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8763C330-889D-4A9B-9B43-CD2115DAF794}" xr6:coauthVersionLast="47" xr6:coauthVersionMax="47" xr10:uidLastSave="{00000000-0000-0000-0000-000000000000}"/>
  <bookViews>
    <workbookView xWindow="-108" yWindow="-108" windowWidth="23256" windowHeight="12456" tabRatio="593" activeTab="1" xr2:uid="{00000000-000D-0000-FFFF-FFFF00000000}"/>
  </bookViews>
  <sheets>
    <sheet name="Maquette S" sheetId="10" r:id="rId1"/>
    <sheet name="BDD S" sheetId="11" r:id="rId2"/>
    <sheet name="1" sheetId="12" r:id="rId3"/>
    <sheet name="Stats S" sheetId="13" r:id="rId4"/>
    <sheet name="GCrédits S" sheetId="14" r:id="rId5"/>
    <sheet name="GNotes S" sheetId="15" r:id="rId6"/>
    <sheet name="Maquette L" sheetId="6" r:id="rId7"/>
    <sheet name="BDD L" sheetId="5" r:id="rId8"/>
    <sheet name="15" sheetId="4" r:id="rId9"/>
    <sheet name="Stats L" sheetId="7" r:id="rId10"/>
    <sheet name="GCrédits L" sheetId="8" r:id="rId11"/>
    <sheet name="GNotes L" sheetId="9" r:id="rId12"/>
    <sheet name="H" sheetId="16" r:id="rId13"/>
  </sheets>
  <definedNames>
    <definedName name="_xlnm._FilterDatabase" localSheetId="2" hidden="1">'1'!$A$6:$L$99</definedName>
    <definedName name="_xlnm._FilterDatabase" localSheetId="8" hidden="1">'15'!$A$6:$L$99</definedName>
    <definedName name="_xlnm._FilterDatabase" localSheetId="7" hidden="1">'BDD L'!$A$5:$PF$5</definedName>
    <definedName name="_xlnm._FilterDatabase" localSheetId="1" hidden="1">'BDD S'!$A$5:$PG$5</definedName>
    <definedName name="_xlnm._FilterDatabase" localSheetId="9" hidden="1">'Stats L'!$A$2:$A$13</definedName>
    <definedName name="_xlnm._FilterDatabase" localSheetId="3" hidden="1">'Stats S'!$A$2:$A$13</definedName>
    <definedName name="_xlnm.Print_Area" localSheetId="2">'1'!$A$1:$M$99</definedName>
    <definedName name="_xlnm.Print_Area" localSheetId="8">'15'!$A$1:$M$99</definedName>
    <definedName name="_xlnm.Print_Area" localSheetId="7">'BDD L'!$A$2:$OU$28</definedName>
    <definedName name="_xlnm.Print_Area" localSheetId="1">'BDD S'!$A$2:$OV$30</definedName>
    <definedName name="_xlnm.Print_Area" localSheetId="12">H!$A$1:$P$32</definedName>
    <definedName name="_xlnm.Print_Area" localSheetId="6">'Maquette L'!$A$1:$R$78</definedName>
    <definedName name="_xlnm.Print_Area" localSheetId="0">'Maquette S'!$A$1:$R$78</definedName>
    <definedName name="_xlnm.Print_Area" localSheetId="9">'Stats L'!$A$1:$N$13</definedName>
    <definedName name="_xlnm.Print_Area" localSheetId="3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R15" i="5" l="1"/>
  <c r="FP12" i="11"/>
  <c r="FP21" i="11"/>
  <c r="FP30" i="11"/>
  <c r="FP25" i="11"/>
  <c r="FP6" i="11"/>
  <c r="FP13" i="11"/>
  <c r="FP26" i="11"/>
  <c r="FP9" i="11"/>
  <c r="FP10" i="11"/>
  <c r="FP27" i="11"/>
  <c r="FP23" i="11"/>
  <c r="FP15" i="11"/>
  <c r="FP7" i="11"/>
  <c r="FP17" i="11"/>
  <c r="FP28" i="11"/>
  <c r="FP11" i="11"/>
  <c r="FP18" i="11"/>
  <c r="FP24" i="11"/>
  <c r="FP29" i="11"/>
  <c r="K48" i="6"/>
  <c r="K42" i="6"/>
  <c r="K36" i="6"/>
  <c r="K30" i="6"/>
  <c r="K24" i="6"/>
  <c r="K18" i="6"/>
  <c r="K12" i="6"/>
  <c r="K6" i="6"/>
  <c r="K60" i="10"/>
  <c r="K54" i="10"/>
  <c r="K42" i="10"/>
  <c r="K36" i="10"/>
  <c r="K30" i="10"/>
  <c r="K24" i="10"/>
  <c r="K18" i="10"/>
  <c r="K12" i="10"/>
  <c r="K6" i="10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AF49" i="10"/>
  <c r="AF50" i="10"/>
  <c r="D14" i="16"/>
  <c r="AF37" i="6"/>
  <c r="AF38" i="6"/>
  <c r="C14" i="16"/>
  <c r="AF57" i="10"/>
  <c r="D13" i="16"/>
  <c r="AF45" i="6"/>
  <c r="C13" i="16"/>
  <c r="D12" i="16"/>
  <c r="C12" i="16"/>
  <c r="D11" i="16"/>
  <c r="C11" i="16"/>
  <c r="AF55" i="10"/>
  <c r="D10" i="16"/>
  <c r="AF43" i="6"/>
  <c r="AF19" i="6"/>
  <c r="AF20" i="6"/>
  <c r="AF49" i="6"/>
  <c r="AF50" i="6"/>
  <c r="C10" i="16"/>
  <c r="AF56" i="10"/>
  <c r="AF13" i="10"/>
  <c r="AF14" i="10"/>
  <c r="AF15" i="10"/>
  <c r="AF61" i="10"/>
  <c r="D9" i="16"/>
  <c r="AF44" i="6"/>
  <c r="C9" i="16"/>
  <c r="AF19" i="10"/>
  <c r="AF20" i="10"/>
  <c r="AF21" i="10"/>
  <c r="D8" i="16"/>
  <c r="AF25" i="6"/>
  <c r="AF26" i="6"/>
  <c r="AF27" i="6"/>
  <c r="C8" i="16"/>
  <c r="AF37" i="10"/>
  <c r="AF38" i="10"/>
  <c r="AF39" i="10"/>
  <c r="AF43" i="10"/>
  <c r="AF7" i="10"/>
  <c r="AF8" i="10"/>
  <c r="AF9" i="10"/>
  <c r="AF10" i="10"/>
  <c r="AF11" i="10"/>
  <c r="AF16" i="10"/>
  <c r="AF17" i="10"/>
  <c r="AF22" i="10"/>
  <c r="AF23" i="10"/>
  <c r="AF25" i="10"/>
  <c r="AF26" i="10"/>
  <c r="AF27" i="10"/>
  <c r="AF28" i="10"/>
  <c r="AF29" i="10"/>
  <c r="AF31" i="10"/>
  <c r="AF32" i="10"/>
  <c r="AF33" i="10"/>
  <c r="AF34" i="10"/>
  <c r="AF35" i="10"/>
  <c r="AF40" i="10"/>
  <c r="AF41" i="10"/>
  <c r="AF44" i="10"/>
  <c r="AF45" i="10"/>
  <c r="AF46" i="10"/>
  <c r="AF47" i="10"/>
  <c r="AF51" i="10"/>
  <c r="AF52" i="10"/>
  <c r="AF53" i="10"/>
  <c r="AF58" i="10"/>
  <c r="AF59" i="10"/>
  <c r="AF62" i="10"/>
  <c r="AF63" i="10"/>
  <c r="AF64" i="10"/>
  <c r="AF65" i="10"/>
  <c r="AF67" i="10"/>
  <c r="AF68" i="10"/>
  <c r="AF69" i="10"/>
  <c r="AF70" i="10"/>
  <c r="AF71" i="10"/>
  <c r="AF73" i="10"/>
  <c r="AF74" i="10"/>
  <c r="AF75" i="10"/>
  <c r="AF76" i="10"/>
  <c r="AF77" i="10"/>
  <c r="D7" i="16"/>
  <c r="C7" i="16"/>
  <c r="D6" i="16"/>
  <c r="AF13" i="6"/>
  <c r="AF14" i="6"/>
  <c r="C6" i="16"/>
  <c r="D5" i="16"/>
  <c r="AF7" i="6"/>
  <c r="AF8" i="6"/>
  <c r="C5" i="16"/>
  <c r="AF31" i="6"/>
  <c r="AF32" i="6"/>
  <c r="AF33" i="6"/>
  <c r="C4" i="16"/>
  <c r="D4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5" i="10"/>
  <c r="AH14" i="10"/>
  <c r="AH13" i="10"/>
  <c r="AH12" i="10"/>
  <c r="AH11" i="10"/>
  <c r="AH10" i="10"/>
  <c r="AH9" i="10"/>
  <c r="AH8" i="10"/>
  <c r="AH7" i="10"/>
  <c r="AH6" i="10"/>
  <c r="AF77" i="6"/>
  <c r="AF76" i="6"/>
  <c r="AF75" i="6"/>
  <c r="AF74" i="6"/>
  <c r="AF73" i="6"/>
  <c r="AF71" i="6"/>
  <c r="AF70" i="6"/>
  <c r="AF69" i="6"/>
  <c r="AF68" i="6"/>
  <c r="AF67" i="6"/>
  <c r="AF65" i="6"/>
  <c r="AF64" i="6"/>
  <c r="AF63" i="6"/>
  <c r="AF62" i="6"/>
  <c r="AF61" i="6"/>
  <c r="AF59" i="6"/>
  <c r="AF58" i="6"/>
  <c r="AF57" i="6"/>
  <c r="AF56" i="6"/>
  <c r="AF55" i="6"/>
  <c r="AF53" i="6"/>
  <c r="AF52" i="6"/>
  <c r="AF51" i="6"/>
  <c r="AF47" i="6"/>
  <c r="AF46" i="6"/>
  <c r="AF41" i="6"/>
  <c r="AF40" i="6"/>
  <c r="AF39" i="6"/>
  <c r="AF35" i="6"/>
  <c r="AF34" i="6"/>
  <c r="AF29" i="6"/>
  <c r="AF28" i="6"/>
  <c r="AF23" i="6"/>
  <c r="AF22" i="6"/>
  <c r="AF21" i="6"/>
  <c r="AF17" i="6"/>
  <c r="AF16" i="6"/>
  <c r="AF15" i="6"/>
  <c r="AF11" i="6"/>
  <c r="AF10" i="6"/>
  <c r="AF9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5" i="6"/>
  <c r="AH14" i="6"/>
  <c r="AH13" i="6"/>
  <c r="AH12" i="6"/>
  <c r="AH11" i="6"/>
  <c r="AH10" i="6"/>
  <c r="AH9" i="6"/>
  <c r="AH8" i="6"/>
  <c r="AH7" i="6"/>
  <c r="AH6" i="6"/>
  <c r="O5" i="16"/>
  <c r="P5" i="16"/>
  <c r="O6" i="16"/>
  <c r="P6" i="16"/>
  <c r="O7" i="16"/>
  <c r="P7" i="16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17" i="16"/>
  <c r="P17" i="16"/>
  <c r="O18" i="16"/>
  <c r="P18" i="16"/>
  <c r="O19" i="16"/>
  <c r="P19" i="16"/>
  <c r="O20" i="16"/>
  <c r="P20" i="16"/>
  <c r="O21" i="16"/>
  <c r="P21" i="16"/>
  <c r="O22" i="16"/>
  <c r="P22" i="16"/>
  <c r="O23" i="16"/>
  <c r="P23" i="16"/>
  <c r="O24" i="16"/>
  <c r="P24" i="16"/>
  <c r="O25" i="16"/>
  <c r="P25" i="16"/>
  <c r="O26" i="16"/>
  <c r="P26" i="16"/>
  <c r="O27" i="16"/>
  <c r="P27" i="16"/>
  <c r="O28" i="16"/>
  <c r="P28" i="16"/>
  <c r="O29" i="16"/>
  <c r="P29" i="16"/>
  <c r="O30" i="16"/>
  <c r="P30" i="16"/>
  <c r="O31" i="16"/>
  <c r="P31" i="16"/>
  <c r="O4" i="16"/>
  <c r="P4" i="16"/>
  <c r="P32" i="16"/>
  <c r="O32" i="16"/>
  <c r="M6" i="10"/>
  <c r="M12" i="10"/>
  <c r="M18" i="10"/>
  <c r="M24" i="10"/>
  <c r="M30" i="10"/>
  <c r="M36" i="10"/>
  <c r="M42" i="10"/>
  <c r="M48" i="10"/>
  <c r="M54" i="10"/>
  <c r="M60" i="10"/>
  <c r="M66" i="10"/>
  <c r="M72" i="10"/>
  <c r="M78" i="10"/>
  <c r="R7" i="10"/>
  <c r="K4" i="11"/>
  <c r="R8" i="10"/>
  <c r="P4" i="11"/>
  <c r="R9" i="10"/>
  <c r="U4" i="11"/>
  <c r="R10" i="10"/>
  <c r="Z4" i="11"/>
  <c r="R11" i="10"/>
  <c r="AE4" i="11"/>
  <c r="AF29" i="11"/>
  <c r="AF24" i="11"/>
  <c r="AF20" i="11"/>
  <c r="AF18" i="11"/>
  <c r="AF11" i="11"/>
  <c r="AF22" i="11"/>
  <c r="AF28" i="11"/>
  <c r="AF17" i="11"/>
  <c r="AF7" i="11"/>
  <c r="AF14" i="11"/>
  <c r="AF15" i="11"/>
  <c r="AF23" i="11"/>
  <c r="AF16" i="11"/>
  <c r="AF8" i="11"/>
  <c r="AF27" i="11"/>
  <c r="AF31" i="11"/>
  <c r="AF10" i="11"/>
  <c r="AF9" i="11"/>
  <c r="AF26" i="11"/>
  <c r="AF13" i="11"/>
  <c r="AF6" i="11"/>
  <c r="AF25" i="11"/>
  <c r="AF19" i="11"/>
  <c r="AF30" i="11"/>
  <c r="AF21" i="11"/>
  <c r="AF12" i="11"/>
  <c r="AF4" i="11"/>
  <c r="C7" i="13"/>
  <c r="Q7" i="13"/>
  <c r="G4" i="11"/>
  <c r="I29" i="11"/>
  <c r="K29" i="11"/>
  <c r="L4" i="11"/>
  <c r="N29" i="11"/>
  <c r="P29" i="11"/>
  <c r="Q4" i="11"/>
  <c r="S29" i="11"/>
  <c r="U29" i="11"/>
  <c r="V4" i="11"/>
  <c r="X29" i="11"/>
  <c r="Z29" i="11"/>
  <c r="AE29" i="11"/>
  <c r="AJ29" i="11"/>
  <c r="I24" i="11"/>
  <c r="K24" i="11"/>
  <c r="N24" i="11"/>
  <c r="P24" i="11"/>
  <c r="S24" i="11"/>
  <c r="U24" i="11"/>
  <c r="X24" i="11"/>
  <c r="Z24" i="11"/>
  <c r="AE24" i="11"/>
  <c r="AJ24" i="11"/>
  <c r="I20" i="11"/>
  <c r="K20" i="11"/>
  <c r="N20" i="11"/>
  <c r="P20" i="11"/>
  <c r="S20" i="11"/>
  <c r="U20" i="11"/>
  <c r="X20" i="11"/>
  <c r="Z20" i="11"/>
  <c r="AE20" i="11"/>
  <c r="AJ20" i="11"/>
  <c r="I18" i="11"/>
  <c r="K18" i="11"/>
  <c r="N18" i="11"/>
  <c r="P18" i="11"/>
  <c r="S18" i="11"/>
  <c r="U18" i="11"/>
  <c r="X18" i="11"/>
  <c r="Z18" i="11"/>
  <c r="AE18" i="11"/>
  <c r="AJ18" i="11"/>
  <c r="I11" i="11"/>
  <c r="K11" i="11"/>
  <c r="N11" i="11"/>
  <c r="P11" i="11"/>
  <c r="S11" i="11"/>
  <c r="U11" i="11"/>
  <c r="X11" i="11"/>
  <c r="Z11" i="11"/>
  <c r="AE11" i="11"/>
  <c r="AJ11" i="11"/>
  <c r="I22" i="11"/>
  <c r="K22" i="11"/>
  <c r="N22" i="11"/>
  <c r="P22" i="11"/>
  <c r="S22" i="11"/>
  <c r="U22" i="11"/>
  <c r="X22" i="11"/>
  <c r="Z22" i="11"/>
  <c r="AE22" i="11"/>
  <c r="AJ22" i="11"/>
  <c r="I28" i="11"/>
  <c r="K28" i="11"/>
  <c r="N28" i="11"/>
  <c r="P28" i="11"/>
  <c r="S28" i="11"/>
  <c r="U28" i="11"/>
  <c r="X28" i="11"/>
  <c r="Z28" i="11"/>
  <c r="AE28" i="11"/>
  <c r="AJ28" i="11"/>
  <c r="I17" i="11"/>
  <c r="K17" i="11"/>
  <c r="N17" i="11"/>
  <c r="P17" i="11"/>
  <c r="S17" i="11"/>
  <c r="U17" i="11"/>
  <c r="X17" i="11"/>
  <c r="Z17" i="11"/>
  <c r="AE17" i="11"/>
  <c r="AJ17" i="11"/>
  <c r="I7" i="11"/>
  <c r="K7" i="11"/>
  <c r="N7" i="11"/>
  <c r="P7" i="11"/>
  <c r="S7" i="11"/>
  <c r="U7" i="11"/>
  <c r="X7" i="11"/>
  <c r="Z7" i="11"/>
  <c r="AE7" i="11"/>
  <c r="AJ7" i="11"/>
  <c r="I14" i="11"/>
  <c r="K14" i="11"/>
  <c r="N14" i="11"/>
  <c r="P14" i="11"/>
  <c r="S14" i="11"/>
  <c r="U14" i="11"/>
  <c r="X14" i="11"/>
  <c r="Z14" i="11"/>
  <c r="AE14" i="11"/>
  <c r="AJ14" i="11"/>
  <c r="I15" i="11"/>
  <c r="K15" i="11"/>
  <c r="N15" i="11"/>
  <c r="P15" i="11"/>
  <c r="S15" i="11"/>
  <c r="U15" i="11"/>
  <c r="X15" i="11"/>
  <c r="Z15" i="11"/>
  <c r="AE15" i="11"/>
  <c r="AJ15" i="11"/>
  <c r="I23" i="11"/>
  <c r="K23" i="11"/>
  <c r="N23" i="11"/>
  <c r="P23" i="11"/>
  <c r="S23" i="11"/>
  <c r="U23" i="11"/>
  <c r="X23" i="11"/>
  <c r="Z23" i="11"/>
  <c r="AE23" i="11"/>
  <c r="AJ23" i="11"/>
  <c r="I16" i="11"/>
  <c r="K16" i="11"/>
  <c r="N16" i="11"/>
  <c r="P16" i="11"/>
  <c r="S16" i="11"/>
  <c r="U16" i="11"/>
  <c r="X16" i="11"/>
  <c r="Z16" i="11"/>
  <c r="AE16" i="11"/>
  <c r="AJ16" i="11"/>
  <c r="I8" i="11"/>
  <c r="K8" i="11"/>
  <c r="N8" i="11"/>
  <c r="P8" i="11"/>
  <c r="S8" i="11"/>
  <c r="U8" i="11"/>
  <c r="X8" i="11"/>
  <c r="Z8" i="11"/>
  <c r="AE8" i="11"/>
  <c r="AJ8" i="11"/>
  <c r="I27" i="11"/>
  <c r="K27" i="11"/>
  <c r="N27" i="11"/>
  <c r="P27" i="11"/>
  <c r="S27" i="11"/>
  <c r="U27" i="11"/>
  <c r="X27" i="11"/>
  <c r="Z27" i="11"/>
  <c r="AE27" i="11"/>
  <c r="AJ27" i="11"/>
  <c r="I31" i="11"/>
  <c r="K31" i="11"/>
  <c r="N31" i="11"/>
  <c r="P31" i="11"/>
  <c r="S31" i="11"/>
  <c r="U31" i="11"/>
  <c r="X31" i="11"/>
  <c r="Z31" i="11"/>
  <c r="AE31" i="11"/>
  <c r="AJ31" i="11"/>
  <c r="I10" i="11"/>
  <c r="K10" i="11"/>
  <c r="N10" i="11"/>
  <c r="P10" i="11"/>
  <c r="S10" i="11"/>
  <c r="U10" i="11"/>
  <c r="X10" i="11"/>
  <c r="Z10" i="11"/>
  <c r="AE10" i="11"/>
  <c r="AJ10" i="11"/>
  <c r="I9" i="11"/>
  <c r="K9" i="11"/>
  <c r="N9" i="11"/>
  <c r="P9" i="11"/>
  <c r="S9" i="11"/>
  <c r="U9" i="11"/>
  <c r="X9" i="11"/>
  <c r="Z9" i="11"/>
  <c r="AE9" i="11"/>
  <c r="AJ9" i="11"/>
  <c r="I26" i="11"/>
  <c r="K26" i="11"/>
  <c r="N26" i="11"/>
  <c r="P26" i="11"/>
  <c r="S26" i="11"/>
  <c r="U26" i="11"/>
  <c r="X26" i="11"/>
  <c r="Z26" i="11"/>
  <c r="AE26" i="11"/>
  <c r="AJ26" i="11"/>
  <c r="I13" i="11"/>
  <c r="K13" i="11"/>
  <c r="N13" i="11"/>
  <c r="P13" i="11"/>
  <c r="S13" i="11"/>
  <c r="U13" i="11"/>
  <c r="X13" i="11"/>
  <c r="Z13" i="11"/>
  <c r="AE13" i="11"/>
  <c r="AJ13" i="11"/>
  <c r="I6" i="11"/>
  <c r="K6" i="11"/>
  <c r="N6" i="11"/>
  <c r="P6" i="11"/>
  <c r="S6" i="11"/>
  <c r="U6" i="11"/>
  <c r="X6" i="11"/>
  <c r="Z6" i="11"/>
  <c r="AE6" i="11"/>
  <c r="AJ6" i="11"/>
  <c r="I25" i="11"/>
  <c r="K25" i="11"/>
  <c r="N25" i="11"/>
  <c r="P25" i="11"/>
  <c r="S25" i="11"/>
  <c r="U25" i="11"/>
  <c r="X25" i="11"/>
  <c r="Z25" i="11"/>
  <c r="AE25" i="11"/>
  <c r="AJ25" i="11"/>
  <c r="I19" i="11"/>
  <c r="K19" i="11"/>
  <c r="N19" i="11"/>
  <c r="P19" i="11"/>
  <c r="S19" i="11"/>
  <c r="U19" i="11"/>
  <c r="X19" i="11"/>
  <c r="Z19" i="11"/>
  <c r="AE19" i="11"/>
  <c r="AJ19" i="11"/>
  <c r="I30" i="11"/>
  <c r="K30" i="11"/>
  <c r="N30" i="11"/>
  <c r="P30" i="11"/>
  <c r="S30" i="11"/>
  <c r="U30" i="11"/>
  <c r="X30" i="11"/>
  <c r="Z30" i="11"/>
  <c r="AE30" i="11"/>
  <c r="AJ30" i="11"/>
  <c r="I21" i="11"/>
  <c r="K21" i="11"/>
  <c r="N21" i="11"/>
  <c r="P21" i="11"/>
  <c r="S21" i="11"/>
  <c r="U21" i="11"/>
  <c r="X21" i="11"/>
  <c r="Z21" i="11"/>
  <c r="AE21" i="11"/>
  <c r="AJ21" i="11"/>
  <c r="I12" i="11"/>
  <c r="K12" i="11"/>
  <c r="N12" i="11"/>
  <c r="P12" i="11"/>
  <c r="S12" i="11"/>
  <c r="U12" i="11"/>
  <c r="X12" i="11"/>
  <c r="Z12" i="11"/>
  <c r="AE12" i="11"/>
  <c r="AJ12" i="11"/>
  <c r="AL29" i="11"/>
  <c r="AC29" i="11"/>
  <c r="AH29" i="11"/>
  <c r="AK4" i="11"/>
  <c r="AK29" i="11"/>
  <c r="AM4" i="11"/>
  <c r="AO29" i="11"/>
  <c r="AR4" i="11"/>
  <c r="AT29" i="11"/>
  <c r="AW4" i="11"/>
  <c r="AY29" i="11"/>
  <c r="R13" i="10"/>
  <c r="AQ4" i="11"/>
  <c r="R14" i="10"/>
  <c r="AV4" i="11"/>
  <c r="R15" i="10"/>
  <c r="BA4" i="11"/>
  <c r="BD29" i="11"/>
  <c r="R16" i="10"/>
  <c r="BF4" i="11"/>
  <c r="BI29" i="11"/>
  <c r="R17" i="10"/>
  <c r="BK4" i="11"/>
  <c r="BN29" i="11"/>
  <c r="AQ29" i="11"/>
  <c r="AV29" i="11"/>
  <c r="BA29" i="11"/>
  <c r="BF29" i="11"/>
  <c r="BK29" i="11"/>
  <c r="BP29" i="11"/>
  <c r="BQ4" i="11"/>
  <c r="BQ29" i="11"/>
  <c r="BS4" i="11"/>
  <c r="BU29" i="11"/>
  <c r="BX4" i="11"/>
  <c r="BZ29" i="11"/>
  <c r="CC4" i="11"/>
  <c r="CE29" i="11"/>
  <c r="R19" i="10"/>
  <c r="BW4" i="11"/>
  <c r="R20" i="10"/>
  <c r="CB4" i="11"/>
  <c r="R21" i="10"/>
  <c r="CG4" i="11"/>
  <c r="CJ29" i="11"/>
  <c r="R22" i="10"/>
  <c r="CL4" i="11"/>
  <c r="CO29" i="11"/>
  <c r="R23" i="10"/>
  <c r="CQ4" i="11"/>
  <c r="CT29" i="11"/>
  <c r="BW29" i="11"/>
  <c r="CB29" i="11"/>
  <c r="CG29" i="11"/>
  <c r="CL29" i="11"/>
  <c r="CQ29" i="11"/>
  <c r="CV29" i="11"/>
  <c r="CW4" i="11"/>
  <c r="CW29" i="11"/>
  <c r="CY4" i="11"/>
  <c r="DA29" i="11"/>
  <c r="DD4" i="11"/>
  <c r="DF29" i="11"/>
  <c r="DK29" i="11"/>
  <c r="R25" i="10"/>
  <c r="DC4" i="11"/>
  <c r="R26" i="10"/>
  <c r="DH4" i="11"/>
  <c r="R27" i="10"/>
  <c r="DM4" i="11"/>
  <c r="DP29" i="11"/>
  <c r="R28" i="10"/>
  <c r="DR4" i="11"/>
  <c r="DU29" i="11"/>
  <c r="R29" i="10"/>
  <c r="DW4" i="11"/>
  <c r="DZ29" i="11"/>
  <c r="DC29" i="11"/>
  <c r="DH29" i="11"/>
  <c r="DM29" i="11"/>
  <c r="DR29" i="11"/>
  <c r="DW29" i="11"/>
  <c r="EB29" i="11"/>
  <c r="EC4" i="11"/>
  <c r="EC29" i="11"/>
  <c r="EE4" i="11"/>
  <c r="EG29" i="11"/>
  <c r="EJ4" i="11"/>
  <c r="EL29" i="11"/>
  <c r="EO4" i="11"/>
  <c r="EQ29" i="11"/>
  <c r="R31" i="10"/>
  <c r="EI4" i="11"/>
  <c r="R32" i="10"/>
  <c r="EN4" i="11"/>
  <c r="R33" i="10"/>
  <c r="ES4" i="11"/>
  <c r="EV29" i="11"/>
  <c r="R34" i="10"/>
  <c r="EX4" i="11"/>
  <c r="FA29" i="11"/>
  <c r="R35" i="10"/>
  <c r="FC4" i="11"/>
  <c r="FF29" i="11"/>
  <c r="EI29" i="11"/>
  <c r="EN29" i="11"/>
  <c r="ES29" i="11"/>
  <c r="EX29" i="11"/>
  <c r="FC29" i="11"/>
  <c r="FH29" i="11"/>
  <c r="FI29" i="11"/>
  <c r="FK4" i="11"/>
  <c r="FM29" i="11"/>
  <c r="FP4" i="11"/>
  <c r="FR29" i="11"/>
  <c r="FU4" i="11"/>
  <c r="FW29" i="11"/>
  <c r="R37" i="10"/>
  <c r="FO4" i="11"/>
  <c r="R38" i="10"/>
  <c r="FT4" i="11"/>
  <c r="R39" i="10"/>
  <c r="FY4" i="11"/>
  <c r="GB29" i="11"/>
  <c r="R40" i="10"/>
  <c r="GD4" i="11"/>
  <c r="GG29" i="11"/>
  <c r="R41" i="10"/>
  <c r="GI4" i="11"/>
  <c r="GL29" i="11"/>
  <c r="FO29" i="11"/>
  <c r="FT29" i="11"/>
  <c r="FY29" i="11"/>
  <c r="GD29" i="11"/>
  <c r="GI29" i="11"/>
  <c r="GN29" i="11"/>
  <c r="GO4" i="11"/>
  <c r="GO29" i="11"/>
  <c r="GQ4" i="11"/>
  <c r="GS29" i="11"/>
  <c r="GV4" i="11"/>
  <c r="GX29" i="11"/>
  <c r="HA4" i="11"/>
  <c r="HC29" i="11"/>
  <c r="R43" i="10"/>
  <c r="GU4" i="11"/>
  <c r="R44" i="10"/>
  <c r="GZ4" i="11"/>
  <c r="R45" i="10"/>
  <c r="HE4" i="11"/>
  <c r="HH29" i="11"/>
  <c r="R46" i="10"/>
  <c r="HJ4" i="11"/>
  <c r="HM29" i="11"/>
  <c r="R47" i="10"/>
  <c r="HO4" i="11"/>
  <c r="HR29" i="11"/>
  <c r="GU29" i="11"/>
  <c r="GZ29" i="11"/>
  <c r="HE29" i="11"/>
  <c r="HJ29" i="11"/>
  <c r="HO29" i="11"/>
  <c r="HT29" i="11"/>
  <c r="HU4" i="11"/>
  <c r="HU29" i="11"/>
  <c r="HW4" i="11"/>
  <c r="HY29" i="11"/>
  <c r="IB4" i="11"/>
  <c r="ID29" i="11"/>
  <c r="II29" i="11"/>
  <c r="R49" i="10"/>
  <c r="IA4" i="11"/>
  <c r="R50" i="10"/>
  <c r="IF4" i="11"/>
  <c r="R51" i="10"/>
  <c r="IK4" i="11"/>
  <c r="IN29" i="11"/>
  <c r="R52" i="10"/>
  <c r="IP4" i="11"/>
  <c r="IS29" i="11"/>
  <c r="R53" i="10"/>
  <c r="IU4" i="11"/>
  <c r="IX29" i="11"/>
  <c r="IA29" i="11"/>
  <c r="IF29" i="11"/>
  <c r="IK29" i="11"/>
  <c r="IP29" i="11"/>
  <c r="IU29" i="11"/>
  <c r="IZ29" i="11"/>
  <c r="JA4" i="11"/>
  <c r="JA29" i="11"/>
  <c r="JC4" i="11"/>
  <c r="JE29" i="11"/>
  <c r="JJ29" i="11"/>
  <c r="JM4" i="11"/>
  <c r="JO29" i="11"/>
  <c r="R55" i="10"/>
  <c r="JG4" i="11"/>
  <c r="R56" i="10"/>
  <c r="JL4" i="11"/>
  <c r="R57" i="10"/>
  <c r="JQ4" i="11"/>
  <c r="JT29" i="11"/>
  <c r="R58" i="10"/>
  <c r="JV4" i="11"/>
  <c r="JY29" i="11"/>
  <c r="R59" i="10"/>
  <c r="KA4" i="11"/>
  <c r="KD29" i="11"/>
  <c r="JG29" i="11"/>
  <c r="JQ29" i="11"/>
  <c r="JL29" i="11"/>
  <c r="JV29" i="11"/>
  <c r="KA29" i="11"/>
  <c r="KF29" i="11"/>
  <c r="KG4" i="11"/>
  <c r="KG29" i="11"/>
  <c r="KI4" i="11"/>
  <c r="KK29" i="11"/>
  <c r="KN4" i="11"/>
  <c r="KP29" i="11"/>
  <c r="KS4" i="11"/>
  <c r="KU29" i="11"/>
  <c r="R61" i="10"/>
  <c r="KM4" i="11"/>
  <c r="R62" i="10"/>
  <c r="KR4" i="11"/>
  <c r="R63" i="10"/>
  <c r="KW4" i="11"/>
  <c r="KZ29" i="11"/>
  <c r="R64" i="10"/>
  <c r="LB4" i="11"/>
  <c r="LE29" i="11"/>
  <c r="R65" i="10"/>
  <c r="LG4" i="11"/>
  <c r="LJ29" i="11"/>
  <c r="KM29" i="11"/>
  <c r="KR29" i="11"/>
  <c r="KW29" i="11"/>
  <c r="LB29" i="11"/>
  <c r="LG29" i="11"/>
  <c r="LL29" i="11"/>
  <c r="LM4" i="11"/>
  <c r="LM29" i="11"/>
  <c r="LQ29" i="11"/>
  <c r="LV29" i="11"/>
  <c r="MA29" i="11"/>
  <c r="MP29" i="11"/>
  <c r="MS29" i="11"/>
  <c r="MW29" i="11"/>
  <c r="NB29" i="11"/>
  <c r="NG29" i="11"/>
  <c r="NV29" i="11"/>
  <c r="NY29" i="11"/>
  <c r="OS29" i="11"/>
  <c r="AL24" i="11"/>
  <c r="AC24" i="11"/>
  <c r="AH24" i="11"/>
  <c r="AK24" i="11"/>
  <c r="AO24" i="11"/>
  <c r="AT24" i="11"/>
  <c r="AY24" i="11"/>
  <c r="BD24" i="11"/>
  <c r="BI24" i="11"/>
  <c r="BN24" i="11"/>
  <c r="AQ24" i="11"/>
  <c r="AV24" i="11"/>
  <c r="BA24" i="11"/>
  <c r="BF24" i="11"/>
  <c r="BK24" i="11"/>
  <c r="BP24" i="11"/>
  <c r="BQ24" i="11"/>
  <c r="BU24" i="11"/>
  <c r="BZ24" i="11"/>
  <c r="CE24" i="11"/>
  <c r="CJ24" i="11"/>
  <c r="CO24" i="11"/>
  <c r="CT24" i="11"/>
  <c r="BW24" i="11"/>
  <c r="CB24" i="11"/>
  <c r="CG24" i="11"/>
  <c r="CL24" i="11"/>
  <c r="CQ24" i="11"/>
  <c r="CV24" i="11"/>
  <c r="CW24" i="11"/>
  <c r="DA24" i="11"/>
  <c r="DF24" i="11"/>
  <c r="DK24" i="11"/>
  <c r="DP24" i="11"/>
  <c r="DU24" i="11"/>
  <c r="DZ24" i="11"/>
  <c r="DC24" i="11"/>
  <c r="DH24" i="11"/>
  <c r="DM24" i="11"/>
  <c r="DR24" i="11"/>
  <c r="DW24" i="11"/>
  <c r="EB24" i="11"/>
  <c r="EC24" i="11"/>
  <c r="EG24" i="11"/>
  <c r="EL24" i="11"/>
  <c r="EQ24" i="11"/>
  <c r="EV24" i="11"/>
  <c r="FA24" i="11"/>
  <c r="FF24" i="11"/>
  <c r="EI24" i="11"/>
  <c r="EN24" i="11"/>
  <c r="ES24" i="11"/>
  <c r="EX24" i="11"/>
  <c r="FC24" i="11"/>
  <c r="FH24" i="11"/>
  <c r="FI4" i="11"/>
  <c r="FI24" i="11"/>
  <c r="FM24" i="11"/>
  <c r="FR24" i="11"/>
  <c r="FW24" i="11"/>
  <c r="GB24" i="11"/>
  <c r="GG24" i="11"/>
  <c r="GL24" i="11"/>
  <c r="FO24" i="11"/>
  <c r="FT24" i="11"/>
  <c r="FY24" i="11"/>
  <c r="GD24" i="11"/>
  <c r="GI24" i="11"/>
  <c r="GN24" i="11"/>
  <c r="GO24" i="11"/>
  <c r="GS24" i="11"/>
  <c r="GX24" i="11"/>
  <c r="HC24" i="11"/>
  <c r="HH24" i="11"/>
  <c r="HM24" i="11"/>
  <c r="HR24" i="11"/>
  <c r="GU24" i="11"/>
  <c r="GZ24" i="11"/>
  <c r="HE24" i="11"/>
  <c r="HJ24" i="11"/>
  <c r="HO24" i="11"/>
  <c r="HT24" i="11"/>
  <c r="HU24" i="11"/>
  <c r="HY24" i="11"/>
  <c r="ID24" i="11"/>
  <c r="II24" i="11"/>
  <c r="IN24" i="11"/>
  <c r="IS24" i="11"/>
  <c r="IX24" i="11"/>
  <c r="IA24" i="11"/>
  <c r="IF24" i="11"/>
  <c r="IK24" i="11"/>
  <c r="IP24" i="11"/>
  <c r="IU24" i="11"/>
  <c r="IZ24" i="11"/>
  <c r="JA24" i="11"/>
  <c r="JE24" i="11"/>
  <c r="JJ24" i="11"/>
  <c r="JO24" i="11"/>
  <c r="JT24" i="11"/>
  <c r="JY24" i="11"/>
  <c r="KD24" i="11"/>
  <c r="JG24" i="11"/>
  <c r="JQ24" i="11"/>
  <c r="JL24" i="11"/>
  <c r="JV24" i="11"/>
  <c r="KA24" i="11"/>
  <c r="KF24" i="11"/>
  <c r="KG24" i="11"/>
  <c r="KK24" i="11"/>
  <c r="KP24" i="11"/>
  <c r="KU24" i="11"/>
  <c r="KZ24" i="11"/>
  <c r="LE24" i="11"/>
  <c r="LJ24" i="11"/>
  <c r="KM24" i="11"/>
  <c r="KR24" i="11"/>
  <c r="KW24" i="11"/>
  <c r="LB24" i="11"/>
  <c r="LG24" i="11"/>
  <c r="LL24" i="11"/>
  <c r="LM24" i="11"/>
  <c r="LQ24" i="11"/>
  <c r="LV24" i="11"/>
  <c r="MA24" i="11"/>
  <c r="MP24" i="11"/>
  <c r="MS24" i="11"/>
  <c r="MW24" i="11"/>
  <c r="NB24" i="11"/>
  <c r="NG24" i="11"/>
  <c r="NV24" i="11"/>
  <c r="NY24" i="11"/>
  <c r="OS24" i="11"/>
  <c r="AL20" i="11"/>
  <c r="AC20" i="11"/>
  <c r="AH20" i="11"/>
  <c r="AK20" i="11"/>
  <c r="AO20" i="11"/>
  <c r="AT20" i="11"/>
  <c r="AY20" i="11"/>
  <c r="BD20" i="11"/>
  <c r="BI20" i="11"/>
  <c r="BN20" i="11"/>
  <c r="AQ20" i="11"/>
  <c r="AV20" i="11"/>
  <c r="BA20" i="11"/>
  <c r="BF20" i="11"/>
  <c r="BK20" i="11"/>
  <c r="BP20" i="11"/>
  <c r="BQ20" i="11"/>
  <c r="BU20" i="11"/>
  <c r="BZ20" i="11"/>
  <c r="CE20" i="11"/>
  <c r="CJ20" i="11"/>
  <c r="CO20" i="11"/>
  <c r="CT20" i="11"/>
  <c r="BW20" i="11"/>
  <c r="CB20" i="11"/>
  <c r="CG20" i="11"/>
  <c r="CL20" i="11"/>
  <c r="CQ20" i="11"/>
  <c r="CV20" i="11"/>
  <c r="CW20" i="11"/>
  <c r="DA20" i="11"/>
  <c r="DF20" i="11"/>
  <c r="DK20" i="11"/>
  <c r="DP20" i="11"/>
  <c r="DU20" i="11"/>
  <c r="DZ20" i="11"/>
  <c r="DC20" i="11"/>
  <c r="DH20" i="11"/>
  <c r="DM20" i="11"/>
  <c r="DR20" i="11"/>
  <c r="DW20" i="11"/>
  <c r="EB20" i="11"/>
  <c r="EC20" i="11"/>
  <c r="EG20" i="11"/>
  <c r="EL20" i="11"/>
  <c r="EQ20" i="11"/>
  <c r="EV20" i="11"/>
  <c r="FA20" i="11"/>
  <c r="FF20" i="11"/>
  <c r="EI20" i="11"/>
  <c r="EN20" i="11"/>
  <c r="ES20" i="11"/>
  <c r="EX20" i="11"/>
  <c r="FC20" i="11"/>
  <c r="FH20" i="11"/>
  <c r="FI20" i="11"/>
  <c r="FM20" i="11"/>
  <c r="FR20" i="11"/>
  <c r="FW20" i="11"/>
  <c r="GB20" i="11"/>
  <c r="GG20" i="11"/>
  <c r="GL20" i="11"/>
  <c r="FO20" i="11"/>
  <c r="FT20" i="11"/>
  <c r="FY20" i="11"/>
  <c r="GD20" i="11"/>
  <c r="GI20" i="11"/>
  <c r="GN20" i="11"/>
  <c r="GO20" i="11"/>
  <c r="GS20" i="11"/>
  <c r="GX20" i="11"/>
  <c r="HC20" i="11"/>
  <c r="HH20" i="11"/>
  <c r="HM20" i="11"/>
  <c r="HR20" i="11"/>
  <c r="GU20" i="11"/>
  <c r="GZ20" i="11"/>
  <c r="HE20" i="11"/>
  <c r="HJ20" i="11"/>
  <c r="HO20" i="11"/>
  <c r="HT20" i="11"/>
  <c r="HU20" i="11"/>
  <c r="HY20" i="11"/>
  <c r="ID20" i="11"/>
  <c r="II20" i="11"/>
  <c r="IN20" i="11"/>
  <c r="IS20" i="11"/>
  <c r="IX20" i="11"/>
  <c r="IA20" i="11"/>
  <c r="IF20" i="11"/>
  <c r="IK20" i="11"/>
  <c r="IP20" i="11"/>
  <c r="IU20" i="11"/>
  <c r="IZ20" i="11"/>
  <c r="JA20" i="11"/>
  <c r="JE20" i="11"/>
  <c r="JJ20" i="11"/>
  <c r="JO20" i="11"/>
  <c r="JT20" i="11"/>
  <c r="JY20" i="11"/>
  <c r="KD20" i="11"/>
  <c r="JG20" i="11"/>
  <c r="JQ20" i="11"/>
  <c r="JL20" i="11"/>
  <c r="JV20" i="11"/>
  <c r="KA20" i="11"/>
  <c r="KF20" i="11"/>
  <c r="KG20" i="11"/>
  <c r="KK20" i="11"/>
  <c r="KP20" i="11"/>
  <c r="KU20" i="11"/>
  <c r="KZ20" i="11"/>
  <c r="LE20" i="11"/>
  <c r="LJ20" i="11"/>
  <c r="KM20" i="11"/>
  <c r="KR20" i="11"/>
  <c r="KW20" i="11"/>
  <c r="LB20" i="11"/>
  <c r="LG20" i="11"/>
  <c r="LL20" i="11"/>
  <c r="LM20" i="11"/>
  <c r="LQ20" i="11"/>
  <c r="LV20" i="11"/>
  <c r="MA20" i="11"/>
  <c r="MP20" i="11"/>
  <c r="MS20" i="11"/>
  <c r="MW20" i="11"/>
  <c r="NB20" i="11"/>
  <c r="NG20" i="11"/>
  <c r="NV20" i="11"/>
  <c r="NY20" i="11"/>
  <c r="OS20" i="11"/>
  <c r="AL18" i="11"/>
  <c r="AC18" i="11"/>
  <c r="AH18" i="11"/>
  <c r="AK18" i="11"/>
  <c r="AO18" i="11"/>
  <c r="AT18" i="11"/>
  <c r="AY18" i="11"/>
  <c r="BD18" i="11"/>
  <c r="BI18" i="11"/>
  <c r="BN18" i="11"/>
  <c r="AQ18" i="11"/>
  <c r="AV18" i="11"/>
  <c r="BA18" i="11"/>
  <c r="BF18" i="11"/>
  <c r="BK18" i="11"/>
  <c r="BP18" i="11"/>
  <c r="BQ18" i="11"/>
  <c r="BU18" i="11"/>
  <c r="BZ18" i="11"/>
  <c r="CE18" i="11"/>
  <c r="CJ18" i="11"/>
  <c r="CO18" i="11"/>
  <c r="CT18" i="11"/>
  <c r="BW18" i="11"/>
  <c r="CB18" i="11"/>
  <c r="CG18" i="11"/>
  <c r="CL18" i="11"/>
  <c r="CQ18" i="11"/>
  <c r="CV18" i="11"/>
  <c r="CW18" i="11"/>
  <c r="DA18" i="11"/>
  <c r="DF18" i="11"/>
  <c r="DK18" i="11"/>
  <c r="DP18" i="11"/>
  <c r="DU18" i="11"/>
  <c r="DZ18" i="11"/>
  <c r="DC18" i="11"/>
  <c r="DH18" i="11"/>
  <c r="DM18" i="11"/>
  <c r="DR18" i="11"/>
  <c r="DW18" i="11"/>
  <c r="EB18" i="11"/>
  <c r="EC18" i="11"/>
  <c r="EG18" i="11"/>
  <c r="EL18" i="11"/>
  <c r="EQ18" i="11"/>
  <c r="EV18" i="11"/>
  <c r="FA18" i="11"/>
  <c r="FF18" i="11"/>
  <c r="EI18" i="11"/>
  <c r="EN18" i="11"/>
  <c r="ES18" i="11"/>
  <c r="EX18" i="11"/>
  <c r="FC18" i="11"/>
  <c r="FH18" i="11"/>
  <c r="FI18" i="11"/>
  <c r="FM18" i="11"/>
  <c r="FR18" i="11"/>
  <c r="FW18" i="11"/>
  <c r="GB18" i="11"/>
  <c r="GG18" i="11"/>
  <c r="GL18" i="11"/>
  <c r="FO18" i="11"/>
  <c r="FT18" i="11"/>
  <c r="FY18" i="11"/>
  <c r="GD18" i="11"/>
  <c r="GI18" i="11"/>
  <c r="GN18" i="11"/>
  <c r="GO18" i="11"/>
  <c r="GS18" i="11"/>
  <c r="GX18" i="11"/>
  <c r="HC18" i="11"/>
  <c r="HH18" i="11"/>
  <c r="HM18" i="11"/>
  <c r="HR18" i="11"/>
  <c r="GU18" i="11"/>
  <c r="GZ18" i="11"/>
  <c r="HE18" i="11"/>
  <c r="HJ18" i="11"/>
  <c r="HO18" i="11"/>
  <c r="HT18" i="11"/>
  <c r="HU18" i="11"/>
  <c r="HY18" i="11"/>
  <c r="ID18" i="11"/>
  <c r="II18" i="11"/>
  <c r="IN18" i="11"/>
  <c r="IS18" i="11"/>
  <c r="IX18" i="11"/>
  <c r="IA18" i="11"/>
  <c r="IF18" i="11"/>
  <c r="IK18" i="11"/>
  <c r="IP18" i="11"/>
  <c r="IU18" i="11"/>
  <c r="IZ18" i="11"/>
  <c r="JA18" i="11"/>
  <c r="JE18" i="11"/>
  <c r="JH4" i="11"/>
  <c r="JJ18" i="11"/>
  <c r="JO18" i="11"/>
  <c r="JT18" i="11"/>
  <c r="JY18" i="11"/>
  <c r="KD18" i="11"/>
  <c r="JG18" i="11"/>
  <c r="JQ18" i="11"/>
  <c r="JL18" i="11"/>
  <c r="JV18" i="11"/>
  <c r="KA18" i="11"/>
  <c r="KF18" i="11"/>
  <c r="KG18" i="11"/>
  <c r="KK18" i="11"/>
  <c r="KP18" i="11"/>
  <c r="KU18" i="11"/>
  <c r="KZ18" i="11"/>
  <c r="LE18" i="11"/>
  <c r="LJ18" i="11"/>
  <c r="KM18" i="11"/>
  <c r="KR18" i="11"/>
  <c r="KW18" i="11"/>
  <c r="LB18" i="11"/>
  <c r="LG18" i="11"/>
  <c r="LL18" i="11"/>
  <c r="LM18" i="11"/>
  <c r="LQ18" i="11"/>
  <c r="LV18" i="11"/>
  <c r="MA18" i="11"/>
  <c r="MP18" i="11"/>
  <c r="MS18" i="11"/>
  <c r="MW18" i="11"/>
  <c r="NB18" i="11"/>
  <c r="NG18" i="11"/>
  <c r="NV18" i="11"/>
  <c r="NY18" i="11"/>
  <c r="OS18" i="11"/>
  <c r="AL11" i="11"/>
  <c r="AC11" i="11"/>
  <c r="AH11" i="11"/>
  <c r="AK11" i="11"/>
  <c r="AO11" i="11"/>
  <c r="AT11" i="11"/>
  <c r="AY11" i="11"/>
  <c r="BD11" i="11"/>
  <c r="BI11" i="11"/>
  <c r="BN11" i="11"/>
  <c r="AQ11" i="11"/>
  <c r="AV11" i="11"/>
  <c r="BA11" i="11"/>
  <c r="BF11" i="11"/>
  <c r="BK11" i="11"/>
  <c r="BP11" i="11"/>
  <c r="BQ11" i="11"/>
  <c r="BU11" i="11"/>
  <c r="BZ11" i="11"/>
  <c r="CE11" i="11"/>
  <c r="CJ11" i="11"/>
  <c r="CO11" i="11"/>
  <c r="CT11" i="11"/>
  <c r="BW11" i="11"/>
  <c r="CB11" i="11"/>
  <c r="CG11" i="11"/>
  <c r="CL11" i="11"/>
  <c r="CQ11" i="11"/>
  <c r="CV11" i="11"/>
  <c r="CW11" i="11"/>
  <c r="DA11" i="11"/>
  <c r="DF11" i="11"/>
  <c r="DK11" i="11"/>
  <c r="DP11" i="11"/>
  <c r="DU11" i="11"/>
  <c r="DZ11" i="11"/>
  <c r="DC11" i="11"/>
  <c r="DH11" i="11"/>
  <c r="DM11" i="11"/>
  <c r="DR11" i="11"/>
  <c r="DW11" i="11"/>
  <c r="EB11" i="11"/>
  <c r="EC11" i="11"/>
  <c r="EG11" i="11"/>
  <c r="EL11" i="11"/>
  <c r="EQ11" i="11"/>
  <c r="EV11" i="11"/>
  <c r="FA11" i="11"/>
  <c r="FF11" i="11"/>
  <c r="EI11" i="11"/>
  <c r="EN11" i="11"/>
  <c r="ES11" i="11"/>
  <c r="EX11" i="11"/>
  <c r="FC11" i="11"/>
  <c r="FH11" i="11"/>
  <c r="FI11" i="11"/>
  <c r="FM11" i="11"/>
  <c r="FR11" i="11"/>
  <c r="FW11" i="11"/>
  <c r="GB11" i="11"/>
  <c r="GG11" i="11"/>
  <c r="GL11" i="11"/>
  <c r="FO11" i="11"/>
  <c r="FT11" i="11"/>
  <c r="FY11" i="11"/>
  <c r="GD11" i="11"/>
  <c r="GI11" i="11"/>
  <c r="GN11" i="11"/>
  <c r="GO11" i="11"/>
  <c r="GS11" i="11"/>
  <c r="GX11" i="11"/>
  <c r="HC11" i="11"/>
  <c r="HH11" i="11"/>
  <c r="HM11" i="11"/>
  <c r="HR11" i="11"/>
  <c r="GU11" i="11"/>
  <c r="GZ11" i="11"/>
  <c r="HE11" i="11"/>
  <c r="HJ11" i="11"/>
  <c r="HO11" i="11"/>
  <c r="HT11" i="11"/>
  <c r="HU11" i="11"/>
  <c r="HY11" i="11"/>
  <c r="ID11" i="11"/>
  <c r="II11" i="11"/>
  <c r="IN11" i="11"/>
  <c r="IS11" i="11"/>
  <c r="IX11" i="11"/>
  <c r="IA11" i="11"/>
  <c r="IF11" i="11"/>
  <c r="IK11" i="11"/>
  <c r="IP11" i="11"/>
  <c r="IU11" i="11"/>
  <c r="IZ11" i="11"/>
  <c r="JA11" i="11"/>
  <c r="JE11" i="11"/>
  <c r="JJ11" i="11"/>
  <c r="JO11" i="11"/>
  <c r="JT11" i="11"/>
  <c r="JY11" i="11"/>
  <c r="KD11" i="11"/>
  <c r="JG11" i="11"/>
  <c r="JQ11" i="11"/>
  <c r="JL11" i="11"/>
  <c r="JV11" i="11"/>
  <c r="KA11" i="11"/>
  <c r="KF11" i="11"/>
  <c r="KG11" i="11"/>
  <c r="KK11" i="11"/>
  <c r="KP11" i="11"/>
  <c r="KU11" i="11"/>
  <c r="KZ11" i="11"/>
  <c r="LE11" i="11"/>
  <c r="LJ11" i="11"/>
  <c r="KM11" i="11"/>
  <c r="KR11" i="11"/>
  <c r="KW11" i="11"/>
  <c r="LB11" i="11"/>
  <c r="LG11" i="11"/>
  <c r="LL11" i="11"/>
  <c r="LM11" i="11"/>
  <c r="LQ11" i="11"/>
  <c r="LV11" i="11"/>
  <c r="MA11" i="11"/>
  <c r="MP11" i="11"/>
  <c r="MS11" i="11"/>
  <c r="MW11" i="11"/>
  <c r="NB11" i="11"/>
  <c r="NG11" i="11"/>
  <c r="NV11" i="11"/>
  <c r="NY11" i="11"/>
  <c r="OS11" i="11"/>
  <c r="AL22" i="11"/>
  <c r="AC22" i="11"/>
  <c r="AH22" i="11"/>
  <c r="AK22" i="11"/>
  <c r="AO22" i="11"/>
  <c r="AT22" i="11"/>
  <c r="AY22" i="11"/>
  <c r="BD22" i="11"/>
  <c r="BI22" i="11"/>
  <c r="BN22" i="11"/>
  <c r="AQ22" i="11"/>
  <c r="AV22" i="11"/>
  <c r="BA22" i="11"/>
  <c r="BF22" i="11"/>
  <c r="BK22" i="11"/>
  <c r="BP22" i="11"/>
  <c r="BQ22" i="11"/>
  <c r="BU22" i="11"/>
  <c r="BZ22" i="11"/>
  <c r="CE22" i="11"/>
  <c r="CJ22" i="11"/>
  <c r="CO22" i="11"/>
  <c r="CT22" i="11"/>
  <c r="BW22" i="11"/>
  <c r="CB22" i="11"/>
  <c r="CG22" i="11"/>
  <c r="CL22" i="11"/>
  <c r="CQ22" i="11"/>
  <c r="CV22" i="11"/>
  <c r="CW22" i="11"/>
  <c r="DA22" i="11"/>
  <c r="DF22" i="11"/>
  <c r="DK22" i="11"/>
  <c r="DP22" i="11"/>
  <c r="DU22" i="11"/>
  <c r="DZ22" i="11"/>
  <c r="DC22" i="11"/>
  <c r="DH22" i="11"/>
  <c r="DM22" i="11"/>
  <c r="DR22" i="11"/>
  <c r="DW22" i="11"/>
  <c r="EB22" i="11"/>
  <c r="EC22" i="11"/>
  <c r="EG22" i="11"/>
  <c r="EL22" i="11"/>
  <c r="EQ22" i="11"/>
  <c r="EV22" i="11"/>
  <c r="FA22" i="11"/>
  <c r="FF22" i="11"/>
  <c r="EI22" i="11"/>
  <c r="EN22" i="11"/>
  <c r="ES22" i="11"/>
  <c r="EX22" i="11"/>
  <c r="FC22" i="11"/>
  <c r="FH22" i="11"/>
  <c r="FI22" i="11"/>
  <c r="FM22" i="11"/>
  <c r="FR22" i="11"/>
  <c r="FW22" i="11"/>
  <c r="GB22" i="11"/>
  <c r="GG22" i="11"/>
  <c r="GL22" i="11"/>
  <c r="FO22" i="11"/>
  <c r="FT22" i="11"/>
  <c r="FY22" i="11"/>
  <c r="GD22" i="11"/>
  <c r="GI22" i="11"/>
  <c r="GN22" i="11"/>
  <c r="GO22" i="11"/>
  <c r="GS22" i="11"/>
  <c r="GX22" i="11"/>
  <c r="HC22" i="11"/>
  <c r="HH22" i="11"/>
  <c r="HM22" i="11"/>
  <c r="HR22" i="11"/>
  <c r="GU22" i="11"/>
  <c r="GZ22" i="11"/>
  <c r="HE22" i="11"/>
  <c r="HJ22" i="11"/>
  <c r="HO22" i="11"/>
  <c r="HT22" i="11"/>
  <c r="HU22" i="11"/>
  <c r="HY22" i="11"/>
  <c r="ID22" i="11"/>
  <c r="II22" i="11"/>
  <c r="IN22" i="11"/>
  <c r="IS22" i="11"/>
  <c r="IX22" i="11"/>
  <c r="IA22" i="11"/>
  <c r="IF22" i="11"/>
  <c r="IK22" i="11"/>
  <c r="IP22" i="11"/>
  <c r="IU22" i="11"/>
  <c r="IZ22" i="11"/>
  <c r="JA22" i="11"/>
  <c r="JE22" i="11"/>
  <c r="JJ22" i="11"/>
  <c r="JO22" i="11"/>
  <c r="JT22" i="11"/>
  <c r="JY22" i="11"/>
  <c r="KD22" i="11"/>
  <c r="JG22" i="11"/>
  <c r="JQ22" i="11"/>
  <c r="JL22" i="11"/>
  <c r="JV22" i="11"/>
  <c r="KA22" i="11"/>
  <c r="KF22" i="11"/>
  <c r="KG22" i="11"/>
  <c r="KK22" i="11"/>
  <c r="KP22" i="11"/>
  <c r="KU22" i="11"/>
  <c r="KZ22" i="11"/>
  <c r="LE22" i="11"/>
  <c r="LJ22" i="11"/>
  <c r="KM22" i="11"/>
  <c r="KR22" i="11"/>
  <c r="KW22" i="11"/>
  <c r="LB22" i="11"/>
  <c r="LG22" i="11"/>
  <c r="LL22" i="11"/>
  <c r="LM22" i="11"/>
  <c r="LQ22" i="11"/>
  <c r="LV22" i="11"/>
  <c r="MA22" i="11"/>
  <c r="MP22" i="11"/>
  <c r="MS22" i="11"/>
  <c r="MW22" i="11"/>
  <c r="NB22" i="11"/>
  <c r="NG22" i="11"/>
  <c r="NV22" i="11"/>
  <c r="NY22" i="11"/>
  <c r="OS22" i="11"/>
  <c r="AL28" i="11"/>
  <c r="AC28" i="11"/>
  <c r="AH28" i="11"/>
  <c r="AK28" i="11"/>
  <c r="AO28" i="11"/>
  <c r="AT28" i="11"/>
  <c r="AY28" i="11"/>
  <c r="BD28" i="11"/>
  <c r="BI28" i="11"/>
  <c r="BN28" i="11"/>
  <c r="AQ28" i="11"/>
  <c r="AV28" i="11"/>
  <c r="BA28" i="11"/>
  <c r="BF28" i="11"/>
  <c r="BK28" i="11"/>
  <c r="BP28" i="11"/>
  <c r="BQ28" i="11"/>
  <c r="BU28" i="11"/>
  <c r="BZ28" i="11"/>
  <c r="CE28" i="11"/>
  <c r="CJ28" i="11"/>
  <c r="CO28" i="11"/>
  <c r="CT28" i="11"/>
  <c r="BW28" i="11"/>
  <c r="CB28" i="11"/>
  <c r="CG28" i="11"/>
  <c r="CL28" i="11"/>
  <c r="CQ28" i="11"/>
  <c r="CV28" i="11"/>
  <c r="CW28" i="11"/>
  <c r="DA28" i="11"/>
  <c r="DF28" i="11"/>
  <c r="DK28" i="11"/>
  <c r="DP28" i="11"/>
  <c r="DU28" i="11"/>
  <c r="DZ28" i="11"/>
  <c r="DC28" i="11"/>
  <c r="DH28" i="11"/>
  <c r="DM28" i="11"/>
  <c r="DR28" i="11"/>
  <c r="DW28" i="11"/>
  <c r="EB28" i="11"/>
  <c r="EC28" i="11"/>
  <c r="EG28" i="11"/>
  <c r="EL28" i="11"/>
  <c r="EQ28" i="11"/>
  <c r="EV28" i="11"/>
  <c r="FA28" i="11"/>
  <c r="FF28" i="11"/>
  <c r="EI28" i="11"/>
  <c r="EN28" i="11"/>
  <c r="ES28" i="11"/>
  <c r="EX28" i="11"/>
  <c r="FC28" i="11"/>
  <c r="FH28" i="11"/>
  <c r="FI28" i="11"/>
  <c r="FM28" i="11"/>
  <c r="FR28" i="11"/>
  <c r="FW28" i="11"/>
  <c r="GB28" i="11"/>
  <c r="GG28" i="11"/>
  <c r="GL28" i="11"/>
  <c r="FO28" i="11"/>
  <c r="FT28" i="11"/>
  <c r="FY28" i="11"/>
  <c r="GD28" i="11"/>
  <c r="GI28" i="11"/>
  <c r="GN28" i="11"/>
  <c r="GO28" i="11"/>
  <c r="GS28" i="11"/>
  <c r="GX28" i="11"/>
  <c r="HC28" i="11"/>
  <c r="HH28" i="11"/>
  <c r="HM28" i="11"/>
  <c r="HR28" i="11"/>
  <c r="GU28" i="11"/>
  <c r="GZ28" i="11"/>
  <c r="HE28" i="11"/>
  <c r="HJ28" i="11"/>
  <c r="HO28" i="11"/>
  <c r="HT28" i="11"/>
  <c r="HU28" i="11"/>
  <c r="HY28" i="11"/>
  <c r="ID28" i="11"/>
  <c r="II28" i="11"/>
  <c r="IN28" i="11"/>
  <c r="IS28" i="11"/>
  <c r="IX28" i="11"/>
  <c r="IA28" i="11"/>
  <c r="IF28" i="11"/>
  <c r="IK28" i="11"/>
  <c r="IP28" i="11"/>
  <c r="IU28" i="11"/>
  <c r="IZ28" i="11"/>
  <c r="JA28" i="11"/>
  <c r="JE28" i="11"/>
  <c r="JJ28" i="11"/>
  <c r="JO28" i="11"/>
  <c r="JT28" i="11"/>
  <c r="JY28" i="11"/>
  <c r="KD28" i="11"/>
  <c r="JG28" i="11"/>
  <c r="JQ28" i="11"/>
  <c r="JL28" i="11"/>
  <c r="JV28" i="11"/>
  <c r="KA28" i="11"/>
  <c r="KF28" i="11"/>
  <c r="KG28" i="11"/>
  <c r="KK28" i="11"/>
  <c r="KP28" i="11"/>
  <c r="KU28" i="11"/>
  <c r="KZ28" i="11"/>
  <c r="LE28" i="11"/>
  <c r="LJ28" i="11"/>
  <c r="KM28" i="11"/>
  <c r="KR28" i="11"/>
  <c r="KW28" i="11"/>
  <c r="LB28" i="11"/>
  <c r="LG28" i="11"/>
  <c r="LL28" i="11"/>
  <c r="LM28" i="11"/>
  <c r="LQ28" i="11"/>
  <c r="LV28" i="11"/>
  <c r="MA28" i="11"/>
  <c r="MP28" i="11"/>
  <c r="MS28" i="11"/>
  <c r="MW28" i="11"/>
  <c r="NB28" i="11"/>
  <c r="NG28" i="11"/>
  <c r="NV28" i="11"/>
  <c r="NY28" i="11"/>
  <c r="OS28" i="11"/>
  <c r="AL17" i="11"/>
  <c r="AC17" i="11"/>
  <c r="AH17" i="11"/>
  <c r="AK17" i="11"/>
  <c r="AO17" i="11"/>
  <c r="AT17" i="11"/>
  <c r="AY17" i="11"/>
  <c r="BD17" i="11"/>
  <c r="BI17" i="11"/>
  <c r="BN17" i="11"/>
  <c r="AQ17" i="11"/>
  <c r="AV17" i="11"/>
  <c r="BA17" i="11"/>
  <c r="BF17" i="11"/>
  <c r="BK17" i="11"/>
  <c r="BP17" i="11"/>
  <c r="BQ17" i="11"/>
  <c r="BU17" i="11"/>
  <c r="BZ17" i="11"/>
  <c r="CE17" i="11"/>
  <c r="CJ17" i="11"/>
  <c r="CO17" i="11"/>
  <c r="CT17" i="11"/>
  <c r="BW17" i="11"/>
  <c r="CB17" i="11"/>
  <c r="CG17" i="11"/>
  <c r="CL17" i="11"/>
  <c r="CQ17" i="11"/>
  <c r="CV17" i="11"/>
  <c r="CW17" i="11"/>
  <c r="DA17" i="11"/>
  <c r="DF17" i="11"/>
  <c r="DK17" i="11"/>
  <c r="DP17" i="11"/>
  <c r="DU17" i="11"/>
  <c r="DZ17" i="11"/>
  <c r="DC17" i="11"/>
  <c r="DH17" i="11"/>
  <c r="DM17" i="11"/>
  <c r="DR17" i="11"/>
  <c r="DW17" i="11"/>
  <c r="EB17" i="11"/>
  <c r="EC17" i="11"/>
  <c r="EG17" i="11"/>
  <c r="EL17" i="11"/>
  <c r="EQ17" i="11"/>
  <c r="EV17" i="11"/>
  <c r="FA17" i="11"/>
  <c r="FF17" i="11"/>
  <c r="EI17" i="11"/>
  <c r="EN17" i="11"/>
  <c r="ES17" i="11"/>
  <c r="EX17" i="11"/>
  <c r="FC17" i="11"/>
  <c r="FH17" i="11"/>
  <c r="FI17" i="11"/>
  <c r="FM17" i="11"/>
  <c r="FR17" i="11"/>
  <c r="FW17" i="11"/>
  <c r="GB17" i="11"/>
  <c r="GG17" i="11"/>
  <c r="GL17" i="11"/>
  <c r="FO17" i="11"/>
  <c r="FT17" i="11"/>
  <c r="FY17" i="11"/>
  <c r="GD17" i="11"/>
  <c r="GI17" i="11"/>
  <c r="GN17" i="11"/>
  <c r="GO17" i="11"/>
  <c r="GS17" i="11"/>
  <c r="GX17" i="11"/>
  <c r="HC17" i="11"/>
  <c r="HH17" i="11"/>
  <c r="HM17" i="11"/>
  <c r="HR17" i="11"/>
  <c r="GU17" i="11"/>
  <c r="GZ17" i="11"/>
  <c r="HE17" i="11"/>
  <c r="HJ17" i="11"/>
  <c r="HO17" i="11"/>
  <c r="HT17" i="11"/>
  <c r="HU17" i="11"/>
  <c r="HY17" i="11"/>
  <c r="ID17" i="11"/>
  <c r="II17" i="11"/>
  <c r="IN17" i="11"/>
  <c r="IS17" i="11"/>
  <c r="IX17" i="11"/>
  <c r="IA17" i="11"/>
  <c r="IF17" i="11"/>
  <c r="IK17" i="11"/>
  <c r="IP17" i="11"/>
  <c r="IU17" i="11"/>
  <c r="IZ17" i="11"/>
  <c r="JA17" i="11"/>
  <c r="JE17" i="11"/>
  <c r="JJ17" i="11"/>
  <c r="JO17" i="11"/>
  <c r="JT17" i="11"/>
  <c r="JY17" i="11"/>
  <c r="KD17" i="11"/>
  <c r="JG17" i="11"/>
  <c r="JQ17" i="11"/>
  <c r="JL17" i="11"/>
  <c r="JV17" i="11"/>
  <c r="KA17" i="11"/>
  <c r="KF17" i="11"/>
  <c r="KG17" i="11"/>
  <c r="KK17" i="11"/>
  <c r="KP17" i="11"/>
  <c r="KU17" i="11"/>
  <c r="KZ17" i="11"/>
  <c r="LE17" i="11"/>
  <c r="LJ17" i="11"/>
  <c r="KM17" i="11"/>
  <c r="KR17" i="11"/>
  <c r="KW17" i="11"/>
  <c r="LB17" i="11"/>
  <c r="LG17" i="11"/>
  <c r="LL17" i="11"/>
  <c r="LM17" i="11"/>
  <c r="LQ17" i="11"/>
  <c r="LV17" i="11"/>
  <c r="MA17" i="11"/>
  <c r="MP17" i="11"/>
  <c r="MS17" i="11"/>
  <c r="MW17" i="11"/>
  <c r="NB17" i="11"/>
  <c r="NG17" i="11"/>
  <c r="NV17" i="11"/>
  <c r="NY17" i="11"/>
  <c r="OS17" i="11"/>
  <c r="AL7" i="11"/>
  <c r="AC7" i="11"/>
  <c r="AH7" i="11"/>
  <c r="AK7" i="11"/>
  <c r="AO7" i="11"/>
  <c r="AT7" i="11"/>
  <c r="AY7" i="11"/>
  <c r="BD7" i="11"/>
  <c r="BI7" i="11"/>
  <c r="BN7" i="11"/>
  <c r="AQ7" i="11"/>
  <c r="AV7" i="11"/>
  <c r="BA7" i="11"/>
  <c r="BF7" i="11"/>
  <c r="BK7" i="11"/>
  <c r="BP7" i="11"/>
  <c r="BQ7" i="11"/>
  <c r="BU7" i="11"/>
  <c r="BZ7" i="11"/>
  <c r="CE7" i="11"/>
  <c r="CJ7" i="11"/>
  <c r="CO7" i="11"/>
  <c r="CT7" i="11"/>
  <c r="BW7" i="11"/>
  <c r="CB7" i="11"/>
  <c r="CG7" i="11"/>
  <c r="CL7" i="11"/>
  <c r="CQ7" i="11"/>
  <c r="CV7" i="11"/>
  <c r="CW7" i="11"/>
  <c r="DA7" i="11"/>
  <c r="DF7" i="11"/>
  <c r="DK7" i="11"/>
  <c r="DP7" i="11"/>
  <c r="DU7" i="11"/>
  <c r="DZ7" i="11"/>
  <c r="DC7" i="11"/>
  <c r="DH7" i="11"/>
  <c r="DM7" i="11"/>
  <c r="DR7" i="11"/>
  <c r="DW7" i="11"/>
  <c r="EB7" i="11"/>
  <c r="EC7" i="11"/>
  <c r="EG7" i="11"/>
  <c r="EL7" i="11"/>
  <c r="EQ7" i="11"/>
  <c r="EV7" i="11"/>
  <c r="FA7" i="11"/>
  <c r="FF7" i="11"/>
  <c r="EI7" i="11"/>
  <c r="EN7" i="11"/>
  <c r="ES7" i="11"/>
  <c r="EX7" i="11"/>
  <c r="FC7" i="11"/>
  <c r="FH7" i="11"/>
  <c r="FI7" i="11"/>
  <c r="FM7" i="11"/>
  <c r="FR7" i="11"/>
  <c r="FW7" i="11"/>
  <c r="GB7" i="11"/>
  <c r="GG7" i="11"/>
  <c r="GL7" i="11"/>
  <c r="FO7" i="11"/>
  <c r="FT7" i="11"/>
  <c r="FY7" i="11"/>
  <c r="GD7" i="11"/>
  <c r="GI7" i="11"/>
  <c r="GN7" i="11"/>
  <c r="GO7" i="11"/>
  <c r="GS7" i="11"/>
  <c r="GX7" i="11"/>
  <c r="HC7" i="11"/>
  <c r="HH7" i="11"/>
  <c r="HM7" i="11"/>
  <c r="HR7" i="11"/>
  <c r="GU7" i="11"/>
  <c r="GZ7" i="11"/>
  <c r="HE7" i="11"/>
  <c r="HJ7" i="11"/>
  <c r="HO7" i="11"/>
  <c r="HT7" i="11"/>
  <c r="HU7" i="11"/>
  <c r="HY7" i="11"/>
  <c r="ID7" i="11"/>
  <c r="II7" i="11"/>
  <c r="IN7" i="11"/>
  <c r="IS7" i="11"/>
  <c r="IX7" i="11"/>
  <c r="IA7" i="11"/>
  <c r="IF7" i="11"/>
  <c r="IK7" i="11"/>
  <c r="IP7" i="11"/>
  <c r="IU7" i="11"/>
  <c r="IZ7" i="11"/>
  <c r="JA7" i="11"/>
  <c r="JE7" i="11"/>
  <c r="JJ7" i="11"/>
  <c r="JO7" i="11"/>
  <c r="JT7" i="11"/>
  <c r="JY7" i="11"/>
  <c r="KD7" i="11"/>
  <c r="JG7" i="11"/>
  <c r="JQ7" i="11"/>
  <c r="JL7" i="11"/>
  <c r="JV7" i="11"/>
  <c r="KA7" i="11"/>
  <c r="KF7" i="11"/>
  <c r="KG7" i="11"/>
  <c r="KK7" i="11"/>
  <c r="KP7" i="11"/>
  <c r="KU7" i="11"/>
  <c r="KZ7" i="11"/>
  <c r="LE7" i="11"/>
  <c r="LJ7" i="11"/>
  <c r="KM7" i="11"/>
  <c r="KR7" i="11"/>
  <c r="KW7" i="11"/>
  <c r="LB7" i="11"/>
  <c r="LG7" i="11"/>
  <c r="LL7" i="11"/>
  <c r="LM7" i="11"/>
  <c r="LQ7" i="11"/>
  <c r="LV7" i="11"/>
  <c r="MA7" i="11"/>
  <c r="MP7" i="11"/>
  <c r="MS7" i="11"/>
  <c r="MW7" i="11"/>
  <c r="NB7" i="11"/>
  <c r="NG7" i="11"/>
  <c r="NV7" i="11"/>
  <c r="NY7" i="11"/>
  <c r="OS7" i="11"/>
  <c r="AL14" i="11"/>
  <c r="AC14" i="11"/>
  <c r="AH14" i="11"/>
  <c r="AK14" i="11"/>
  <c r="AO14" i="11"/>
  <c r="AT14" i="11"/>
  <c r="AY14" i="11"/>
  <c r="BD14" i="11"/>
  <c r="BI14" i="11"/>
  <c r="BN14" i="11"/>
  <c r="AQ14" i="11"/>
  <c r="AV14" i="11"/>
  <c r="BA14" i="11"/>
  <c r="BF14" i="11"/>
  <c r="BK14" i="11"/>
  <c r="BP14" i="11"/>
  <c r="BQ14" i="11"/>
  <c r="BU14" i="11"/>
  <c r="BZ14" i="11"/>
  <c r="CE14" i="11"/>
  <c r="CJ14" i="11"/>
  <c r="CO14" i="11"/>
  <c r="CT14" i="11"/>
  <c r="BW14" i="11"/>
  <c r="CB14" i="11"/>
  <c r="CG14" i="11"/>
  <c r="CL14" i="11"/>
  <c r="CQ14" i="11"/>
  <c r="CV14" i="11"/>
  <c r="CW14" i="11"/>
  <c r="DA14" i="11"/>
  <c r="DF14" i="11"/>
  <c r="DK14" i="11"/>
  <c r="DP14" i="11"/>
  <c r="DU14" i="11"/>
  <c r="DZ14" i="11"/>
  <c r="DC14" i="11"/>
  <c r="DH14" i="11"/>
  <c r="DM14" i="11"/>
  <c r="DR14" i="11"/>
  <c r="DW14" i="11"/>
  <c r="EB14" i="11"/>
  <c r="EC14" i="11"/>
  <c r="EG14" i="11"/>
  <c r="EL14" i="11"/>
  <c r="EQ14" i="11"/>
  <c r="EV14" i="11"/>
  <c r="FA14" i="11"/>
  <c r="FF14" i="11"/>
  <c r="EI14" i="11"/>
  <c r="EN14" i="11"/>
  <c r="ES14" i="11"/>
  <c r="EX14" i="11"/>
  <c r="FC14" i="11"/>
  <c r="FH14" i="11"/>
  <c r="FI14" i="11"/>
  <c r="FM14" i="11"/>
  <c r="FR14" i="11"/>
  <c r="FW14" i="11"/>
  <c r="GB14" i="11"/>
  <c r="GG14" i="11"/>
  <c r="GL14" i="11"/>
  <c r="FO14" i="11"/>
  <c r="FT14" i="11"/>
  <c r="FY14" i="11"/>
  <c r="GD14" i="11"/>
  <c r="GI14" i="11"/>
  <c r="GN14" i="11"/>
  <c r="GO14" i="11"/>
  <c r="GS14" i="11"/>
  <c r="GX14" i="11"/>
  <c r="HC14" i="11"/>
  <c r="HH14" i="11"/>
  <c r="HM14" i="11"/>
  <c r="HR14" i="11"/>
  <c r="GU14" i="11"/>
  <c r="GZ14" i="11"/>
  <c r="HE14" i="11"/>
  <c r="HJ14" i="11"/>
  <c r="HO14" i="11"/>
  <c r="HT14" i="11"/>
  <c r="HU14" i="11"/>
  <c r="HY14" i="11"/>
  <c r="ID14" i="11"/>
  <c r="II14" i="11"/>
  <c r="IN14" i="11"/>
  <c r="IS14" i="11"/>
  <c r="IX14" i="11"/>
  <c r="IA14" i="11"/>
  <c r="IF14" i="11"/>
  <c r="IK14" i="11"/>
  <c r="IP14" i="11"/>
  <c r="IU14" i="11"/>
  <c r="IZ14" i="11"/>
  <c r="JA14" i="11"/>
  <c r="JE14" i="11"/>
  <c r="JJ14" i="11"/>
  <c r="JO14" i="11"/>
  <c r="JT14" i="11"/>
  <c r="JY14" i="11"/>
  <c r="KD14" i="11"/>
  <c r="JG14" i="11"/>
  <c r="JQ14" i="11"/>
  <c r="JL14" i="11"/>
  <c r="JV14" i="11"/>
  <c r="KA14" i="11"/>
  <c r="KF14" i="11"/>
  <c r="KG14" i="11"/>
  <c r="KK14" i="11"/>
  <c r="KP14" i="11"/>
  <c r="KU14" i="11"/>
  <c r="KZ14" i="11"/>
  <c r="LE14" i="11"/>
  <c r="LJ14" i="11"/>
  <c r="KM14" i="11"/>
  <c r="KR14" i="11"/>
  <c r="KW14" i="11"/>
  <c r="LB14" i="11"/>
  <c r="LG14" i="11"/>
  <c r="LL14" i="11"/>
  <c r="LM14" i="11"/>
  <c r="LQ14" i="11"/>
  <c r="LV14" i="11"/>
  <c r="MA14" i="11"/>
  <c r="MP14" i="11"/>
  <c r="MS14" i="11"/>
  <c r="MW14" i="11"/>
  <c r="NB14" i="11"/>
  <c r="NG14" i="11"/>
  <c r="NV14" i="11"/>
  <c r="NY14" i="11"/>
  <c r="OS14" i="11"/>
  <c r="AL15" i="11"/>
  <c r="AC15" i="11"/>
  <c r="AH15" i="11"/>
  <c r="AK15" i="11"/>
  <c r="AO15" i="11"/>
  <c r="AT15" i="11"/>
  <c r="AY15" i="11"/>
  <c r="BD15" i="11"/>
  <c r="BI15" i="11"/>
  <c r="BN15" i="11"/>
  <c r="AQ15" i="11"/>
  <c r="AV15" i="11"/>
  <c r="BA15" i="11"/>
  <c r="BF15" i="11"/>
  <c r="BK15" i="11"/>
  <c r="BP15" i="11"/>
  <c r="BQ15" i="11"/>
  <c r="BU15" i="11"/>
  <c r="BZ15" i="11"/>
  <c r="CE15" i="11"/>
  <c r="CJ15" i="11"/>
  <c r="CO15" i="11"/>
  <c r="CT15" i="11"/>
  <c r="BW15" i="11"/>
  <c r="CB15" i="11"/>
  <c r="CG15" i="11"/>
  <c r="CL15" i="11"/>
  <c r="CQ15" i="11"/>
  <c r="CV15" i="11"/>
  <c r="CW15" i="11"/>
  <c r="DA15" i="11"/>
  <c r="DF15" i="11"/>
  <c r="DK15" i="11"/>
  <c r="DP15" i="11"/>
  <c r="DU15" i="11"/>
  <c r="DZ15" i="11"/>
  <c r="DC15" i="11"/>
  <c r="DH15" i="11"/>
  <c r="DM15" i="11"/>
  <c r="DR15" i="11"/>
  <c r="DW15" i="11"/>
  <c r="EB15" i="11"/>
  <c r="EC15" i="11"/>
  <c r="EG15" i="11"/>
  <c r="EL15" i="11"/>
  <c r="EQ15" i="11"/>
  <c r="EV15" i="11"/>
  <c r="FA15" i="11"/>
  <c r="FF15" i="11"/>
  <c r="EI15" i="11"/>
  <c r="EN15" i="11"/>
  <c r="ES15" i="11"/>
  <c r="EX15" i="11"/>
  <c r="FC15" i="11"/>
  <c r="FH15" i="11"/>
  <c r="FI15" i="11"/>
  <c r="FM15" i="11"/>
  <c r="FR15" i="11"/>
  <c r="FW15" i="11"/>
  <c r="GB15" i="11"/>
  <c r="GG15" i="11"/>
  <c r="GL15" i="11"/>
  <c r="FO15" i="11"/>
  <c r="FT15" i="11"/>
  <c r="FY15" i="11"/>
  <c r="GD15" i="11"/>
  <c r="GI15" i="11"/>
  <c r="GN15" i="11"/>
  <c r="GO15" i="11"/>
  <c r="GS15" i="11"/>
  <c r="GX15" i="11"/>
  <c r="HC15" i="11"/>
  <c r="HH15" i="11"/>
  <c r="HM15" i="11"/>
  <c r="HR15" i="11"/>
  <c r="GU15" i="11"/>
  <c r="GZ15" i="11"/>
  <c r="HE15" i="11"/>
  <c r="HJ15" i="11"/>
  <c r="HO15" i="11"/>
  <c r="HT15" i="11"/>
  <c r="HU15" i="11"/>
  <c r="HY15" i="11"/>
  <c r="ID15" i="11"/>
  <c r="II15" i="11"/>
  <c r="IN15" i="11"/>
  <c r="IS15" i="11"/>
  <c r="IX15" i="11"/>
  <c r="IA15" i="11"/>
  <c r="IF15" i="11"/>
  <c r="IK15" i="11"/>
  <c r="IP15" i="11"/>
  <c r="IU15" i="11"/>
  <c r="IZ15" i="11"/>
  <c r="JA15" i="11"/>
  <c r="JE15" i="11"/>
  <c r="JJ15" i="11"/>
  <c r="JO15" i="11"/>
  <c r="JT15" i="11"/>
  <c r="JY15" i="11"/>
  <c r="KD15" i="11"/>
  <c r="JG15" i="11"/>
  <c r="JQ15" i="11"/>
  <c r="JL15" i="11"/>
  <c r="JV15" i="11"/>
  <c r="KA15" i="11"/>
  <c r="KF15" i="11"/>
  <c r="KG15" i="11"/>
  <c r="KK15" i="11"/>
  <c r="KP15" i="11"/>
  <c r="KU15" i="11"/>
  <c r="KZ15" i="11"/>
  <c r="LE15" i="11"/>
  <c r="LJ15" i="11"/>
  <c r="KM15" i="11"/>
  <c r="KR15" i="11"/>
  <c r="KW15" i="11"/>
  <c r="LB15" i="11"/>
  <c r="LG15" i="11"/>
  <c r="LL15" i="11"/>
  <c r="LM15" i="11"/>
  <c r="LQ15" i="11"/>
  <c r="LV15" i="11"/>
  <c r="MA15" i="11"/>
  <c r="MP15" i="11"/>
  <c r="MS15" i="11"/>
  <c r="MW15" i="11"/>
  <c r="NB15" i="11"/>
  <c r="NG15" i="11"/>
  <c r="NV15" i="11"/>
  <c r="NY15" i="11"/>
  <c r="OS15" i="11"/>
  <c r="AL23" i="11"/>
  <c r="AC23" i="11"/>
  <c r="AH23" i="11"/>
  <c r="AK23" i="11"/>
  <c r="AO23" i="11"/>
  <c r="AT23" i="11"/>
  <c r="AY23" i="11"/>
  <c r="BD23" i="11"/>
  <c r="BI23" i="11"/>
  <c r="BN23" i="11"/>
  <c r="AQ23" i="11"/>
  <c r="AV23" i="11"/>
  <c r="BA23" i="11"/>
  <c r="BF23" i="11"/>
  <c r="BK23" i="11"/>
  <c r="BP23" i="11"/>
  <c r="BQ23" i="11"/>
  <c r="BU23" i="11"/>
  <c r="BZ23" i="11"/>
  <c r="CE23" i="11"/>
  <c r="CJ23" i="11"/>
  <c r="CO23" i="11"/>
  <c r="CT23" i="11"/>
  <c r="BW23" i="11"/>
  <c r="CB23" i="11"/>
  <c r="CG23" i="11"/>
  <c r="CL23" i="11"/>
  <c r="CQ23" i="11"/>
  <c r="CV23" i="11"/>
  <c r="CW23" i="11"/>
  <c r="DA23" i="11"/>
  <c r="DF23" i="11"/>
  <c r="DK23" i="11"/>
  <c r="DP23" i="11"/>
  <c r="DU23" i="11"/>
  <c r="DZ23" i="11"/>
  <c r="DC23" i="11"/>
  <c r="DH23" i="11"/>
  <c r="DM23" i="11"/>
  <c r="DR23" i="11"/>
  <c r="DW23" i="11"/>
  <c r="EB23" i="11"/>
  <c r="EC23" i="11"/>
  <c r="EG23" i="11"/>
  <c r="EL23" i="11"/>
  <c r="EQ23" i="11"/>
  <c r="EV23" i="11"/>
  <c r="FA23" i="11"/>
  <c r="FF23" i="11"/>
  <c r="EI23" i="11"/>
  <c r="EN23" i="11"/>
  <c r="ES23" i="11"/>
  <c r="EX23" i="11"/>
  <c r="FC23" i="11"/>
  <c r="FH23" i="11"/>
  <c r="FI23" i="11"/>
  <c r="FM23" i="11"/>
  <c r="FR23" i="11"/>
  <c r="FW23" i="11"/>
  <c r="GB23" i="11"/>
  <c r="GG23" i="11"/>
  <c r="GL23" i="11"/>
  <c r="FO23" i="11"/>
  <c r="FT23" i="11"/>
  <c r="FY23" i="11"/>
  <c r="GD23" i="11"/>
  <c r="GI23" i="11"/>
  <c r="GN23" i="11"/>
  <c r="GO23" i="11"/>
  <c r="GS23" i="11"/>
  <c r="GX23" i="11"/>
  <c r="HC23" i="11"/>
  <c r="HH23" i="11"/>
  <c r="HM23" i="11"/>
  <c r="HR23" i="11"/>
  <c r="GU23" i="11"/>
  <c r="GZ23" i="11"/>
  <c r="HE23" i="11"/>
  <c r="HJ23" i="11"/>
  <c r="HO23" i="11"/>
  <c r="HT23" i="11"/>
  <c r="HU23" i="11"/>
  <c r="HY23" i="11"/>
  <c r="ID23" i="11"/>
  <c r="II23" i="11"/>
  <c r="IN23" i="11"/>
  <c r="IS23" i="11"/>
  <c r="IX23" i="11"/>
  <c r="IA23" i="11"/>
  <c r="IF23" i="11"/>
  <c r="IK23" i="11"/>
  <c r="IP23" i="11"/>
  <c r="IU23" i="11"/>
  <c r="IZ23" i="11"/>
  <c r="JA23" i="11"/>
  <c r="JE23" i="11"/>
  <c r="JJ23" i="11"/>
  <c r="JO23" i="11"/>
  <c r="JT23" i="11"/>
  <c r="JY23" i="11"/>
  <c r="KD23" i="11"/>
  <c r="JG23" i="11"/>
  <c r="JQ23" i="11"/>
  <c r="JL23" i="11"/>
  <c r="JV23" i="11"/>
  <c r="KA23" i="11"/>
  <c r="KF23" i="11"/>
  <c r="KG23" i="11"/>
  <c r="KK23" i="11"/>
  <c r="KP23" i="11"/>
  <c r="KU23" i="11"/>
  <c r="KZ23" i="11"/>
  <c r="LE23" i="11"/>
  <c r="LJ23" i="11"/>
  <c r="KM23" i="11"/>
  <c r="KR23" i="11"/>
  <c r="KW23" i="11"/>
  <c r="LB23" i="11"/>
  <c r="LG23" i="11"/>
  <c r="LL23" i="11"/>
  <c r="LM23" i="11"/>
  <c r="LQ23" i="11"/>
  <c r="LV23" i="11"/>
  <c r="MA23" i="11"/>
  <c r="MP23" i="11"/>
  <c r="MS23" i="11"/>
  <c r="MW23" i="11"/>
  <c r="NB23" i="11"/>
  <c r="NG23" i="11"/>
  <c r="NV23" i="11"/>
  <c r="NY23" i="11"/>
  <c r="OS23" i="11"/>
  <c r="AL16" i="11"/>
  <c r="AC16" i="11"/>
  <c r="AH16" i="11"/>
  <c r="AK16" i="11"/>
  <c r="AO16" i="11"/>
  <c r="AT16" i="11"/>
  <c r="AY16" i="11"/>
  <c r="BD16" i="11"/>
  <c r="BI16" i="11"/>
  <c r="BN16" i="11"/>
  <c r="AQ16" i="11"/>
  <c r="AV16" i="11"/>
  <c r="BA16" i="11"/>
  <c r="BF16" i="11"/>
  <c r="BK16" i="11"/>
  <c r="BP16" i="11"/>
  <c r="BQ16" i="11"/>
  <c r="BU16" i="11"/>
  <c r="BZ16" i="11"/>
  <c r="CE16" i="11"/>
  <c r="CJ16" i="11"/>
  <c r="CO16" i="11"/>
  <c r="CT16" i="11"/>
  <c r="BW16" i="11"/>
  <c r="CB16" i="11"/>
  <c r="CG16" i="11"/>
  <c r="CL16" i="11"/>
  <c r="CQ16" i="11"/>
  <c r="CV16" i="11"/>
  <c r="CW16" i="11"/>
  <c r="DA16" i="11"/>
  <c r="DF16" i="11"/>
  <c r="DK16" i="11"/>
  <c r="DP16" i="11"/>
  <c r="DU16" i="11"/>
  <c r="DZ16" i="11"/>
  <c r="DC16" i="11"/>
  <c r="DH16" i="11"/>
  <c r="DM16" i="11"/>
  <c r="DR16" i="11"/>
  <c r="DW16" i="11"/>
  <c r="EB16" i="11"/>
  <c r="EC16" i="11"/>
  <c r="EG16" i="11"/>
  <c r="EL16" i="11"/>
  <c r="EQ16" i="11"/>
  <c r="EV16" i="11"/>
  <c r="FA16" i="11"/>
  <c r="FF16" i="11"/>
  <c r="EI16" i="11"/>
  <c r="EN16" i="11"/>
  <c r="ES16" i="11"/>
  <c r="EX16" i="11"/>
  <c r="FC16" i="11"/>
  <c r="FH16" i="11"/>
  <c r="FI16" i="11"/>
  <c r="FM16" i="11"/>
  <c r="FR16" i="11"/>
  <c r="FW16" i="11"/>
  <c r="GB16" i="11"/>
  <c r="GG16" i="11"/>
  <c r="GL16" i="11"/>
  <c r="FO16" i="11"/>
  <c r="FT16" i="11"/>
  <c r="FY16" i="11"/>
  <c r="GD16" i="11"/>
  <c r="GI16" i="11"/>
  <c r="GN16" i="11"/>
  <c r="GO16" i="11"/>
  <c r="GS16" i="11"/>
  <c r="GX16" i="11"/>
  <c r="HC16" i="11"/>
  <c r="HH16" i="11"/>
  <c r="HM16" i="11"/>
  <c r="HR16" i="11"/>
  <c r="GU16" i="11"/>
  <c r="GZ16" i="11"/>
  <c r="HE16" i="11"/>
  <c r="HJ16" i="11"/>
  <c r="HO16" i="11"/>
  <c r="HT16" i="11"/>
  <c r="HU16" i="11"/>
  <c r="HY16" i="11"/>
  <c r="ID16" i="11"/>
  <c r="II16" i="11"/>
  <c r="IN16" i="11"/>
  <c r="IS16" i="11"/>
  <c r="IX16" i="11"/>
  <c r="IA16" i="11"/>
  <c r="IF16" i="11"/>
  <c r="IK16" i="11"/>
  <c r="IP16" i="11"/>
  <c r="IU16" i="11"/>
  <c r="IZ16" i="11"/>
  <c r="JA16" i="11"/>
  <c r="JE16" i="11"/>
  <c r="JJ16" i="11"/>
  <c r="JO16" i="11"/>
  <c r="JT16" i="11"/>
  <c r="JY16" i="11"/>
  <c r="KD16" i="11"/>
  <c r="JG16" i="11"/>
  <c r="JQ16" i="11"/>
  <c r="JL16" i="11"/>
  <c r="JV16" i="11"/>
  <c r="KA16" i="11"/>
  <c r="KF16" i="11"/>
  <c r="KG16" i="11"/>
  <c r="KK16" i="11"/>
  <c r="KP16" i="11"/>
  <c r="KU16" i="11"/>
  <c r="KZ16" i="11"/>
  <c r="LE16" i="11"/>
  <c r="LJ16" i="11"/>
  <c r="KM16" i="11"/>
  <c r="KR16" i="11"/>
  <c r="KW16" i="11"/>
  <c r="LB16" i="11"/>
  <c r="LG16" i="11"/>
  <c r="LL16" i="11"/>
  <c r="LM16" i="11"/>
  <c r="LQ16" i="11"/>
  <c r="LV16" i="11"/>
  <c r="MA16" i="11"/>
  <c r="MP16" i="11"/>
  <c r="MS16" i="11"/>
  <c r="MW16" i="11"/>
  <c r="NB16" i="11"/>
  <c r="NG16" i="11"/>
  <c r="NV16" i="11"/>
  <c r="NY16" i="11"/>
  <c r="OS16" i="11"/>
  <c r="AL8" i="11"/>
  <c r="AC8" i="11"/>
  <c r="AH8" i="11"/>
  <c r="AK8" i="11"/>
  <c r="AO8" i="11"/>
  <c r="AT8" i="11"/>
  <c r="AY8" i="11"/>
  <c r="BD8" i="11"/>
  <c r="BI8" i="11"/>
  <c r="BN8" i="11"/>
  <c r="AQ8" i="11"/>
  <c r="AV8" i="11"/>
  <c r="BA8" i="11"/>
  <c r="BF8" i="11"/>
  <c r="BK8" i="11"/>
  <c r="BP8" i="11"/>
  <c r="BQ8" i="11"/>
  <c r="BU8" i="11"/>
  <c r="BZ8" i="11"/>
  <c r="CE8" i="11"/>
  <c r="CJ8" i="11"/>
  <c r="CO8" i="11"/>
  <c r="CT8" i="11"/>
  <c r="BW8" i="11"/>
  <c r="CB8" i="11"/>
  <c r="CG8" i="11"/>
  <c r="CL8" i="11"/>
  <c r="CQ8" i="11"/>
  <c r="CV8" i="11"/>
  <c r="CW8" i="11"/>
  <c r="DA8" i="11"/>
  <c r="DF8" i="11"/>
  <c r="DK8" i="11"/>
  <c r="DP8" i="11"/>
  <c r="DU8" i="11"/>
  <c r="DZ8" i="11"/>
  <c r="DC8" i="11"/>
  <c r="DH8" i="11"/>
  <c r="DM8" i="11"/>
  <c r="DR8" i="11"/>
  <c r="DW8" i="11"/>
  <c r="EB8" i="11"/>
  <c r="EC8" i="11"/>
  <c r="EG8" i="11"/>
  <c r="EL8" i="11"/>
  <c r="EQ8" i="11"/>
  <c r="EV8" i="11"/>
  <c r="FA8" i="11"/>
  <c r="FF8" i="11"/>
  <c r="EI8" i="11"/>
  <c r="EN8" i="11"/>
  <c r="ES8" i="11"/>
  <c r="EX8" i="11"/>
  <c r="FC8" i="11"/>
  <c r="FH8" i="11"/>
  <c r="FI8" i="11"/>
  <c r="FM8" i="11"/>
  <c r="FR8" i="11"/>
  <c r="FW8" i="11"/>
  <c r="GB8" i="11"/>
  <c r="GG8" i="11"/>
  <c r="GL8" i="11"/>
  <c r="FO8" i="11"/>
  <c r="FT8" i="11"/>
  <c r="FY8" i="11"/>
  <c r="GD8" i="11"/>
  <c r="GI8" i="11"/>
  <c r="GN8" i="11"/>
  <c r="GO8" i="11"/>
  <c r="GS8" i="11"/>
  <c r="GX8" i="11"/>
  <c r="HC8" i="11"/>
  <c r="HH8" i="11"/>
  <c r="HM8" i="11"/>
  <c r="HR8" i="11"/>
  <c r="GU8" i="11"/>
  <c r="GZ8" i="11"/>
  <c r="HE8" i="11"/>
  <c r="HJ8" i="11"/>
  <c r="HO8" i="11"/>
  <c r="HT8" i="11"/>
  <c r="HU8" i="11"/>
  <c r="HY8" i="11"/>
  <c r="ID8" i="11"/>
  <c r="II8" i="11"/>
  <c r="IN8" i="11"/>
  <c r="IS8" i="11"/>
  <c r="IX8" i="11"/>
  <c r="IA8" i="11"/>
  <c r="IF8" i="11"/>
  <c r="IK8" i="11"/>
  <c r="IP8" i="11"/>
  <c r="IU8" i="11"/>
  <c r="IZ8" i="11"/>
  <c r="JA8" i="11"/>
  <c r="JE8" i="11"/>
  <c r="JJ8" i="11"/>
  <c r="JO8" i="11"/>
  <c r="JT8" i="11"/>
  <c r="JY8" i="11"/>
  <c r="KD8" i="11"/>
  <c r="JG8" i="11"/>
  <c r="JQ8" i="11"/>
  <c r="JL8" i="11"/>
  <c r="JV8" i="11"/>
  <c r="KA8" i="11"/>
  <c r="KF8" i="11"/>
  <c r="KG8" i="11"/>
  <c r="KK8" i="11"/>
  <c r="KP8" i="11"/>
  <c r="KU8" i="11"/>
  <c r="KZ8" i="11"/>
  <c r="LE8" i="11"/>
  <c r="LJ8" i="11"/>
  <c r="KM8" i="11"/>
  <c r="KR8" i="11"/>
  <c r="KW8" i="11"/>
  <c r="LB8" i="11"/>
  <c r="LG8" i="11"/>
  <c r="LL8" i="11"/>
  <c r="LM8" i="11"/>
  <c r="LQ8" i="11"/>
  <c r="LV8" i="11"/>
  <c r="MA8" i="11"/>
  <c r="MP8" i="11"/>
  <c r="MS8" i="11"/>
  <c r="MW8" i="11"/>
  <c r="NB8" i="11"/>
  <c r="NG8" i="11"/>
  <c r="NV8" i="11"/>
  <c r="NY8" i="11"/>
  <c r="OS8" i="11"/>
  <c r="AL27" i="11"/>
  <c r="AC27" i="11"/>
  <c r="AH27" i="11"/>
  <c r="AK27" i="11"/>
  <c r="AO27" i="11"/>
  <c r="AT27" i="11"/>
  <c r="AY27" i="11"/>
  <c r="BD27" i="11"/>
  <c r="BI27" i="11"/>
  <c r="BN27" i="11"/>
  <c r="AQ27" i="11"/>
  <c r="AV27" i="11"/>
  <c r="BA27" i="11"/>
  <c r="BF27" i="11"/>
  <c r="BK27" i="11"/>
  <c r="BP27" i="11"/>
  <c r="BQ27" i="11"/>
  <c r="BU27" i="11"/>
  <c r="BZ27" i="11"/>
  <c r="CE27" i="11"/>
  <c r="CJ27" i="11"/>
  <c r="CO27" i="11"/>
  <c r="CT27" i="11"/>
  <c r="BW27" i="11"/>
  <c r="CB27" i="11"/>
  <c r="CG27" i="11"/>
  <c r="CL27" i="11"/>
  <c r="CQ27" i="11"/>
  <c r="CV27" i="11"/>
  <c r="CW27" i="11"/>
  <c r="DA27" i="11"/>
  <c r="DF27" i="11"/>
  <c r="DK27" i="11"/>
  <c r="DP27" i="11"/>
  <c r="DU27" i="11"/>
  <c r="DZ27" i="11"/>
  <c r="DC27" i="11"/>
  <c r="DH27" i="11"/>
  <c r="DM27" i="11"/>
  <c r="DR27" i="11"/>
  <c r="DW27" i="11"/>
  <c r="EB27" i="11"/>
  <c r="EC27" i="11"/>
  <c r="EG27" i="11"/>
  <c r="EL27" i="11"/>
  <c r="EQ27" i="11"/>
  <c r="EV27" i="11"/>
  <c r="FA27" i="11"/>
  <c r="FF27" i="11"/>
  <c r="EI27" i="11"/>
  <c r="EN27" i="11"/>
  <c r="ES27" i="11"/>
  <c r="EX27" i="11"/>
  <c r="FC27" i="11"/>
  <c r="FH27" i="11"/>
  <c r="FI27" i="11"/>
  <c r="FM27" i="11"/>
  <c r="FR27" i="11"/>
  <c r="FW27" i="11"/>
  <c r="GB27" i="11"/>
  <c r="GG27" i="11"/>
  <c r="GL27" i="11"/>
  <c r="FO27" i="11"/>
  <c r="FT27" i="11"/>
  <c r="FY27" i="11"/>
  <c r="GD27" i="11"/>
  <c r="GI27" i="11"/>
  <c r="GN27" i="11"/>
  <c r="GO27" i="11"/>
  <c r="GS27" i="11"/>
  <c r="GX27" i="11"/>
  <c r="HC27" i="11"/>
  <c r="HH27" i="11"/>
  <c r="HM27" i="11"/>
  <c r="HR27" i="11"/>
  <c r="GU27" i="11"/>
  <c r="GZ27" i="11"/>
  <c r="HE27" i="11"/>
  <c r="HJ27" i="11"/>
  <c r="HO27" i="11"/>
  <c r="HT27" i="11"/>
  <c r="HU27" i="11"/>
  <c r="HY27" i="11"/>
  <c r="ID27" i="11"/>
  <c r="II27" i="11"/>
  <c r="IN27" i="11"/>
  <c r="IS27" i="11"/>
  <c r="IX27" i="11"/>
  <c r="IA27" i="11"/>
  <c r="IF27" i="11"/>
  <c r="IK27" i="11"/>
  <c r="IP27" i="11"/>
  <c r="IU27" i="11"/>
  <c r="IZ27" i="11"/>
  <c r="JA27" i="11"/>
  <c r="JE27" i="11"/>
  <c r="JJ27" i="11"/>
  <c r="JO27" i="11"/>
  <c r="JT27" i="11"/>
  <c r="JY27" i="11"/>
  <c r="KD27" i="11"/>
  <c r="JG27" i="11"/>
  <c r="JQ27" i="11"/>
  <c r="JL27" i="11"/>
  <c r="JV27" i="11"/>
  <c r="KA27" i="11"/>
  <c r="KF27" i="11"/>
  <c r="KG27" i="11"/>
  <c r="KK27" i="11"/>
  <c r="KP27" i="11"/>
  <c r="KU27" i="11"/>
  <c r="KZ27" i="11"/>
  <c r="LE27" i="11"/>
  <c r="LJ27" i="11"/>
  <c r="KM27" i="11"/>
  <c r="KR27" i="11"/>
  <c r="KW27" i="11"/>
  <c r="LB27" i="11"/>
  <c r="LG27" i="11"/>
  <c r="LL27" i="11"/>
  <c r="LM27" i="11"/>
  <c r="LQ27" i="11"/>
  <c r="LV27" i="11"/>
  <c r="MA27" i="11"/>
  <c r="MP27" i="11"/>
  <c r="MS27" i="11"/>
  <c r="MW27" i="11"/>
  <c r="NB27" i="11"/>
  <c r="NG27" i="11"/>
  <c r="NV27" i="11"/>
  <c r="NY27" i="11"/>
  <c r="OS27" i="11"/>
  <c r="AL31" i="11"/>
  <c r="AC31" i="11"/>
  <c r="AH31" i="11"/>
  <c r="AK31" i="11"/>
  <c r="AO31" i="11"/>
  <c r="AT31" i="11"/>
  <c r="AY31" i="11"/>
  <c r="BD31" i="11"/>
  <c r="BI31" i="11"/>
  <c r="BN31" i="11"/>
  <c r="AQ31" i="11"/>
  <c r="AV31" i="11"/>
  <c r="BA31" i="11"/>
  <c r="BF31" i="11"/>
  <c r="BK31" i="11"/>
  <c r="BP31" i="11"/>
  <c r="BQ31" i="11"/>
  <c r="BU31" i="11"/>
  <c r="BZ31" i="11"/>
  <c r="CE31" i="11"/>
  <c r="CJ31" i="11"/>
  <c r="CO31" i="11"/>
  <c r="CT31" i="11"/>
  <c r="BW31" i="11"/>
  <c r="CB31" i="11"/>
  <c r="CG31" i="11"/>
  <c r="CL31" i="11"/>
  <c r="CQ31" i="11"/>
  <c r="CV31" i="11"/>
  <c r="CW31" i="11"/>
  <c r="DA31" i="11"/>
  <c r="DF31" i="11"/>
  <c r="DK31" i="11"/>
  <c r="DP31" i="11"/>
  <c r="DU31" i="11"/>
  <c r="DZ31" i="11"/>
  <c r="DC31" i="11"/>
  <c r="DH31" i="11"/>
  <c r="DM31" i="11"/>
  <c r="DR31" i="11"/>
  <c r="DW31" i="11"/>
  <c r="EB31" i="11"/>
  <c r="EC31" i="11"/>
  <c r="EG31" i="11"/>
  <c r="EL31" i="11"/>
  <c r="EQ31" i="11"/>
  <c r="EV31" i="11"/>
  <c r="FA31" i="11"/>
  <c r="FF31" i="11"/>
  <c r="EI31" i="11"/>
  <c r="EN31" i="11"/>
  <c r="ES31" i="11"/>
  <c r="EX31" i="11"/>
  <c r="FC31" i="11"/>
  <c r="FH31" i="11"/>
  <c r="FI31" i="11"/>
  <c r="FM31" i="11"/>
  <c r="FR31" i="11"/>
  <c r="FW31" i="11"/>
  <c r="GB31" i="11"/>
  <c r="GG31" i="11"/>
  <c r="GL31" i="11"/>
  <c r="FO31" i="11"/>
  <c r="FT31" i="11"/>
  <c r="FY31" i="11"/>
  <c r="GD31" i="11"/>
  <c r="GI31" i="11"/>
  <c r="GN31" i="11"/>
  <c r="GO31" i="11"/>
  <c r="GS31" i="11"/>
  <c r="GX31" i="11"/>
  <c r="HC31" i="11"/>
  <c r="HH31" i="11"/>
  <c r="HM31" i="11"/>
  <c r="HR31" i="11"/>
  <c r="GU31" i="11"/>
  <c r="GZ31" i="11"/>
  <c r="HE31" i="11"/>
  <c r="HJ31" i="11"/>
  <c r="HO31" i="11"/>
  <c r="HT31" i="11"/>
  <c r="HU31" i="11"/>
  <c r="HY31" i="11"/>
  <c r="ID31" i="11"/>
  <c r="II31" i="11"/>
  <c r="IN31" i="11"/>
  <c r="IS31" i="11"/>
  <c r="IX31" i="11"/>
  <c r="IA31" i="11"/>
  <c r="IF31" i="11"/>
  <c r="IK31" i="11"/>
  <c r="IP31" i="11"/>
  <c r="IU31" i="11"/>
  <c r="IZ31" i="11"/>
  <c r="JA31" i="11"/>
  <c r="JE31" i="11"/>
  <c r="JJ31" i="11"/>
  <c r="JO31" i="11"/>
  <c r="JT31" i="11"/>
  <c r="JY31" i="11"/>
  <c r="KD31" i="11"/>
  <c r="JG31" i="11"/>
  <c r="JQ31" i="11"/>
  <c r="JL31" i="11"/>
  <c r="JV31" i="11"/>
  <c r="KA31" i="11"/>
  <c r="KF31" i="11"/>
  <c r="KG31" i="11"/>
  <c r="KK31" i="11"/>
  <c r="KP31" i="11"/>
  <c r="KU31" i="11"/>
  <c r="KZ31" i="11"/>
  <c r="LE31" i="11"/>
  <c r="LJ31" i="11"/>
  <c r="KM31" i="11"/>
  <c r="KR31" i="11"/>
  <c r="KW31" i="11"/>
  <c r="LB31" i="11"/>
  <c r="LG31" i="11"/>
  <c r="LL31" i="11"/>
  <c r="LM31" i="11"/>
  <c r="LQ31" i="11"/>
  <c r="LV31" i="11"/>
  <c r="MA31" i="11"/>
  <c r="MP31" i="11"/>
  <c r="MS31" i="11"/>
  <c r="MW31" i="11"/>
  <c r="NB31" i="11"/>
  <c r="NG31" i="11"/>
  <c r="NV31" i="11"/>
  <c r="NY31" i="11"/>
  <c r="OS31" i="11"/>
  <c r="AL10" i="11"/>
  <c r="AC10" i="11"/>
  <c r="AH10" i="11"/>
  <c r="AK10" i="11"/>
  <c r="AO10" i="11"/>
  <c r="AT10" i="11"/>
  <c r="AY10" i="11"/>
  <c r="BD10" i="11"/>
  <c r="BI10" i="11"/>
  <c r="BN10" i="11"/>
  <c r="AQ10" i="11"/>
  <c r="AV10" i="11"/>
  <c r="BA10" i="11"/>
  <c r="BF10" i="11"/>
  <c r="BK10" i="11"/>
  <c r="BP10" i="11"/>
  <c r="BQ10" i="11"/>
  <c r="BU10" i="11"/>
  <c r="BZ10" i="11"/>
  <c r="CE10" i="11"/>
  <c r="CJ10" i="11"/>
  <c r="CO10" i="11"/>
  <c r="CT10" i="11"/>
  <c r="BW10" i="11"/>
  <c r="CB10" i="11"/>
  <c r="CG10" i="11"/>
  <c r="CL10" i="11"/>
  <c r="CQ10" i="11"/>
  <c r="CV10" i="11"/>
  <c r="CW10" i="11"/>
  <c r="DA10" i="11"/>
  <c r="DF10" i="11"/>
  <c r="DK10" i="11"/>
  <c r="DP10" i="11"/>
  <c r="DU10" i="11"/>
  <c r="DZ10" i="11"/>
  <c r="DC10" i="11"/>
  <c r="DH10" i="11"/>
  <c r="DM10" i="11"/>
  <c r="DR10" i="11"/>
  <c r="DW10" i="11"/>
  <c r="EB10" i="11"/>
  <c r="EC10" i="11"/>
  <c r="EG10" i="11"/>
  <c r="EL10" i="11"/>
  <c r="EQ10" i="11"/>
  <c r="EV10" i="11"/>
  <c r="FA10" i="11"/>
  <c r="FF10" i="11"/>
  <c r="EI10" i="11"/>
  <c r="EN10" i="11"/>
  <c r="ES10" i="11"/>
  <c r="EX10" i="11"/>
  <c r="FC10" i="11"/>
  <c r="FH10" i="11"/>
  <c r="FI10" i="11"/>
  <c r="FM10" i="11"/>
  <c r="FR10" i="11"/>
  <c r="FW10" i="11"/>
  <c r="GB10" i="11"/>
  <c r="GG10" i="11"/>
  <c r="GL10" i="11"/>
  <c r="FO10" i="11"/>
  <c r="FT10" i="11"/>
  <c r="FY10" i="11"/>
  <c r="GD10" i="11"/>
  <c r="GI10" i="11"/>
  <c r="GN10" i="11"/>
  <c r="GO10" i="11"/>
  <c r="GS10" i="11"/>
  <c r="GX10" i="11"/>
  <c r="HC10" i="11"/>
  <c r="HH10" i="11"/>
  <c r="HM10" i="11"/>
  <c r="HR10" i="11"/>
  <c r="GU10" i="11"/>
  <c r="GZ10" i="11"/>
  <c r="HE10" i="11"/>
  <c r="HJ10" i="11"/>
  <c r="HO10" i="11"/>
  <c r="HT10" i="11"/>
  <c r="HU10" i="11"/>
  <c r="HY10" i="11"/>
  <c r="ID10" i="11"/>
  <c r="II10" i="11"/>
  <c r="IN10" i="11"/>
  <c r="IS10" i="11"/>
  <c r="IX10" i="11"/>
  <c r="IA10" i="11"/>
  <c r="IF10" i="11"/>
  <c r="IK10" i="11"/>
  <c r="IP10" i="11"/>
  <c r="IU10" i="11"/>
  <c r="IZ10" i="11"/>
  <c r="JA10" i="11"/>
  <c r="JE10" i="11"/>
  <c r="JJ10" i="11"/>
  <c r="JO10" i="11"/>
  <c r="JT10" i="11"/>
  <c r="JY10" i="11"/>
  <c r="KD10" i="11"/>
  <c r="JG10" i="11"/>
  <c r="JQ10" i="11"/>
  <c r="JL10" i="11"/>
  <c r="JV10" i="11"/>
  <c r="KA10" i="11"/>
  <c r="KF10" i="11"/>
  <c r="KG10" i="11"/>
  <c r="KK10" i="11"/>
  <c r="KP10" i="11"/>
  <c r="KU10" i="11"/>
  <c r="KZ10" i="11"/>
  <c r="LE10" i="11"/>
  <c r="LJ10" i="11"/>
  <c r="KM10" i="11"/>
  <c r="KR10" i="11"/>
  <c r="KW10" i="11"/>
  <c r="LB10" i="11"/>
  <c r="LG10" i="11"/>
  <c r="LL10" i="11"/>
  <c r="LM10" i="11"/>
  <c r="LQ10" i="11"/>
  <c r="LV10" i="11"/>
  <c r="MA10" i="11"/>
  <c r="MP10" i="11"/>
  <c r="MS10" i="11"/>
  <c r="MW10" i="11"/>
  <c r="NB10" i="11"/>
  <c r="NG10" i="11"/>
  <c r="NV10" i="11"/>
  <c r="NY10" i="11"/>
  <c r="OS10" i="11"/>
  <c r="AL9" i="11"/>
  <c r="AC9" i="11"/>
  <c r="AH9" i="11"/>
  <c r="AK9" i="11"/>
  <c r="AO9" i="11"/>
  <c r="AT9" i="11"/>
  <c r="AY9" i="11"/>
  <c r="BD9" i="11"/>
  <c r="BI9" i="11"/>
  <c r="BN9" i="11"/>
  <c r="AQ9" i="11"/>
  <c r="AV9" i="11"/>
  <c r="BA9" i="11"/>
  <c r="BF9" i="11"/>
  <c r="BK9" i="11"/>
  <c r="BP9" i="11"/>
  <c r="BQ9" i="11"/>
  <c r="BU9" i="11"/>
  <c r="BZ9" i="11"/>
  <c r="CE9" i="11"/>
  <c r="CJ9" i="11"/>
  <c r="CO9" i="11"/>
  <c r="CT9" i="11"/>
  <c r="BW9" i="11"/>
  <c r="CB9" i="11"/>
  <c r="CG9" i="11"/>
  <c r="CL9" i="11"/>
  <c r="CQ9" i="11"/>
  <c r="CV9" i="11"/>
  <c r="CW9" i="11"/>
  <c r="DA9" i="11"/>
  <c r="DF9" i="11"/>
  <c r="DK9" i="11"/>
  <c r="DP9" i="11"/>
  <c r="DU9" i="11"/>
  <c r="DZ9" i="11"/>
  <c r="DC9" i="11"/>
  <c r="DH9" i="11"/>
  <c r="DM9" i="11"/>
  <c r="DR9" i="11"/>
  <c r="DW9" i="11"/>
  <c r="EB9" i="11"/>
  <c r="EC9" i="11"/>
  <c r="EG9" i="11"/>
  <c r="EL9" i="11"/>
  <c r="EQ9" i="11"/>
  <c r="EV9" i="11"/>
  <c r="FA9" i="11"/>
  <c r="FF9" i="11"/>
  <c r="EI9" i="11"/>
  <c r="EN9" i="11"/>
  <c r="ES9" i="11"/>
  <c r="EX9" i="11"/>
  <c r="FC9" i="11"/>
  <c r="FH9" i="11"/>
  <c r="FI9" i="11"/>
  <c r="FM9" i="11"/>
  <c r="FR9" i="11"/>
  <c r="FW9" i="11"/>
  <c r="GB9" i="11"/>
  <c r="GG9" i="11"/>
  <c r="GL9" i="11"/>
  <c r="FO9" i="11"/>
  <c r="FT9" i="11"/>
  <c r="FY9" i="11"/>
  <c r="GD9" i="11"/>
  <c r="GI9" i="11"/>
  <c r="GN9" i="11"/>
  <c r="GO9" i="11"/>
  <c r="GS9" i="11"/>
  <c r="GX9" i="11"/>
  <c r="HC9" i="11"/>
  <c r="HH9" i="11"/>
  <c r="HM9" i="11"/>
  <c r="HR9" i="11"/>
  <c r="GU9" i="11"/>
  <c r="GZ9" i="11"/>
  <c r="HE9" i="11"/>
  <c r="HJ9" i="11"/>
  <c r="HO9" i="11"/>
  <c r="HT9" i="11"/>
  <c r="HU9" i="11"/>
  <c r="HY9" i="11"/>
  <c r="ID9" i="11"/>
  <c r="II9" i="11"/>
  <c r="IN9" i="11"/>
  <c r="IS9" i="11"/>
  <c r="IX9" i="11"/>
  <c r="IA9" i="11"/>
  <c r="IF9" i="11"/>
  <c r="IK9" i="11"/>
  <c r="IP9" i="11"/>
  <c r="IU9" i="11"/>
  <c r="IZ9" i="11"/>
  <c r="JA9" i="11"/>
  <c r="JE9" i="11"/>
  <c r="JJ9" i="11"/>
  <c r="JO9" i="11"/>
  <c r="JT9" i="11"/>
  <c r="JY9" i="11"/>
  <c r="KD9" i="11"/>
  <c r="JG9" i="11"/>
  <c r="JQ9" i="11"/>
  <c r="JL9" i="11"/>
  <c r="JV9" i="11"/>
  <c r="KA9" i="11"/>
  <c r="KF9" i="11"/>
  <c r="KG9" i="11"/>
  <c r="KK9" i="11"/>
  <c r="KP9" i="11"/>
  <c r="KU9" i="11"/>
  <c r="KZ9" i="11"/>
  <c r="LE9" i="11"/>
  <c r="LJ9" i="11"/>
  <c r="KM9" i="11"/>
  <c r="KR9" i="11"/>
  <c r="KW9" i="11"/>
  <c r="LB9" i="11"/>
  <c r="LG9" i="11"/>
  <c r="LL9" i="11"/>
  <c r="LM9" i="11"/>
  <c r="LQ9" i="11"/>
  <c r="LV9" i="11"/>
  <c r="MA9" i="11"/>
  <c r="MP9" i="11"/>
  <c r="MS9" i="11"/>
  <c r="MW9" i="11"/>
  <c r="NB9" i="11"/>
  <c r="NG9" i="11"/>
  <c r="NV9" i="11"/>
  <c r="NY9" i="11"/>
  <c r="OS9" i="11"/>
  <c r="AL26" i="11"/>
  <c r="AC26" i="11"/>
  <c r="AH26" i="11"/>
  <c r="AK26" i="11"/>
  <c r="AO26" i="11"/>
  <c r="AT26" i="11"/>
  <c r="AY26" i="11"/>
  <c r="BD26" i="11"/>
  <c r="BI26" i="11"/>
  <c r="BN26" i="11"/>
  <c r="AQ26" i="11"/>
  <c r="AV26" i="11"/>
  <c r="BA26" i="11"/>
  <c r="BF26" i="11"/>
  <c r="BK26" i="11"/>
  <c r="BP26" i="11"/>
  <c r="BQ26" i="11"/>
  <c r="BU26" i="11"/>
  <c r="BZ26" i="11"/>
  <c r="CE26" i="11"/>
  <c r="CJ26" i="11"/>
  <c r="CO26" i="11"/>
  <c r="CT26" i="11"/>
  <c r="BW26" i="11"/>
  <c r="CB26" i="11"/>
  <c r="CG26" i="11"/>
  <c r="CL26" i="11"/>
  <c r="CQ26" i="11"/>
  <c r="CV26" i="11"/>
  <c r="CW26" i="11"/>
  <c r="DA26" i="11"/>
  <c r="DF26" i="11"/>
  <c r="DK26" i="11"/>
  <c r="DP26" i="11"/>
  <c r="DU26" i="11"/>
  <c r="DZ26" i="11"/>
  <c r="DC26" i="11"/>
  <c r="DH26" i="11"/>
  <c r="DM26" i="11"/>
  <c r="DR26" i="11"/>
  <c r="DW26" i="11"/>
  <c r="EB26" i="11"/>
  <c r="EC26" i="11"/>
  <c r="EG26" i="11"/>
  <c r="EL26" i="11"/>
  <c r="EQ26" i="11"/>
  <c r="EV26" i="11"/>
  <c r="FA26" i="11"/>
  <c r="FF26" i="11"/>
  <c r="EI26" i="11"/>
  <c r="EN26" i="11"/>
  <c r="ES26" i="11"/>
  <c r="EX26" i="11"/>
  <c r="FC26" i="11"/>
  <c r="FH26" i="11"/>
  <c r="FI26" i="11"/>
  <c r="FM26" i="11"/>
  <c r="FR26" i="11"/>
  <c r="FW26" i="11"/>
  <c r="GB26" i="11"/>
  <c r="GG26" i="11"/>
  <c r="GL26" i="11"/>
  <c r="FO26" i="11"/>
  <c r="FT26" i="11"/>
  <c r="FY26" i="11"/>
  <c r="GD26" i="11"/>
  <c r="GI26" i="11"/>
  <c r="GN26" i="11"/>
  <c r="GO26" i="11"/>
  <c r="GS26" i="11"/>
  <c r="GX26" i="11"/>
  <c r="HC26" i="11"/>
  <c r="HH26" i="11"/>
  <c r="HM26" i="11"/>
  <c r="HR26" i="11"/>
  <c r="GU26" i="11"/>
  <c r="GZ26" i="11"/>
  <c r="HE26" i="11"/>
  <c r="HJ26" i="11"/>
  <c r="HO26" i="11"/>
  <c r="HT26" i="11"/>
  <c r="HU26" i="11"/>
  <c r="HY26" i="11"/>
  <c r="ID26" i="11"/>
  <c r="II26" i="11"/>
  <c r="IN26" i="11"/>
  <c r="IS26" i="11"/>
  <c r="IX26" i="11"/>
  <c r="IA26" i="11"/>
  <c r="IF26" i="11"/>
  <c r="IK26" i="11"/>
  <c r="IP26" i="11"/>
  <c r="IU26" i="11"/>
  <c r="IZ26" i="11"/>
  <c r="JA26" i="11"/>
  <c r="JE26" i="11"/>
  <c r="JJ26" i="11"/>
  <c r="JO26" i="11"/>
  <c r="JT26" i="11"/>
  <c r="JY26" i="11"/>
  <c r="KD26" i="11"/>
  <c r="JG26" i="11"/>
  <c r="JQ26" i="11"/>
  <c r="JL26" i="11"/>
  <c r="JV26" i="11"/>
  <c r="KA26" i="11"/>
  <c r="KF26" i="11"/>
  <c r="KG26" i="11"/>
  <c r="KK26" i="11"/>
  <c r="KP26" i="11"/>
  <c r="KU26" i="11"/>
  <c r="KZ26" i="11"/>
  <c r="LE26" i="11"/>
  <c r="LJ26" i="11"/>
  <c r="KM26" i="11"/>
  <c r="KR26" i="11"/>
  <c r="KW26" i="11"/>
  <c r="LB26" i="11"/>
  <c r="LG26" i="11"/>
  <c r="LL26" i="11"/>
  <c r="LM26" i="11"/>
  <c r="LQ26" i="11"/>
  <c r="LV26" i="11"/>
  <c r="MA26" i="11"/>
  <c r="MP26" i="11"/>
  <c r="MS26" i="11"/>
  <c r="MW26" i="11"/>
  <c r="NB26" i="11"/>
  <c r="NG26" i="11"/>
  <c r="NV26" i="11"/>
  <c r="NY26" i="11"/>
  <c r="OS26" i="11"/>
  <c r="AL13" i="11"/>
  <c r="AC13" i="11"/>
  <c r="AH13" i="11"/>
  <c r="AK13" i="11"/>
  <c r="AO13" i="11"/>
  <c r="AT13" i="11"/>
  <c r="AY13" i="11"/>
  <c r="BD13" i="11"/>
  <c r="BI13" i="11"/>
  <c r="BN13" i="11"/>
  <c r="AQ13" i="11"/>
  <c r="AV13" i="11"/>
  <c r="BA13" i="11"/>
  <c r="BF13" i="11"/>
  <c r="BK13" i="11"/>
  <c r="BP13" i="11"/>
  <c r="BQ13" i="11"/>
  <c r="BU13" i="11"/>
  <c r="BZ13" i="11"/>
  <c r="CE13" i="11"/>
  <c r="CJ13" i="11"/>
  <c r="CO13" i="11"/>
  <c r="CT13" i="11"/>
  <c r="BW13" i="11"/>
  <c r="CB13" i="11"/>
  <c r="CG13" i="11"/>
  <c r="CL13" i="11"/>
  <c r="CQ13" i="11"/>
  <c r="CV13" i="11"/>
  <c r="CW13" i="11"/>
  <c r="DA13" i="11"/>
  <c r="DF13" i="11"/>
  <c r="DK13" i="11"/>
  <c r="DP13" i="11"/>
  <c r="DU13" i="11"/>
  <c r="DZ13" i="11"/>
  <c r="DC13" i="11"/>
  <c r="DH13" i="11"/>
  <c r="DM13" i="11"/>
  <c r="DR13" i="11"/>
  <c r="DW13" i="11"/>
  <c r="EB13" i="11"/>
  <c r="EC13" i="11"/>
  <c r="EG13" i="11"/>
  <c r="EL13" i="11"/>
  <c r="EQ13" i="11"/>
  <c r="EV13" i="11"/>
  <c r="FA13" i="11"/>
  <c r="FF13" i="11"/>
  <c r="EI13" i="11"/>
  <c r="EN13" i="11"/>
  <c r="ES13" i="11"/>
  <c r="EX13" i="11"/>
  <c r="FC13" i="11"/>
  <c r="FH13" i="11"/>
  <c r="FI13" i="11"/>
  <c r="FM13" i="11"/>
  <c r="FR13" i="11"/>
  <c r="FW13" i="11"/>
  <c r="GB13" i="11"/>
  <c r="GG13" i="11"/>
  <c r="GL13" i="11"/>
  <c r="FO13" i="11"/>
  <c r="FT13" i="11"/>
  <c r="FY13" i="11"/>
  <c r="GD13" i="11"/>
  <c r="GI13" i="11"/>
  <c r="GN13" i="11"/>
  <c r="GO13" i="11"/>
  <c r="GS13" i="11"/>
  <c r="GX13" i="11"/>
  <c r="HC13" i="11"/>
  <c r="HH13" i="11"/>
  <c r="HM13" i="11"/>
  <c r="HR13" i="11"/>
  <c r="GU13" i="11"/>
  <c r="GZ13" i="11"/>
  <c r="HE13" i="11"/>
  <c r="HJ13" i="11"/>
  <c r="HO13" i="11"/>
  <c r="HT13" i="11"/>
  <c r="HU13" i="11"/>
  <c r="HY13" i="11"/>
  <c r="ID13" i="11"/>
  <c r="II13" i="11"/>
  <c r="IN13" i="11"/>
  <c r="IS13" i="11"/>
  <c r="IX13" i="11"/>
  <c r="IA13" i="11"/>
  <c r="IF13" i="11"/>
  <c r="IK13" i="11"/>
  <c r="IP13" i="11"/>
  <c r="IU13" i="11"/>
  <c r="IZ13" i="11"/>
  <c r="JA13" i="11"/>
  <c r="JE13" i="11"/>
  <c r="JJ13" i="11"/>
  <c r="JO13" i="11"/>
  <c r="JT13" i="11"/>
  <c r="JY13" i="11"/>
  <c r="KD13" i="11"/>
  <c r="JG13" i="11"/>
  <c r="JQ13" i="11"/>
  <c r="JL13" i="11"/>
  <c r="JV13" i="11"/>
  <c r="KA13" i="11"/>
  <c r="KF13" i="11"/>
  <c r="KG13" i="11"/>
  <c r="KK13" i="11"/>
  <c r="KP13" i="11"/>
  <c r="KU13" i="11"/>
  <c r="KZ13" i="11"/>
  <c r="LE13" i="11"/>
  <c r="LJ13" i="11"/>
  <c r="KM13" i="11"/>
  <c r="KR13" i="11"/>
  <c r="KW13" i="11"/>
  <c r="LB13" i="11"/>
  <c r="LG13" i="11"/>
  <c r="LL13" i="11"/>
  <c r="LM13" i="11"/>
  <c r="LQ13" i="11"/>
  <c r="LV13" i="11"/>
  <c r="MA13" i="11"/>
  <c r="MP13" i="11"/>
  <c r="MS13" i="11"/>
  <c r="MW13" i="11"/>
  <c r="NB13" i="11"/>
  <c r="NG13" i="11"/>
  <c r="NV13" i="11"/>
  <c r="NY13" i="11"/>
  <c r="OS13" i="11"/>
  <c r="AL6" i="11"/>
  <c r="AC6" i="11"/>
  <c r="AH6" i="11"/>
  <c r="AK6" i="11"/>
  <c r="AO6" i="11"/>
  <c r="AT6" i="11"/>
  <c r="AY6" i="11"/>
  <c r="BD6" i="11"/>
  <c r="BI6" i="11"/>
  <c r="BN6" i="11"/>
  <c r="AQ6" i="11"/>
  <c r="AV6" i="11"/>
  <c r="BA6" i="11"/>
  <c r="BF6" i="11"/>
  <c r="BK6" i="11"/>
  <c r="BP6" i="11"/>
  <c r="BQ6" i="11"/>
  <c r="BU6" i="11"/>
  <c r="BZ6" i="11"/>
  <c r="CE6" i="11"/>
  <c r="CJ6" i="11"/>
  <c r="CO6" i="11"/>
  <c r="CT6" i="11"/>
  <c r="BW6" i="11"/>
  <c r="CB6" i="11"/>
  <c r="CG6" i="11"/>
  <c r="CL6" i="11"/>
  <c r="CQ6" i="11"/>
  <c r="CV6" i="11"/>
  <c r="CW6" i="11"/>
  <c r="DA6" i="11"/>
  <c r="DF6" i="11"/>
  <c r="DK6" i="11"/>
  <c r="DP6" i="11"/>
  <c r="DU6" i="11"/>
  <c r="DZ6" i="11"/>
  <c r="DC6" i="11"/>
  <c r="DH6" i="11"/>
  <c r="DM6" i="11"/>
  <c r="DR6" i="11"/>
  <c r="DW6" i="11"/>
  <c r="EB6" i="11"/>
  <c r="EC6" i="11"/>
  <c r="EG6" i="11"/>
  <c r="EL6" i="11"/>
  <c r="EQ6" i="11"/>
  <c r="EV6" i="11"/>
  <c r="FA6" i="11"/>
  <c r="FF6" i="11"/>
  <c r="EI6" i="11"/>
  <c r="EN6" i="11"/>
  <c r="ES6" i="11"/>
  <c r="EX6" i="11"/>
  <c r="FC6" i="11"/>
  <c r="FH6" i="11"/>
  <c r="FI6" i="11"/>
  <c r="FM6" i="11"/>
  <c r="FR6" i="11"/>
  <c r="FW6" i="11"/>
  <c r="GB6" i="11"/>
  <c r="GG6" i="11"/>
  <c r="GL6" i="11"/>
  <c r="FO6" i="11"/>
  <c r="FT6" i="11"/>
  <c r="FY6" i="11"/>
  <c r="GD6" i="11"/>
  <c r="GI6" i="11"/>
  <c r="GN6" i="11"/>
  <c r="GO6" i="11"/>
  <c r="GS6" i="11"/>
  <c r="GX6" i="11"/>
  <c r="HC6" i="11"/>
  <c r="HH6" i="11"/>
  <c r="HM6" i="11"/>
  <c r="HR6" i="11"/>
  <c r="GU6" i="11"/>
  <c r="GZ6" i="11"/>
  <c r="HE6" i="11"/>
  <c r="HJ6" i="11"/>
  <c r="HO6" i="11"/>
  <c r="HT6" i="11"/>
  <c r="HU6" i="11"/>
  <c r="HY6" i="11"/>
  <c r="ID6" i="11"/>
  <c r="II6" i="11"/>
  <c r="IN6" i="11"/>
  <c r="IS6" i="11"/>
  <c r="IX6" i="11"/>
  <c r="IA6" i="11"/>
  <c r="IF6" i="11"/>
  <c r="IK6" i="11"/>
  <c r="IP6" i="11"/>
  <c r="IU6" i="11"/>
  <c r="IZ6" i="11"/>
  <c r="JA6" i="11"/>
  <c r="JE6" i="11"/>
  <c r="JJ6" i="11"/>
  <c r="JO6" i="11"/>
  <c r="JT6" i="11"/>
  <c r="JY6" i="11"/>
  <c r="KD6" i="11"/>
  <c r="JG6" i="11"/>
  <c r="JQ6" i="11"/>
  <c r="JL6" i="11"/>
  <c r="JV6" i="11"/>
  <c r="KA6" i="11"/>
  <c r="KF6" i="11"/>
  <c r="KG6" i="11"/>
  <c r="KK6" i="11"/>
  <c r="KP6" i="11"/>
  <c r="KU6" i="11"/>
  <c r="KZ6" i="11"/>
  <c r="LE6" i="11"/>
  <c r="LJ6" i="11"/>
  <c r="KM6" i="11"/>
  <c r="KR6" i="11"/>
  <c r="KW6" i="11"/>
  <c r="LB6" i="11"/>
  <c r="LG6" i="11"/>
  <c r="LL6" i="11"/>
  <c r="LM6" i="11"/>
  <c r="LQ6" i="11"/>
  <c r="LV6" i="11"/>
  <c r="MA6" i="11"/>
  <c r="MP6" i="11"/>
  <c r="MS6" i="11"/>
  <c r="MW6" i="11"/>
  <c r="NB6" i="11"/>
  <c r="NG6" i="11"/>
  <c r="NV6" i="11"/>
  <c r="NY6" i="11"/>
  <c r="OS6" i="11"/>
  <c r="AL25" i="11"/>
  <c r="AC25" i="11"/>
  <c r="AH25" i="11"/>
  <c r="AK25" i="11"/>
  <c r="AO25" i="11"/>
  <c r="AT25" i="11"/>
  <c r="AY25" i="11"/>
  <c r="BD25" i="11"/>
  <c r="BI25" i="11"/>
  <c r="BN25" i="11"/>
  <c r="AQ25" i="11"/>
  <c r="AV25" i="11"/>
  <c r="BA25" i="11"/>
  <c r="BF25" i="11"/>
  <c r="BK25" i="11"/>
  <c r="BP25" i="11"/>
  <c r="BQ25" i="11"/>
  <c r="BU25" i="11"/>
  <c r="BZ25" i="11"/>
  <c r="CE25" i="11"/>
  <c r="CJ25" i="11"/>
  <c r="CO25" i="11"/>
  <c r="CT25" i="11"/>
  <c r="BW25" i="11"/>
  <c r="CB25" i="11"/>
  <c r="CG25" i="11"/>
  <c r="CL25" i="11"/>
  <c r="CQ25" i="11"/>
  <c r="CV25" i="11"/>
  <c r="CW25" i="11"/>
  <c r="DA25" i="11"/>
  <c r="DF25" i="11"/>
  <c r="DK25" i="11"/>
  <c r="DP25" i="11"/>
  <c r="DU25" i="11"/>
  <c r="DZ25" i="11"/>
  <c r="DC25" i="11"/>
  <c r="DH25" i="11"/>
  <c r="DM25" i="11"/>
  <c r="DR25" i="11"/>
  <c r="DW25" i="11"/>
  <c r="EB25" i="11"/>
  <c r="EC25" i="11"/>
  <c r="EG25" i="11"/>
  <c r="EL25" i="11"/>
  <c r="EQ25" i="11"/>
  <c r="EV25" i="11"/>
  <c r="FA25" i="11"/>
  <c r="FF25" i="11"/>
  <c r="EI25" i="11"/>
  <c r="EN25" i="11"/>
  <c r="ES25" i="11"/>
  <c r="EX25" i="11"/>
  <c r="FC25" i="11"/>
  <c r="FH25" i="11"/>
  <c r="FI25" i="11"/>
  <c r="FM25" i="11"/>
  <c r="FR25" i="11"/>
  <c r="FW25" i="11"/>
  <c r="GB25" i="11"/>
  <c r="GG25" i="11"/>
  <c r="GL25" i="11"/>
  <c r="FO25" i="11"/>
  <c r="FT25" i="11"/>
  <c r="FY25" i="11"/>
  <c r="GD25" i="11"/>
  <c r="GI25" i="11"/>
  <c r="GN25" i="11"/>
  <c r="GO25" i="11"/>
  <c r="GS25" i="11"/>
  <c r="GX25" i="11"/>
  <c r="HC25" i="11"/>
  <c r="HH25" i="11"/>
  <c r="HM25" i="11"/>
  <c r="HR25" i="11"/>
  <c r="GU25" i="11"/>
  <c r="GZ25" i="11"/>
  <c r="HE25" i="11"/>
  <c r="HJ25" i="11"/>
  <c r="HO25" i="11"/>
  <c r="HT25" i="11"/>
  <c r="HU25" i="11"/>
  <c r="HY25" i="11"/>
  <c r="ID25" i="11"/>
  <c r="II25" i="11"/>
  <c r="IN25" i="11"/>
  <c r="IS25" i="11"/>
  <c r="IX25" i="11"/>
  <c r="IA25" i="11"/>
  <c r="IF25" i="11"/>
  <c r="IK25" i="11"/>
  <c r="IP25" i="11"/>
  <c r="IU25" i="11"/>
  <c r="IZ25" i="11"/>
  <c r="JA25" i="11"/>
  <c r="JE25" i="11"/>
  <c r="JJ25" i="11"/>
  <c r="JO25" i="11"/>
  <c r="JT25" i="11"/>
  <c r="JY25" i="11"/>
  <c r="KD25" i="11"/>
  <c r="JG25" i="11"/>
  <c r="JQ25" i="11"/>
  <c r="JL25" i="11"/>
  <c r="JV25" i="11"/>
  <c r="KA25" i="11"/>
  <c r="KF25" i="11"/>
  <c r="KG25" i="11"/>
  <c r="KK25" i="11"/>
  <c r="KP25" i="11"/>
  <c r="KU25" i="11"/>
  <c r="KZ25" i="11"/>
  <c r="LE25" i="11"/>
  <c r="LJ25" i="11"/>
  <c r="KM25" i="11"/>
  <c r="KR25" i="11"/>
  <c r="KW25" i="11"/>
  <c r="LB25" i="11"/>
  <c r="LG25" i="11"/>
  <c r="LL25" i="11"/>
  <c r="LM25" i="11"/>
  <c r="LQ25" i="11"/>
  <c r="LV25" i="11"/>
  <c r="MA25" i="11"/>
  <c r="MP25" i="11"/>
  <c r="MS25" i="11"/>
  <c r="MW25" i="11"/>
  <c r="NB25" i="11"/>
  <c r="NG25" i="11"/>
  <c r="NV25" i="11"/>
  <c r="NY25" i="11"/>
  <c r="OS25" i="11"/>
  <c r="AL19" i="11"/>
  <c r="AC19" i="11"/>
  <c r="AH19" i="11"/>
  <c r="AK19" i="11"/>
  <c r="AO19" i="11"/>
  <c r="AT19" i="11"/>
  <c r="AY19" i="11"/>
  <c r="BD19" i="11"/>
  <c r="BI19" i="11"/>
  <c r="BN19" i="11"/>
  <c r="AQ19" i="11"/>
  <c r="AV19" i="11"/>
  <c r="BA19" i="11"/>
  <c r="BF19" i="11"/>
  <c r="BK19" i="11"/>
  <c r="BP19" i="11"/>
  <c r="BQ19" i="11"/>
  <c r="BU19" i="11"/>
  <c r="BZ19" i="11"/>
  <c r="CE19" i="11"/>
  <c r="CJ19" i="11"/>
  <c r="CO19" i="11"/>
  <c r="CT19" i="11"/>
  <c r="BW19" i="11"/>
  <c r="CB19" i="11"/>
  <c r="CG19" i="11"/>
  <c r="CL19" i="11"/>
  <c r="CQ19" i="11"/>
  <c r="CV19" i="11"/>
  <c r="CW19" i="11"/>
  <c r="DA19" i="11"/>
  <c r="DF19" i="11"/>
  <c r="DK19" i="11"/>
  <c r="DP19" i="11"/>
  <c r="DU19" i="11"/>
  <c r="DZ19" i="11"/>
  <c r="DC19" i="11"/>
  <c r="DH19" i="11"/>
  <c r="DM19" i="11"/>
  <c r="DR19" i="11"/>
  <c r="DW19" i="11"/>
  <c r="EB19" i="11"/>
  <c r="EC19" i="11"/>
  <c r="EG19" i="11"/>
  <c r="EL19" i="11"/>
  <c r="EQ19" i="11"/>
  <c r="EV19" i="11"/>
  <c r="FA19" i="11"/>
  <c r="FF19" i="11"/>
  <c r="EI19" i="11"/>
  <c r="EN19" i="11"/>
  <c r="ES19" i="11"/>
  <c r="EX19" i="11"/>
  <c r="FC19" i="11"/>
  <c r="FH19" i="11"/>
  <c r="FI19" i="11"/>
  <c r="FM19" i="11"/>
  <c r="FR19" i="11"/>
  <c r="FW19" i="11"/>
  <c r="GB19" i="11"/>
  <c r="GG19" i="11"/>
  <c r="GL19" i="11"/>
  <c r="FO19" i="11"/>
  <c r="FT19" i="11"/>
  <c r="FY19" i="11"/>
  <c r="GD19" i="11"/>
  <c r="GI19" i="11"/>
  <c r="GN19" i="11"/>
  <c r="GO19" i="11"/>
  <c r="GS19" i="11"/>
  <c r="GX19" i="11"/>
  <c r="HC19" i="11"/>
  <c r="HH19" i="11"/>
  <c r="HM19" i="11"/>
  <c r="HR19" i="11"/>
  <c r="GU19" i="11"/>
  <c r="GZ19" i="11"/>
  <c r="HE19" i="11"/>
  <c r="HJ19" i="11"/>
  <c r="HO19" i="11"/>
  <c r="HT19" i="11"/>
  <c r="HU19" i="11"/>
  <c r="HY19" i="11"/>
  <c r="ID19" i="11"/>
  <c r="II19" i="11"/>
  <c r="IN19" i="11"/>
  <c r="IS19" i="11"/>
  <c r="IX19" i="11"/>
  <c r="IA19" i="11"/>
  <c r="IF19" i="11"/>
  <c r="IK19" i="11"/>
  <c r="IP19" i="11"/>
  <c r="IU19" i="11"/>
  <c r="IZ19" i="11"/>
  <c r="JA19" i="11"/>
  <c r="JE19" i="11"/>
  <c r="JJ19" i="11"/>
  <c r="JO19" i="11"/>
  <c r="JT19" i="11"/>
  <c r="JY19" i="11"/>
  <c r="KD19" i="11"/>
  <c r="JG19" i="11"/>
  <c r="JQ19" i="11"/>
  <c r="JL19" i="11"/>
  <c r="JV19" i="11"/>
  <c r="KA19" i="11"/>
  <c r="KF19" i="11"/>
  <c r="KG19" i="11"/>
  <c r="KK19" i="11"/>
  <c r="KP19" i="11"/>
  <c r="KU19" i="11"/>
  <c r="KZ19" i="11"/>
  <c r="LE19" i="11"/>
  <c r="LJ19" i="11"/>
  <c r="KM19" i="11"/>
  <c r="KR19" i="11"/>
  <c r="KW19" i="11"/>
  <c r="LB19" i="11"/>
  <c r="LG19" i="11"/>
  <c r="LL19" i="11"/>
  <c r="LM19" i="11"/>
  <c r="LQ19" i="11"/>
  <c r="LV19" i="11"/>
  <c r="MA19" i="11"/>
  <c r="MP19" i="11"/>
  <c r="MS19" i="11"/>
  <c r="MW19" i="11"/>
  <c r="NB19" i="11"/>
  <c r="NG19" i="11"/>
  <c r="NV19" i="11"/>
  <c r="NY19" i="11"/>
  <c r="OS19" i="11"/>
  <c r="AL30" i="11"/>
  <c r="AC30" i="11"/>
  <c r="AH30" i="11"/>
  <c r="AK30" i="11"/>
  <c r="AO30" i="11"/>
  <c r="AT30" i="11"/>
  <c r="AY30" i="11"/>
  <c r="BD30" i="11"/>
  <c r="BI30" i="11"/>
  <c r="BN30" i="11"/>
  <c r="AQ30" i="11"/>
  <c r="AV30" i="11"/>
  <c r="BA30" i="11"/>
  <c r="BF30" i="11"/>
  <c r="BK30" i="11"/>
  <c r="BP30" i="11"/>
  <c r="BQ30" i="11"/>
  <c r="BU30" i="11"/>
  <c r="BZ30" i="11"/>
  <c r="CE30" i="11"/>
  <c r="CJ30" i="11"/>
  <c r="CO30" i="11"/>
  <c r="CT30" i="11"/>
  <c r="BW30" i="11"/>
  <c r="CB30" i="11"/>
  <c r="CG30" i="11"/>
  <c r="CL30" i="11"/>
  <c r="CQ30" i="11"/>
  <c r="CV30" i="11"/>
  <c r="CW30" i="11"/>
  <c r="DA30" i="11"/>
  <c r="DF30" i="11"/>
  <c r="DK30" i="11"/>
  <c r="DP30" i="11"/>
  <c r="DU30" i="11"/>
  <c r="DZ30" i="11"/>
  <c r="DC30" i="11"/>
  <c r="DH30" i="11"/>
  <c r="DM30" i="11"/>
  <c r="DR30" i="11"/>
  <c r="DW30" i="11"/>
  <c r="EB30" i="11"/>
  <c r="EC30" i="11"/>
  <c r="EG30" i="11"/>
  <c r="EL30" i="11"/>
  <c r="EQ30" i="11"/>
  <c r="EV30" i="11"/>
  <c r="FA30" i="11"/>
  <c r="FF30" i="11"/>
  <c r="EI30" i="11"/>
  <c r="EN30" i="11"/>
  <c r="ES30" i="11"/>
  <c r="EX30" i="11"/>
  <c r="FC30" i="11"/>
  <c r="FH30" i="11"/>
  <c r="FI30" i="11"/>
  <c r="FM30" i="11"/>
  <c r="FR30" i="11"/>
  <c r="FW30" i="11"/>
  <c r="GB30" i="11"/>
  <c r="GG30" i="11"/>
  <c r="GL30" i="11"/>
  <c r="FO30" i="11"/>
  <c r="FT30" i="11"/>
  <c r="FY30" i="11"/>
  <c r="GD30" i="11"/>
  <c r="GI30" i="11"/>
  <c r="GN30" i="11"/>
  <c r="GO30" i="11"/>
  <c r="GS30" i="11"/>
  <c r="GX30" i="11"/>
  <c r="HC30" i="11"/>
  <c r="HH30" i="11"/>
  <c r="HM30" i="11"/>
  <c r="HR30" i="11"/>
  <c r="GU30" i="11"/>
  <c r="GZ30" i="11"/>
  <c r="HE30" i="11"/>
  <c r="HJ30" i="11"/>
  <c r="HO30" i="11"/>
  <c r="HT30" i="11"/>
  <c r="HU30" i="11"/>
  <c r="HY30" i="11"/>
  <c r="ID30" i="11"/>
  <c r="II30" i="11"/>
  <c r="IN30" i="11"/>
  <c r="IS30" i="11"/>
  <c r="IX30" i="11"/>
  <c r="IA30" i="11"/>
  <c r="IF30" i="11"/>
  <c r="IK30" i="11"/>
  <c r="IP30" i="11"/>
  <c r="IU30" i="11"/>
  <c r="IZ30" i="11"/>
  <c r="JA30" i="11"/>
  <c r="JE30" i="11"/>
  <c r="JJ30" i="11"/>
  <c r="JO30" i="11"/>
  <c r="JT30" i="11"/>
  <c r="JY30" i="11"/>
  <c r="KD30" i="11"/>
  <c r="JG30" i="11"/>
  <c r="JQ30" i="11"/>
  <c r="JL30" i="11"/>
  <c r="JV30" i="11"/>
  <c r="KA30" i="11"/>
  <c r="KF30" i="11"/>
  <c r="KG30" i="11"/>
  <c r="KK30" i="11"/>
  <c r="KP30" i="11"/>
  <c r="KU30" i="11"/>
  <c r="KZ30" i="11"/>
  <c r="LE30" i="11"/>
  <c r="LJ30" i="11"/>
  <c r="KM30" i="11"/>
  <c r="KR30" i="11"/>
  <c r="KW30" i="11"/>
  <c r="LB30" i="11"/>
  <c r="LG30" i="11"/>
  <c r="LL30" i="11"/>
  <c r="LM30" i="11"/>
  <c r="LQ30" i="11"/>
  <c r="LV30" i="11"/>
  <c r="MA30" i="11"/>
  <c r="MP30" i="11"/>
  <c r="MS30" i="11"/>
  <c r="MW30" i="11"/>
  <c r="NB30" i="11"/>
  <c r="NG30" i="11"/>
  <c r="NV30" i="11"/>
  <c r="NY30" i="11"/>
  <c r="OS30" i="11"/>
  <c r="AL21" i="11"/>
  <c r="AC21" i="11"/>
  <c r="AH21" i="11"/>
  <c r="AK21" i="11"/>
  <c r="AO21" i="11"/>
  <c r="AT21" i="11"/>
  <c r="AY21" i="11"/>
  <c r="BD21" i="11"/>
  <c r="BI21" i="11"/>
  <c r="BN21" i="11"/>
  <c r="AQ21" i="11"/>
  <c r="AV21" i="11"/>
  <c r="BA21" i="11"/>
  <c r="BF21" i="11"/>
  <c r="BK21" i="11"/>
  <c r="BP21" i="11"/>
  <c r="BQ21" i="11"/>
  <c r="BU21" i="11"/>
  <c r="BZ21" i="11"/>
  <c r="CE21" i="11"/>
  <c r="CJ21" i="11"/>
  <c r="CO21" i="11"/>
  <c r="CT21" i="11"/>
  <c r="BW21" i="11"/>
  <c r="CB21" i="11"/>
  <c r="CG21" i="11"/>
  <c r="CL21" i="11"/>
  <c r="CQ21" i="11"/>
  <c r="CV21" i="11"/>
  <c r="CW21" i="11"/>
  <c r="DA21" i="11"/>
  <c r="DF21" i="11"/>
  <c r="DK21" i="11"/>
  <c r="DP21" i="11"/>
  <c r="DU21" i="11"/>
  <c r="DZ21" i="11"/>
  <c r="DC21" i="11"/>
  <c r="DH21" i="11"/>
  <c r="DM21" i="11"/>
  <c r="DR21" i="11"/>
  <c r="DW21" i="11"/>
  <c r="EB21" i="11"/>
  <c r="EC21" i="11"/>
  <c r="EG21" i="11"/>
  <c r="EL21" i="11"/>
  <c r="EQ21" i="11"/>
  <c r="EV21" i="11"/>
  <c r="FA21" i="11"/>
  <c r="FF21" i="11"/>
  <c r="EI21" i="11"/>
  <c r="EN21" i="11"/>
  <c r="ES21" i="11"/>
  <c r="EX21" i="11"/>
  <c r="FC21" i="11"/>
  <c r="FH21" i="11"/>
  <c r="FI21" i="11"/>
  <c r="FM21" i="11"/>
  <c r="FR21" i="11"/>
  <c r="FW21" i="11"/>
  <c r="GB21" i="11"/>
  <c r="GG21" i="11"/>
  <c r="GL21" i="11"/>
  <c r="FO21" i="11"/>
  <c r="FT21" i="11"/>
  <c r="FY21" i="11"/>
  <c r="GD21" i="11"/>
  <c r="GI21" i="11"/>
  <c r="GN21" i="11"/>
  <c r="GO21" i="11"/>
  <c r="GS21" i="11"/>
  <c r="GX21" i="11"/>
  <c r="HC21" i="11"/>
  <c r="HH21" i="11"/>
  <c r="HM21" i="11"/>
  <c r="HR21" i="11"/>
  <c r="GU21" i="11"/>
  <c r="GZ21" i="11"/>
  <c r="HE21" i="11"/>
  <c r="HJ21" i="11"/>
  <c r="HO21" i="11"/>
  <c r="HT21" i="11"/>
  <c r="HU21" i="11"/>
  <c r="HY21" i="11"/>
  <c r="ID21" i="11"/>
  <c r="II21" i="11"/>
  <c r="IN21" i="11"/>
  <c r="IS21" i="11"/>
  <c r="IX21" i="11"/>
  <c r="IA21" i="11"/>
  <c r="IF21" i="11"/>
  <c r="IK21" i="11"/>
  <c r="IP21" i="11"/>
  <c r="IU21" i="11"/>
  <c r="IZ21" i="11"/>
  <c r="JA21" i="11"/>
  <c r="JE21" i="11"/>
  <c r="JJ21" i="11"/>
  <c r="JO21" i="11"/>
  <c r="JT21" i="11"/>
  <c r="JY21" i="11"/>
  <c r="KD21" i="11"/>
  <c r="JG21" i="11"/>
  <c r="JQ21" i="11"/>
  <c r="JL21" i="11"/>
  <c r="JV21" i="11"/>
  <c r="KA21" i="11"/>
  <c r="KF21" i="11"/>
  <c r="KG21" i="11"/>
  <c r="KK21" i="11"/>
  <c r="KP21" i="11"/>
  <c r="KU21" i="11"/>
  <c r="KZ21" i="11"/>
  <c r="LE21" i="11"/>
  <c r="LJ21" i="11"/>
  <c r="KM21" i="11"/>
  <c r="KR21" i="11"/>
  <c r="KW21" i="11"/>
  <c r="LB21" i="11"/>
  <c r="LG21" i="11"/>
  <c r="LL21" i="11"/>
  <c r="LM21" i="11"/>
  <c r="LQ21" i="11"/>
  <c r="LV21" i="11"/>
  <c r="MA21" i="11"/>
  <c r="MP21" i="11"/>
  <c r="MS21" i="11"/>
  <c r="MW21" i="11"/>
  <c r="NB21" i="11"/>
  <c r="NG21" i="11"/>
  <c r="NV21" i="11"/>
  <c r="NY21" i="11"/>
  <c r="OS21" i="11"/>
  <c r="AL12" i="11"/>
  <c r="AC12" i="11"/>
  <c r="AH12" i="11"/>
  <c r="AK12" i="11"/>
  <c r="AO12" i="11"/>
  <c r="AT12" i="11"/>
  <c r="AY12" i="11"/>
  <c r="BD12" i="11"/>
  <c r="BI12" i="11"/>
  <c r="BN12" i="11"/>
  <c r="AQ12" i="11"/>
  <c r="AV12" i="11"/>
  <c r="BA12" i="11"/>
  <c r="BF12" i="11"/>
  <c r="BK12" i="11"/>
  <c r="BP12" i="11"/>
  <c r="BQ12" i="11"/>
  <c r="BU12" i="11"/>
  <c r="BZ12" i="11"/>
  <c r="CE12" i="11"/>
  <c r="CJ12" i="11"/>
  <c r="CO12" i="11"/>
  <c r="CT12" i="11"/>
  <c r="BW12" i="11"/>
  <c r="CB12" i="11"/>
  <c r="CG12" i="11"/>
  <c r="CL12" i="11"/>
  <c r="CQ12" i="11"/>
  <c r="CV12" i="11"/>
  <c r="CW12" i="11"/>
  <c r="DA12" i="11"/>
  <c r="DF12" i="11"/>
  <c r="DK12" i="11"/>
  <c r="DP12" i="11"/>
  <c r="DU12" i="11"/>
  <c r="DZ12" i="11"/>
  <c r="DC12" i="11"/>
  <c r="DH12" i="11"/>
  <c r="DM12" i="11"/>
  <c r="DR12" i="11"/>
  <c r="DW12" i="11"/>
  <c r="EB12" i="11"/>
  <c r="EC12" i="11"/>
  <c r="EG12" i="11"/>
  <c r="EL12" i="11"/>
  <c r="EQ12" i="11"/>
  <c r="EV12" i="11"/>
  <c r="FA12" i="11"/>
  <c r="FF12" i="11"/>
  <c r="EI12" i="11"/>
  <c r="EN12" i="11"/>
  <c r="ES12" i="11"/>
  <c r="EX12" i="11"/>
  <c r="FC12" i="11"/>
  <c r="FH12" i="11"/>
  <c r="FI12" i="11"/>
  <c r="FM12" i="11"/>
  <c r="FR12" i="11"/>
  <c r="FW12" i="11"/>
  <c r="GB12" i="11"/>
  <c r="GG12" i="11"/>
  <c r="GL12" i="11"/>
  <c r="FO12" i="11"/>
  <c r="FT12" i="11"/>
  <c r="FY12" i="11"/>
  <c r="GD12" i="11"/>
  <c r="GI12" i="11"/>
  <c r="GN12" i="11"/>
  <c r="GO12" i="11"/>
  <c r="GS12" i="11"/>
  <c r="GX12" i="11"/>
  <c r="HC12" i="11"/>
  <c r="HH12" i="11"/>
  <c r="HM12" i="11"/>
  <c r="HR12" i="11"/>
  <c r="GU12" i="11"/>
  <c r="GZ12" i="11"/>
  <c r="HE12" i="11"/>
  <c r="HJ12" i="11"/>
  <c r="HO12" i="11"/>
  <c r="HT12" i="11"/>
  <c r="HU12" i="11"/>
  <c r="HY12" i="11"/>
  <c r="ID12" i="11"/>
  <c r="II12" i="11"/>
  <c r="IN12" i="11"/>
  <c r="IS12" i="11"/>
  <c r="IX12" i="11"/>
  <c r="IA12" i="11"/>
  <c r="IF12" i="11"/>
  <c r="IK12" i="11"/>
  <c r="IP12" i="11"/>
  <c r="IU12" i="11"/>
  <c r="IZ12" i="11"/>
  <c r="JA12" i="11"/>
  <c r="JE12" i="11"/>
  <c r="JJ12" i="11"/>
  <c r="JO12" i="11"/>
  <c r="JT12" i="11"/>
  <c r="JY12" i="11"/>
  <c r="KD12" i="11"/>
  <c r="JG12" i="11"/>
  <c r="JQ12" i="11"/>
  <c r="JL12" i="11"/>
  <c r="JV12" i="11"/>
  <c r="KA12" i="11"/>
  <c r="KF12" i="11"/>
  <c r="KG12" i="11"/>
  <c r="KK12" i="11"/>
  <c r="KP12" i="11"/>
  <c r="KU12" i="11"/>
  <c r="KZ12" i="11"/>
  <c r="LE12" i="11"/>
  <c r="LJ12" i="11"/>
  <c r="KM12" i="11"/>
  <c r="KR12" i="11"/>
  <c r="KW12" i="11"/>
  <c r="LB12" i="11"/>
  <c r="LG12" i="11"/>
  <c r="LL12" i="11"/>
  <c r="LM12" i="11"/>
  <c r="LQ12" i="11"/>
  <c r="LV12" i="11"/>
  <c r="MA12" i="11"/>
  <c r="MP12" i="11"/>
  <c r="MS12" i="11"/>
  <c r="MW12" i="11"/>
  <c r="NB12" i="11"/>
  <c r="NG12" i="11"/>
  <c r="NV12" i="11"/>
  <c r="NY12" i="11"/>
  <c r="OS12" i="11"/>
  <c r="OS1" i="11"/>
  <c r="L73" i="10"/>
  <c r="P73" i="10"/>
  <c r="L74" i="10"/>
  <c r="P74" i="10"/>
  <c r="L75" i="10"/>
  <c r="P75" i="10"/>
  <c r="J76" i="10"/>
  <c r="L76" i="10"/>
  <c r="P76" i="10"/>
  <c r="J77" i="10"/>
  <c r="L77" i="10"/>
  <c r="P77" i="10"/>
  <c r="P72" i="10"/>
  <c r="W72" i="10"/>
  <c r="OS4" i="11"/>
  <c r="Q8" i="13"/>
  <c r="MS4" i="11"/>
  <c r="LS29" i="11"/>
  <c r="LX29" i="11"/>
  <c r="MC29" i="11"/>
  <c r="MR29" i="11"/>
  <c r="NY4" i="11"/>
  <c r="MY29" i="11"/>
  <c r="ND29" i="11"/>
  <c r="NI29" i="11"/>
  <c r="NX29" i="11"/>
  <c r="OR29" i="11"/>
  <c r="OT29" i="11"/>
  <c r="LS24" i="11"/>
  <c r="LX24" i="11"/>
  <c r="MC24" i="11"/>
  <c r="MR24" i="11"/>
  <c r="MY24" i="11"/>
  <c r="ND24" i="11"/>
  <c r="NI24" i="11"/>
  <c r="NX24" i="11"/>
  <c r="OR24" i="11"/>
  <c r="OT24" i="11"/>
  <c r="LS20" i="11"/>
  <c r="LX20" i="11"/>
  <c r="MC20" i="11"/>
  <c r="MR20" i="11"/>
  <c r="MY20" i="11"/>
  <c r="ND20" i="11"/>
  <c r="NI20" i="11"/>
  <c r="NX20" i="11"/>
  <c r="OR20" i="11"/>
  <c r="OT20" i="11"/>
  <c r="LS18" i="11"/>
  <c r="LX18" i="11"/>
  <c r="MC18" i="11"/>
  <c r="MR18" i="11"/>
  <c r="MY18" i="11"/>
  <c r="ND18" i="11"/>
  <c r="NI18" i="11"/>
  <c r="NX18" i="11"/>
  <c r="OR18" i="11"/>
  <c r="OT18" i="11"/>
  <c r="LS11" i="11"/>
  <c r="LX11" i="11"/>
  <c r="MC11" i="11"/>
  <c r="MR11" i="11"/>
  <c r="MY11" i="11"/>
  <c r="ND11" i="11"/>
  <c r="NI11" i="11"/>
  <c r="NX11" i="11"/>
  <c r="OR11" i="11"/>
  <c r="OT11" i="11"/>
  <c r="LS22" i="11"/>
  <c r="LX22" i="11"/>
  <c r="MC22" i="11"/>
  <c r="MR22" i="11"/>
  <c r="MY22" i="11"/>
  <c r="ND22" i="11"/>
  <c r="NI22" i="11"/>
  <c r="NX22" i="11"/>
  <c r="OR22" i="11"/>
  <c r="OT22" i="11"/>
  <c r="LS28" i="11"/>
  <c r="LX28" i="11"/>
  <c r="MC28" i="11"/>
  <c r="MR28" i="11"/>
  <c r="MY28" i="11"/>
  <c r="ND28" i="11"/>
  <c r="NI28" i="11"/>
  <c r="NX28" i="11"/>
  <c r="OR28" i="11"/>
  <c r="OT28" i="11"/>
  <c r="LS17" i="11"/>
  <c r="LX17" i="11"/>
  <c r="MC17" i="11"/>
  <c r="MR17" i="11"/>
  <c r="MY17" i="11"/>
  <c r="ND17" i="11"/>
  <c r="NI17" i="11"/>
  <c r="NX17" i="11"/>
  <c r="OR17" i="11"/>
  <c r="OT17" i="11"/>
  <c r="LS7" i="11"/>
  <c r="LX7" i="11"/>
  <c r="MC7" i="11"/>
  <c r="MR7" i="11"/>
  <c r="MY7" i="11"/>
  <c r="ND7" i="11"/>
  <c r="NI7" i="11"/>
  <c r="NX7" i="11"/>
  <c r="OR7" i="11"/>
  <c r="OT7" i="11"/>
  <c r="LS14" i="11"/>
  <c r="LX14" i="11"/>
  <c r="MC14" i="11"/>
  <c r="MR14" i="11"/>
  <c r="MY14" i="11"/>
  <c r="ND14" i="11"/>
  <c r="NI14" i="11"/>
  <c r="NX14" i="11"/>
  <c r="OR14" i="11"/>
  <c r="OT14" i="11"/>
  <c r="LS15" i="11"/>
  <c r="LX15" i="11"/>
  <c r="MC15" i="11"/>
  <c r="MR15" i="11"/>
  <c r="MY15" i="11"/>
  <c r="ND15" i="11"/>
  <c r="NI15" i="11"/>
  <c r="NX15" i="11"/>
  <c r="OR15" i="11"/>
  <c r="OT15" i="11"/>
  <c r="LS23" i="11"/>
  <c r="LX23" i="11"/>
  <c r="MC23" i="11"/>
  <c r="MR23" i="11"/>
  <c r="MY23" i="11"/>
  <c r="ND23" i="11"/>
  <c r="NI23" i="11"/>
  <c r="NX23" i="11"/>
  <c r="OR23" i="11"/>
  <c r="OT23" i="11"/>
  <c r="LS16" i="11"/>
  <c r="LX16" i="11"/>
  <c r="MC16" i="11"/>
  <c r="MR16" i="11"/>
  <c r="MY16" i="11"/>
  <c r="ND16" i="11"/>
  <c r="NI16" i="11"/>
  <c r="NX16" i="11"/>
  <c r="OR16" i="11"/>
  <c r="OT16" i="11"/>
  <c r="LS8" i="11"/>
  <c r="LX8" i="11"/>
  <c r="MC8" i="11"/>
  <c r="MR8" i="11"/>
  <c r="MY8" i="11"/>
  <c r="ND8" i="11"/>
  <c r="NI8" i="11"/>
  <c r="NX8" i="11"/>
  <c r="OR8" i="11"/>
  <c r="OT8" i="11"/>
  <c r="LS27" i="11"/>
  <c r="LX27" i="11"/>
  <c r="MC27" i="11"/>
  <c r="MR27" i="11"/>
  <c r="MY27" i="11"/>
  <c r="ND27" i="11"/>
  <c r="NI27" i="11"/>
  <c r="NX27" i="11"/>
  <c r="OR27" i="11"/>
  <c r="OT27" i="11"/>
  <c r="LS31" i="11"/>
  <c r="LX31" i="11"/>
  <c r="MC31" i="11"/>
  <c r="MR31" i="11"/>
  <c r="MY31" i="11"/>
  <c r="ND31" i="11"/>
  <c r="NI31" i="11"/>
  <c r="NX31" i="11"/>
  <c r="OR31" i="11"/>
  <c r="OT31" i="11"/>
  <c r="LS10" i="11"/>
  <c r="LX10" i="11"/>
  <c r="MC10" i="11"/>
  <c r="MR10" i="11"/>
  <c r="MY10" i="11"/>
  <c r="ND10" i="11"/>
  <c r="NI10" i="11"/>
  <c r="NX10" i="11"/>
  <c r="OR10" i="11"/>
  <c r="OT10" i="11"/>
  <c r="LS9" i="11"/>
  <c r="LX9" i="11"/>
  <c r="MC9" i="11"/>
  <c r="MR9" i="11"/>
  <c r="MY9" i="11"/>
  <c r="ND9" i="11"/>
  <c r="NI9" i="11"/>
  <c r="NX9" i="11"/>
  <c r="OR9" i="11"/>
  <c r="OT9" i="11"/>
  <c r="LS26" i="11"/>
  <c r="LX26" i="11"/>
  <c r="MC26" i="11"/>
  <c r="MR26" i="11"/>
  <c r="MY26" i="11"/>
  <c r="ND26" i="11"/>
  <c r="NI26" i="11"/>
  <c r="NX26" i="11"/>
  <c r="OR26" i="11"/>
  <c r="OT26" i="11"/>
  <c r="LS13" i="11"/>
  <c r="LX13" i="11"/>
  <c r="MC13" i="11"/>
  <c r="MR13" i="11"/>
  <c r="MY13" i="11"/>
  <c r="ND13" i="11"/>
  <c r="NI13" i="11"/>
  <c r="NX13" i="11"/>
  <c r="OR13" i="11"/>
  <c r="OT13" i="11"/>
  <c r="LS6" i="11"/>
  <c r="LX6" i="11"/>
  <c r="MC6" i="11"/>
  <c r="MR6" i="11"/>
  <c r="MY6" i="11"/>
  <c r="ND6" i="11"/>
  <c r="NI6" i="11"/>
  <c r="NX6" i="11"/>
  <c r="OR6" i="11"/>
  <c r="OT6" i="11"/>
  <c r="LS25" i="11"/>
  <c r="LX25" i="11"/>
  <c r="MC25" i="11"/>
  <c r="MR25" i="11"/>
  <c r="MY25" i="11"/>
  <c r="ND25" i="11"/>
  <c r="NI25" i="11"/>
  <c r="NX25" i="11"/>
  <c r="OR25" i="11"/>
  <c r="OT25" i="11"/>
  <c r="LS19" i="11"/>
  <c r="LX19" i="11"/>
  <c r="MC19" i="11"/>
  <c r="MR19" i="11"/>
  <c r="MY19" i="11"/>
  <c r="ND19" i="11"/>
  <c r="NI19" i="11"/>
  <c r="NX19" i="11"/>
  <c r="OR19" i="11"/>
  <c r="OT19" i="11"/>
  <c r="LS30" i="11"/>
  <c r="LX30" i="11"/>
  <c r="MC30" i="11"/>
  <c r="MR30" i="11"/>
  <c r="MY30" i="11"/>
  <c r="ND30" i="11"/>
  <c r="NI30" i="11"/>
  <c r="NX30" i="11"/>
  <c r="OR30" i="11"/>
  <c r="OT30" i="11"/>
  <c r="LS21" i="11"/>
  <c r="LX21" i="11"/>
  <c r="MC21" i="11"/>
  <c r="MR21" i="11"/>
  <c r="MY21" i="11"/>
  <c r="ND21" i="11"/>
  <c r="NI21" i="11"/>
  <c r="NX21" i="11"/>
  <c r="OR21" i="11"/>
  <c r="OT21" i="11"/>
  <c r="LS12" i="11"/>
  <c r="LX12" i="11"/>
  <c r="MC12" i="11"/>
  <c r="MR12" i="11"/>
  <c r="MY12" i="11"/>
  <c r="ND12" i="11"/>
  <c r="NI12" i="11"/>
  <c r="NX12" i="11"/>
  <c r="OR12" i="11"/>
  <c r="OT12" i="11"/>
  <c r="OT1" i="11"/>
  <c r="U72" i="10"/>
  <c r="X72" i="10"/>
  <c r="OT4" i="11"/>
  <c r="Q9" i="13"/>
  <c r="Q10" i="13"/>
  <c r="Q13" i="13"/>
  <c r="P13" i="13"/>
  <c r="NT29" i="11"/>
  <c r="NT24" i="11"/>
  <c r="NT20" i="11"/>
  <c r="NT18" i="11"/>
  <c r="NT11" i="11"/>
  <c r="NT22" i="11"/>
  <c r="NT28" i="11"/>
  <c r="NT17" i="11"/>
  <c r="NT7" i="11"/>
  <c r="NT14" i="11"/>
  <c r="NT15" i="11"/>
  <c r="NT23" i="11"/>
  <c r="NT16" i="11"/>
  <c r="NT8" i="11"/>
  <c r="NT27" i="11"/>
  <c r="NT31" i="11"/>
  <c r="NT10" i="11"/>
  <c r="NT9" i="11"/>
  <c r="NT26" i="11"/>
  <c r="NT13" i="11"/>
  <c r="NT6" i="11"/>
  <c r="NT25" i="11"/>
  <c r="NT19" i="11"/>
  <c r="NT30" i="11"/>
  <c r="NT21" i="11"/>
  <c r="NT12" i="11"/>
  <c r="NT4" i="11"/>
  <c r="N7" i="13"/>
  <c r="N13" i="13"/>
  <c r="MN29" i="11"/>
  <c r="MN24" i="11"/>
  <c r="MN20" i="11"/>
  <c r="MN18" i="11"/>
  <c r="MN11" i="11"/>
  <c r="MN22" i="11"/>
  <c r="MN28" i="11"/>
  <c r="MN17" i="11"/>
  <c r="MN7" i="11"/>
  <c r="MN14" i="11"/>
  <c r="MN15" i="11"/>
  <c r="MN23" i="11"/>
  <c r="MN16" i="11"/>
  <c r="MN8" i="11"/>
  <c r="MN27" i="11"/>
  <c r="MN31" i="11"/>
  <c r="MN10" i="11"/>
  <c r="MN9" i="11"/>
  <c r="MN26" i="11"/>
  <c r="MN13" i="11"/>
  <c r="MN6" i="11"/>
  <c r="MN25" i="11"/>
  <c r="MN19" i="11"/>
  <c r="MN30" i="11"/>
  <c r="MN21" i="11"/>
  <c r="MN12" i="11"/>
  <c r="MN4" i="11"/>
  <c r="M7" i="13"/>
  <c r="M13" i="13"/>
  <c r="LH29" i="11"/>
  <c r="LH24" i="11"/>
  <c r="LH20" i="11"/>
  <c r="LH18" i="11"/>
  <c r="LH11" i="11"/>
  <c r="LH22" i="11"/>
  <c r="LH28" i="11"/>
  <c r="LH17" i="11"/>
  <c r="LH7" i="11"/>
  <c r="LH14" i="11"/>
  <c r="LH15" i="11"/>
  <c r="LH23" i="11"/>
  <c r="LH16" i="11"/>
  <c r="LH8" i="11"/>
  <c r="LH27" i="11"/>
  <c r="LH31" i="11"/>
  <c r="LH10" i="11"/>
  <c r="LH9" i="11"/>
  <c r="LH26" i="11"/>
  <c r="LH13" i="11"/>
  <c r="LH6" i="11"/>
  <c r="LH25" i="11"/>
  <c r="LH19" i="11"/>
  <c r="LH30" i="11"/>
  <c r="LH21" i="11"/>
  <c r="LH12" i="11"/>
  <c r="LH4" i="11"/>
  <c r="L7" i="13"/>
  <c r="LI4" i="11"/>
  <c r="L8" i="13"/>
  <c r="LJ4" i="11"/>
  <c r="L9" i="13"/>
  <c r="L10" i="13"/>
  <c r="L13" i="13"/>
  <c r="KB29" i="11"/>
  <c r="KB24" i="11"/>
  <c r="KB20" i="11"/>
  <c r="KB18" i="11"/>
  <c r="KB11" i="11"/>
  <c r="KB22" i="11"/>
  <c r="KB28" i="11"/>
  <c r="KB17" i="11"/>
  <c r="KB7" i="11"/>
  <c r="KB14" i="11"/>
  <c r="KB15" i="11"/>
  <c r="KB23" i="11"/>
  <c r="KB16" i="11"/>
  <c r="KB8" i="11"/>
  <c r="KB27" i="11"/>
  <c r="KB31" i="11"/>
  <c r="KB10" i="11"/>
  <c r="KB9" i="11"/>
  <c r="KB26" i="11"/>
  <c r="KB13" i="11"/>
  <c r="KB6" i="11"/>
  <c r="KB25" i="11"/>
  <c r="KB19" i="11"/>
  <c r="KB30" i="11"/>
  <c r="KB21" i="11"/>
  <c r="KB12" i="11"/>
  <c r="KB4" i="11"/>
  <c r="K7" i="13"/>
  <c r="KC4" i="11"/>
  <c r="K8" i="13"/>
  <c r="KD4" i="11"/>
  <c r="K9" i="13"/>
  <c r="K10" i="13"/>
  <c r="K13" i="13"/>
  <c r="IV29" i="11"/>
  <c r="IV24" i="11"/>
  <c r="IV20" i="11"/>
  <c r="IV18" i="11"/>
  <c r="IV11" i="11"/>
  <c r="IV22" i="11"/>
  <c r="IV28" i="11"/>
  <c r="IV17" i="11"/>
  <c r="IV7" i="11"/>
  <c r="IV14" i="11"/>
  <c r="IV15" i="11"/>
  <c r="IV23" i="11"/>
  <c r="IV16" i="11"/>
  <c r="IV8" i="11"/>
  <c r="IV27" i="11"/>
  <c r="IV31" i="11"/>
  <c r="IV10" i="11"/>
  <c r="IV9" i="11"/>
  <c r="IV26" i="11"/>
  <c r="IV13" i="11"/>
  <c r="IV6" i="11"/>
  <c r="IV25" i="11"/>
  <c r="IV19" i="11"/>
  <c r="IV30" i="11"/>
  <c r="IV21" i="11"/>
  <c r="IV12" i="11"/>
  <c r="IV4" i="11"/>
  <c r="J7" i="13"/>
  <c r="IW4" i="11"/>
  <c r="J8" i="13"/>
  <c r="IX4" i="11"/>
  <c r="J9" i="13"/>
  <c r="J10" i="13"/>
  <c r="J13" i="13"/>
  <c r="HP29" i="11"/>
  <c r="HP24" i="11"/>
  <c r="HP20" i="11"/>
  <c r="HP18" i="11"/>
  <c r="HP11" i="11"/>
  <c r="HP22" i="11"/>
  <c r="HP28" i="11"/>
  <c r="HP17" i="11"/>
  <c r="HP7" i="11"/>
  <c r="HP14" i="11"/>
  <c r="HP15" i="11"/>
  <c r="HP23" i="11"/>
  <c r="HP16" i="11"/>
  <c r="HP8" i="11"/>
  <c r="HP27" i="11"/>
  <c r="HP31" i="11"/>
  <c r="HP10" i="11"/>
  <c r="HP9" i="11"/>
  <c r="HP26" i="11"/>
  <c r="HP13" i="11"/>
  <c r="HP6" i="11"/>
  <c r="HP25" i="11"/>
  <c r="HP19" i="11"/>
  <c r="HP30" i="11"/>
  <c r="HP21" i="11"/>
  <c r="HP12" i="11"/>
  <c r="HP4" i="11"/>
  <c r="I7" i="13"/>
  <c r="HQ4" i="11"/>
  <c r="I8" i="13"/>
  <c r="HR4" i="11"/>
  <c r="I9" i="13"/>
  <c r="I10" i="13"/>
  <c r="I13" i="13"/>
  <c r="GJ29" i="11"/>
  <c r="GJ24" i="11"/>
  <c r="GJ20" i="11"/>
  <c r="GJ18" i="11"/>
  <c r="GJ11" i="11"/>
  <c r="GJ22" i="11"/>
  <c r="GJ28" i="11"/>
  <c r="GJ17" i="11"/>
  <c r="GJ7" i="11"/>
  <c r="GJ14" i="11"/>
  <c r="GJ15" i="11"/>
  <c r="GJ23" i="11"/>
  <c r="GJ16" i="11"/>
  <c r="GJ8" i="11"/>
  <c r="GJ27" i="11"/>
  <c r="GJ31" i="11"/>
  <c r="GJ10" i="11"/>
  <c r="GJ9" i="11"/>
  <c r="GJ26" i="11"/>
  <c r="GJ13" i="11"/>
  <c r="GJ6" i="11"/>
  <c r="GJ25" i="11"/>
  <c r="GJ19" i="11"/>
  <c r="GJ30" i="11"/>
  <c r="GJ21" i="11"/>
  <c r="GJ12" i="11"/>
  <c r="GJ4" i="11"/>
  <c r="H7" i="13"/>
  <c r="GK4" i="11"/>
  <c r="H8" i="13"/>
  <c r="GL4" i="11"/>
  <c r="H9" i="13"/>
  <c r="H10" i="13"/>
  <c r="H13" i="13"/>
  <c r="FD29" i="11"/>
  <c r="FD24" i="11"/>
  <c r="FD20" i="11"/>
  <c r="FD18" i="11"/>
  <c r="FD11" i="11"/>
  <c r="FD22" i="11"/>
  <c r="FD28" i="11"/>
  <c r="FD17" i="11"/>
  <c r="FD7" i="11"/>
  <c r="FD14" i="11"/>
  <c r="FD15" i="11"/>
  <c r="FD23" i="11"/>
  <c r="FD16" i="11"/>
  <c r="FD8" i="11"/>
  <c r="FD27" i="11"/>
  <c r="FD31" i="11"/>
  <c r="FD10" i="11"/>
  <c r="FD9" i="11"/>
  <c r="FD26" i="11"/>
  <c r="FD13" i="11"/>
  <c r="FD6" i="11"/>
  <c r="FD25" i="11"/>
  <c r="FD19" i="11"/>
  <c r="FD30" i="11"/>
  <c r="FD21" i="11"/>
  <c r="FD12" i="11"/>
  <c r="FD4" i="11"/>
  <c r="G7" i="13"/>
  <c r="FE4" i="11"/>
  <c r="G8" i="13"/>
  <c r="FF4" i="11"/>
  <c r="G9" i="13"/>
  <c r="G10" i="13"/>
  <c r="G13" i="13"/>
  <c r="DX29" i="11"/>
  <c r="DX24" i="11"/>
  <c r="DX20" i="11"/>
  <c r="DX18" i="11"/>
  <c r="DX11" i="11"/>
  <c r="DX22" i="11"/>
  <c r="DX28" i="11"/>
  <c r="DX17" i="11"/>
  <c r="DX7" i="11"/>
  <c r="DX14" i="11"/>
  <c r="DX15" i="11"/>
  <c r="DX23" i="11"/>
  <c r="DX16" i="11"/>
  <c r="DX8" i="11"/>
  <c r="DX27" i="11"/>
  <c r="DX31" i="11"/>
  <c r="DX10" i="11"/>
  <c r="DX9" i="11"/>
  <c r="DX26" i="11"/>
  <c r="DX13" i="11"/>
  <c r="DX6" i="11"/>
  <c r="DX25" i="11"/>
  <c r="DX19" i="11"/>
  <c r="DX30" i="11"/>
  <c r="DX21" i="11"/>
  <c r="DX12" i="11"/>
  <c r="DX4" i="11"/>
  <c r="F7" i="13"/>
  <c r="DY4" i="11"/>
  <c r="F8" i="13"/>
  <c r="DZ4" i="11"/>
  <c r="F9" i="13"/>
  <c r="F10" i="13"/>
  <c r="F13" i="13"/>
  <c r="CR29" i="11"/>
  <c r="CR24" i="11"/>
  <c r="CR20" i="11"/>
  <c r="CR18" i="11"/>
  <c r="CR11" i="11"/>
  <c r="CR22" i="11"/>
  <c r="CR28" i="11"/>
  <c r="CR17" i="11"/>
  <c r="CR7" i="11"/>
  <c r="CR14" i="11"/>
  <c r="CR15" i="11"/>
  <c r="CR23" i="11"/>
  <c r="CR16" i="11"/>
  <c r="CR8" i="11"/>
  <c r="CR27" i="11"/>
  <c r="CR31" i="11"/>
  <c r="CR10" i="11"/>
  <c r="CR9" i="11"/>
  <c r="CR26" i="11"/>
  <c r="CR13" i="11"/>
  <c r="CR6" i="11"/>
  <c r="CR25" i="11"/>
  <c r="CR19" i="11"/>
  <c r="CR30" i="11"/>
  <c r="CR21" i="11"/>
  <c r="CR12" i="11"/>
  <c r="CR4" i="11"/>
  <c r="E7" i="13"/>
  <c r="CS4" i="11"/>
  <c r="E8" i="13"/>
  <c r="CT4" i="11"/>
  <c r="E9" i="13"/>
  <c r="E10" i="13"/>
  <c r="E13" i="13"/>
  <c r="BL29" i="11"/>
  <c r="BL24" i="11"/>
  <c r="BL20" i="11"/>
  <c r="BL18" i="11"/>
  <c r="BL11" i="11"/>
  <c r="BL22" i="11"/>
  <c r="BL28" i="11"/>
  <c r="BL17" i="11"/>
  <c r="BL7" i="11"/>
  <c r="BL14" i="11"/>
  <c r="BL15" i="11"/>
  <c r="BL23" i="11"/>
  <c r="BL16" i="11"/>
  <c r="BL8" i="11"/>
  <c r="BL27" i="11"/>
  <c r="BL31" i="11"/>
  <c r="BL10" i="11"/>
  <c r="BL9" i="11"/>
  <c r="BL26" i="11"/>
  <c r="BL13" i="11"/>
  <c r="BL6" i="11"/>
  <c r="BL25" i="11"/>
  <c r="BL19" i="11"/>
  <c r="BL30" i="11"/>
  <c r="BL21" i="11"/>
  <c r="BL12" i="11"/>
  <c r="BL4" i="11"/>
  <c r="D7" i="13"/>
  <c r="BM4" i="11"/>
  <c r="D8" i="13"/>
  <c r="BN4" i="11"/>
  <c r="D9" i="13"/>
  <c r="D10" i="13"/>
  <c r="D13" i="13"/>
  <c r="AG4" i="11"/>
  <c r="C8" i="13"/>
  <c r="AH4" i="11"/>
  <c r="C9" i="13"/>
  <c r="C10" i="13"/>
  <c r="C13" i="13"/>
  <c r="A13" i="13"/>
  <c r="Q12" i="13"/>
  <c r="P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A12" i="13"/>
  <c r="Q11" i="13"/>
  <c r="P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A11" i="13"/>
  <c r="NU4" i="11"/>
  <c r="N8" i="13"/>
  <c r="NV4" i="11"/>
  <c r="N9" i="13"/>
  <c r="N10" i="13"/>
  <c r="MO4" i="11"/>
  <c r="M8" i="13"/>
  <c r="MP4" i="11"/>
  <c r="M9" i="13"/>
  <c r="M10" i="13"/>
  <c r="MV2" i="11"/>
  <c r="NX3" i="11"/>
  <c r="N1" i="13"/>
  <c r="N6" i="13"/>
  <c r="LP2" i="11"/>
  <c r="MR3" i="11"/>
  <c r="M1" i="13"/>
  <c r="M6" i="13"/>
  <c r="KJ2" i="11"/>
  <c r="LL3" i="11"/>
  <c r="L1" i="13"/>
  <c r="L6" i="13"/>
  <c r="JD2" i="11"/>
  <c r="KF3" i="11"/>
  <c r="K1" i="13"/>
  <c r="K6" i="13"/>
  <c r="HX2" i="11"/>
  <c r="IZ3" i="11"/>
  <c r="J1" i="13"/>
  <c r="J6" i="13"/>
  <c r="GR2" i="11"/>
  <c r="HT3" i="11"/>
  <c r="I1" i="13"/>
  <c r="I6" i="13"/>
  <c r="FL2" i="11"/>
  <c r="GN3" i="11"/>
  <c r="H1" i="13"/>
  <c r="H6" i="13"/>
  <c r="EF2" i="11"/>
  <c r="FH3" i="11"/>
  <c r="G1" i="13"/>
  <c r="G6" i="13"/>
  <c r="CZ2" i="11"/>
  <c r="EB3" i="11"/>
  <c r="F1" i="13"/>
  <c r="F6" i="13"/>
  <c r="BT2" i="11"/>
  <c r="CV3" i="11"/>
  <c r="E1" i="13"/>
  <c r="E6" i="13"/>
  <c r="AN2" i="11"/>
  <c r="BP3" i="11"/>
  <c r="D1" i="13"/>
  <c r="D6" i="13"/>
  <c r="H2" i="11"/>
  <c r="AJ3" i="11"/>
  <c r="C1" i="13"/>
  <c r="C6" i="13"/>
  <c r="MU2" i="11"/>
  <c r="NX1" i="11"/>
  <c r="NX4" i="11"/>
  <c r="N5" i="13"/>
  <c r="LO2" i="11"/>
  <c r="MR1" i="11"/>
  <c r="MR4" i="11"/>
  <c r="M5" i="13"/>
  <c r="KI2" i="11"/>
  <c r="LL1" i="11"/>
  <c r="LL4" i="11"/>
  <c r="L5" i="13"/>
  <c r="JC2" i="11"/>
  <c r="KF1" i="11"/>
  <c r="KF4" i="11"/>
  <c r="K5" i="13"/>
  <c r="HW2" i="11"/>
  <c r="IZ1" i="11"/>
  <c r="IZ4" i="11"/>
  <c r="J5" i="13"/>
  <c r="GQ2" i="11"/>
  <c r="HT1" i="11"/>
  <c r="HT4" i="11"/>
  <c r="I5" i="13"/>
  <c r="FK2" i="11"/>
  <c r="GN1" i="11"/>
  <c r="GN4" i="11"/>
  <c r="H5" i="13"/>
  <c r="EE2" i="11"/>
  <c r="FH1" i="11"/>
  <c r="FH4" i="11"/>
  <c r="G5" i="13"/>
  <c r="CY2" i="11"/>
  <c r="EB1" i="11"/>
  <c r="EB4" i="11"/>
  <c r="F5" i="13"/>
  <c r="BS2" i="11"/>
  <c r="CV1" i="11"/>
  <c r="CV4" i="11"/>
  <c r="E5" i="13"/>
  <c r="AM2" i="11"/>
  <c r="BP1" i="11"/>
  <c r="BP4" i="11"/>
  <c r="D5" i="13"/>
  <c r="G2" i="11"/>
  <c r="AJ1" i="11"/>
  <c r="AJ4" i="11"/>
  <c r="C5" i="13"/>
  <c r="B5" i="13"/>
  <c r="NU3" i="11"/>
  <c r="N4" i="13"/>
  <c r="MO3" i="11"/>
  <c r="M4" i="13"/>
  <c r="LI3" i="11"/>
  <c r="L4" i="13"/>
  <c r="KC3" i="11"/>
  <c r="K4" i="13"/>
  <c r="IW3" i="11"/>
  <c r="J4" i="13"/>
  <c r="HQ3" i="11"/>
  <c r="I4" i="13"/>
  <c r="GK3" i="11"/>
  <c r="H4" i="13"/>
  <c r="FE3" i="11"/>
  <c r="G4" i="13"/>
  <c r="DY3" i="11"/>
  <c r="F4" i="13"/>
  <c r="CS3" i="11"/>
  <c r="E4" i="13"/>
  <c r="BM3" i="11"/>
  <c r="D4" i="13"/>
  <c r="AG3" i="11"/>
  <c r="C4" i="13"/>
  <c r="B4" i="13"/>
  <c r="NT3" i="11"/>
  <c r="N3" i="13"/>
  <c r="MN3" i="11"/>
  <c r="M3" i="13"/>
  <c r="LH3" i="11"/>
  <c r="L3" i="13"/>
  <c r="KB3" i="11"/>
  <c r="K3" i="13"/>
  <c r="IV3" i="11"/>
  <c r="J3" i="13"/>
  <c r="HP3" i="11"/>
  <c r="I3" i="13"/>
  <c r="GJ3" i="11"/>
  <c r="H3" i="13"/>
  <c r="FD3" i="11"/>
  <c r="G3" i="13"/>
  <c r="DX3" i="11"/>
  <c r="F3" i="13"/>
  <c r="CR3" i="11"/>
  <c r="E3" i="13"/>
  <c r="BL3" i="11"/>
  <c r="D3" i="13"/>
  <c r="AF3" i="11"/>
  <c r="C3" i="13"/>
  <c r="B3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C92" i="12"/>
  <c r="L1" i="12"/>
  <c r="I4" i="11"/>
  <c r="J1" i="11"/>
  <c r="K1" i="11"/>
  <c r="N4" i="11"/>
  <c r="L1" i="11"/>
  <c r="M1" i="11"/>
  <c r="N1" i="11"/>
  <c r="O1" i="11"/>
  <c r="P1" i="11"/>
  <c r="S4" i="11"/>
  <c r="Q1" i="11"/>
  <c r="R1" i="11"/>
  <c r="S1" i="11"/>
  <c r="T1" i="11"/>
  <c r="U1" i="11"/>
  <c r="X4" i="11"/>
  <c r="V1" i="11"/>
  <c r="W1" i="11"/>
  <c r="X1" i="11"/>
  <c r="Y1" i="11"/>
  <c r="Z1" i="11"/>
  <c r="AC4" i="11"/>
  <c r="AA1" i="11"/>
  <c r="AB1" i="11"/>
  <c r="AC1" i="11"/>
  <c r="AD1" i="11"/>
  <c r="AE1" i="11"/>
  <c r="AF1" i="11"/>
  <c r="AG1" i="11"/>
  <c r="AH1" i="11"/>
  <c r="AI1" i="11"/>
  <c r="AK1" i="11"/>
  <c r="AL1" i="11"/>
  <c r="AO4" i="11"/>
  <c r="AM1" i="11"/>
  <c r="AN1" i="11"/>
  <c r="AO1" i="11"/>
  <c r="AP1" i="11"/>
  <c r="AQ1" i="11"/>
  <c r="AT4" i="11"/>
  <c r="AR1" i="11"/>
  <c r="AS1" i="11"/>
  <c r="AT1" i="11"/>
  <c r="AU1" i="11"/>
  <c r="AV1" i="11"/>
  <c r="AY4" i="11"/>
  <c r="AW1" i="11"/>
  <c r="AX1" i="11"/>
  <c r="AY1" i="11"/>
  <c r="AZ1" i="11"/>
  <c r="BA1" i="11"/>
  <c r="BD4" i="11"/>
  <c r="BB1" i="11"/>
  <c r="BC1" i="11"/>
  <c r="BD1" i="11"/>
  <c r="BE1" i="11"/>
  <c r="BF1" i="11"/>
  <c r="BI4" i="11"/>
  <c r="BG1" i="11"/>
  <c r="BH1" i="11"/>
  <c r="BI1" i="11"/>
  <c r="BJ1" i="11"/>
  <c r="BK1" i="11"/>
  <c r="BL1" i="11"/>
  <c r="BM1" i="11"/>
  <c r="BN1" i="11"/>
  <c r="BO1" i="11"/>
  <c r="BQ1" i="11"/>
  <c r="BR1" i="11"/>
  <c r="BU4" i="11"/>
  <c r="BS1" i="11"/>
  <c r="BT1" i="11"/>
  <c r="BU1" i="11"/>
  <c r="BV1" i="11"/>
  <c r="BW1" i="11"/>
  <c r="BZ4" i="11"/>
  <c r="BX1" i="11"/>
  <c r="BY1" i="11"/>
  <c r="BZ1" i="11"/>
  <c r="CA1" i="11"/>
  <c r="CB1" i="11"/>
  <c r="CE4" i="11"/>
  <c r="CC1" i="11"/>
  <c r="CD1" i="11"/>
  <c r="CE1" i="11"/>
  <c r="CF1" i="11"/>
  <c r="CG1" i="11"/>
  <c r="CJ4" i="11"/>
  <c r="CH1" i="11"/>
  <c r="CI1" i="11"/>
  <c r="CJ1" i="11"/>
  <c r="CK1" i="11"/>
  <c r="CL1" i="11"/>
  <c r="CO4" i="11"/>
  <c r="CM1" i="11"/>
  <c r="CN1" i="11"/>
  <c r="CO1" i="11"/>
  <c r="CP1" i="11"/>
  <c r="CQ1" i="11"/>
  <c r="CR1" i="11"/>
  <c r="CS1" i="11"/>
  <c r="CT1" i="11"/>
  <c r="CU1" i="11"/>
  <c r="CW1" i="11"/>
  <c r="CX1" i="11"/>
  <c r="DA4" i="11"/>
  <c r="CY1" i="11"/>
  <c r="CZ1" i="11"/>
  <c r="DA1" i="11"/>
  <c r="DB1" i="11"/>
  <c r="DC1" i="11"/>
  <c r="DF4" i="11"/>
  <c r="DD1" i="11"/>
  <c r="DE1" i="11"/>
  <c r="DF1" i="11"/>
  <c r="DG1" i="11"/>
  <c r="DH1" i="11"/>
  <c r="DK4" i="11"/>
  <c r="DI1" i="11"/>
  <c r="DJ1" i="11"/>
  <c r="DK1" i="11"/>
  <c r="DL1" i="11"/>
  <c r="DM1" i="11"/>
  <c r="DP4" i="11"/>
  <c r="DN1" i="11"/>
  <c r="DO1" i="11"/>
  <c r="DP1" i="11"/>
  <c r="DQ1" i="11"/>
  <c r="DR1" i="11"/>
  <c r="DU4" i="11"/>
  <c r="DS1" i="11"/>
  <c r="DT1" i="11"/>
  <c r="DU1" i="11"/>
  <c r="DV1" i="11"/>
  <c r="DW1" i="11"/>
  <c r="DX1" i="11"/>
  <c r="DY1" i="11"/>
  <c r="DZ1" i="11"/>
  <c r="EA1" i="11"/>
  <c r="EC1" i="11"/>
  <c r="ED1" i="11"/>
  <c r="EG4" i="11"/>
  <c r="EE1" i="11"/>
  <c r="EF1" i="11"/>
  <c r="EG1" i="11"/>
  <c r="EH1" i="11"/>
  <c r="EI1" i="11"/>
  <c r="EL4" i="11"/>
  <c r="EJ1" i="11"/>
  <c r="EK1" i="11"/>
  <c r="EL1" i="11"/>
  <c r="EM1" i="11"/>
  <c r="EN1" i="11"/>
  <c r="EQ4" i="11"/>
  <c r="EO1" i="11"/>
  <c r="EP1" i="11"/>
  <c r="EQ1" i="11"/>
  <c r="ER1" i="11"/>
  <c r="ES1" i="11"/>
  <c r="EV4" i="11"/>
  <c r="ET1" i="11"/>
  <c r="EU1" i="11"/>
  <c r="EV1" i="11"/>
  <c r="EW1" i="11"/>
  <c r="EX1" i="11"/>
  <c r="FA4" i="11"/>
  <c r="EY1" i="11"/>
  <c r="EZ1" i="11"/>
  <c r="FA1" i="11"/>
  <c r="FB1" i="11"/>
  <c r="FC1" i="11"/>
  <c r="FD1" i="11"/>
  <c r="FE1" i="11"/>
  <c r="FF1" i="11"/>
  <c r="FG1" i="11"/>
  <c r="FI1" i="11"/>
  <c r="FJ1" i="11"/>
  <c r="FM4" i="11"/>
  <c r="FK1" i="11"/>
  <c r="FL1" i="11"/>
  <c r="FM1" i="11"/>
  <c r="FN1" i="11"/>
  <c r="FO1" i="11"/>
  <c r="FR4" i="11"/>
  <c r="FP1" i="11"/>
  <c r="FQ1" i="11"/>
  <c r="FR1" i="11"/>
  <c r="FS1" i="11"/>
  <c r="FT1" i="11"/>
  <c r="FW4" i="11"/>
  <c r="FU1" i="11"/>
  <c r="FV1" i="11"/>
  <c r="FW1" i="11"/>
  <c r="FX1" i="11"/>
  <c r="FY1" i="11"/>
  <c r="GB4" i="11"/>
  <c r="FZ1" i="11"/>
  <c r="GA1" i="11"/>
  <c r="GB1" i="11"/>
  <c r="GC1" i="11"/>
  <c r="GD1" i="11"/>
  <c r="GG4" i="11"/>
  <c r="GE1" i="11"/>
  <c r="GF1" i="11"/>
  <c r="GG1" i="11"/>
  <c r="GH1" i="11"/>
  <c r="GI1" i="11"/>
  <c r="GJ1" i="11"/>
  <c r="GK1" i="11"/>
  <c r="GL1" i="11"/>
  <c r="GM1" i="11"/>
  <c r="GO1" i="11"/>
  <c r="GP1" i="11"/>
  <c r="GS4" i="11"/>
  <c r="GQ1" i="11"/>
  <c r="GR1" i="11"/>
  <c r="GS1" i="11"/>
  <c r="GT1" i="11"/>
  <c r="GU1" i="11"/>
  <c r="GX4" i="11"/>
  <c r="GV1" i="11"/>
  <c r="GW1" i="11"/>
  <c r="GX1" i="11"/>
  <c r="GY1" i="11"/>
  <c r="GZ1" i="11"/>
  <c r="HC4" i="11"/>
  <c r="HA1" i="11"/>
  <c r="HB1" i="11"/>
  <c r="HC1" i="11"/>
  <c r="HD1" i="11"/>
  <c r="HE1" i="11"/>
  <c r="HH4" i="11"/>
  <c r="HF1" i="11"/>
  <c r="HG1" i="11"/>
  <c r="HH1" i="11"/>
  <c r="HI1" i="11"/>
  <c r="HJ1" i="11"/>
  <c r="HM4" i="11"/>
  <c r="HK1" i="11"/>
  <c r="HL1" i="11"/>
  <c r="HM1" i="11"/>
  <c r="HN1" i="11"/>
  <c r="HO1" i="11"/>
  <c r="HP1" i="11"/>
  <c r="HQ1" i="11"/>
  <c r="HR1" i="11"/>
  <c r="HS1" i="11"/>
  <c r="HU1" i="11"/>
  <c r="HV1" i="11"/>
  <c r="HY4" i="11"/>
  <c r="HW1" i="11"/>
  <c r="HX1" i="11"/>
  <c r="HY1" i="11"/>
  <c r="HZ1" i="11"/>
  <c r="IA1" i="11"/>
  <c r="ID4" i="11"/>
  <c r="IB1" i="11"/>
  <c r="IC1" i="11"/>
  <c r="ID1" i="11"/>
  <c r="IE1" i="11"/>
  <c r="IF1" i="11"/>
  <c r="II4" i="11"/>
  <c r="IG1" i="11"/>
  <c r="IH1" i="11"/>
  <c r="II1" i="11"/>
  <c r="IJ1" i="11"/>
  <c r="IK1" i="11"/>
  <c r="IN4" i="11"/>
  <c r="IL1" i="11"/>
  <c r="IM1" i="11"/>
  <c r="IN1" i="11"/>
  <c r="IO1" i="11"/>
  <c r="IP1" i="11"/>
  <c r="IS4" i="11"/>
  <c r="IQ1" i="11"/>
  <c r="IR1" i="11"/>
  <c r="IS1" i="11"/>
  <c r="IT1" i="11"/>
  <c r="IU1" i="11"/>
  <c r="IV1" i="11"/>
  <c r="IW1" i="11"/>
  <c r="IX1" i="11"/>
  <c r="IY1" i="11"/>
  <c r="JA1" i="11"/>
  <c r="JB1" i="11"/>
  <c r="JE4" i="11"/>
  <c r="JC1" i="11"/>
  <c r="JD1" i="11"/>
  <c r="JE1" i="11"/>
  <c r="JF1" i="11"/>
  <c r="JG1" i="11"/>
  <c r="JJ4" i="11"/>
  <c r="JH1" i="11"/>
  <c r="JI1" i="11"/>
  <c r="JJ1" i="11"/>
  <c r="JK1" i="11"/>
  <c r="JL1" i="11"/>
  <c r="JO4" i="11"/>
  <c r="JM1" i="11"/>
  <c r="JN1" i="11"/>
  <c r="JO1" i="11"/>
  <c r="JP1" i="11"/>
  <c r="JQ1" i="11"/>
  <c r="JT4" i="11"/>
  <c r="JR1" i="11"/>
  <c r="JS1" i="11"/>
  <c r="JT1" i="11"/>
  <c r="JU1" i="11"/>
  <c r="JV1" i="11"/>
  <c r="JY4" i="11"/>
  <c r="JW1" i="11"/>
  <c r="JX1" i="11"/>
  <c r="JY1" i="11"/>
  <c r="JZ1" i="11"/>
  <c r="KA1" i="11"/>
  <c r="KB1" i="11"/>
  <c r="KC1" i="11"/>
  <c r="KD1" i="11"/>
  <c r="KE1" i="11"/>
  <c r="KG1" i="11"/>
  <c r="KH1" i="11"/>
  <c r="KK4" i="11"/>
  <c r="KI1" i="11"/>
  <c r="KJ1" i="11"/>
  <c r="KK1" i="11"/>
  <c r="KL1" i="11"/>
  <c r="KM1" i="11"/>
  <c r="KP4" i="11"/>
  <c r="KN1" i="11"/>
  <c r="KO1" i="11"/>
  <c r="KP1" i="11"/>
  <c r="KQ1" i="11"/>
  <c r="KR1" i="11"/>
  <c r="KU4" i="11"/>
  <c r="KS1" i="11"/>
  <c r="KT1" i="11"/>
  <c r="KU1" i="11"/>
  <c r="KV1" i="11"/>
  <c r="KW1" i="11"/>
  <c r="KZ4" i="11"/>
  <c r="KX1" i="11"/>
  <c r="KY1" i="11"/>
  <c r="KZ1" i="11"/>
  <c r="LA1" i="11"/>
  <c r="LB1" i="11"/>
  <c r="LE4" i="11"/>
  <c r="LC1" i="11"/>
  <c r="LD1" i="11"/>
  <c r="LE1" i="11"/>
  <c r="LF1" i="11"/>
  <c r="LG1" i="11"/>
  <c r="LH1" i="11"/>
  <c r="LI1" i="11"/>
  <c r="LJ1" i="11"/>
  <c r="LK1" i="11"/>
  <c r="LM1" i="11"/>
  <c r="LN1" i="11"/>
  <c r="LQ4" i="11"/>
  <c r="LO1" i="11"/>
  <c r="LP1" i="11"/>
  <c r="LQ1" i="11"/>
  <c r="LR1" i="11"/>
  <c r="LS1" i="11"/>
  <c r="LV4" i="11"/>
  <c r="LT1" i="11"/>
  <c r="LU1" i="11"/>
  <c r="LV1" i="11"/>
  <c r="LW1" i="11"/>
  <c r="LX1" i="11"/>
  <c r="MA4" i="11"/>
  <c r="LY1" i="11"/>
  <c r="LZ1" i="11"/>
  <c r="MA1" i="11"/>
  <c r="MB1" i="11"/>
  <c r="MC1" i="11"/>
  <c r="MF4" i="11"/>
  <c r="MD1" i="11"/>
  <c r="ME1" i="11"/>
  <c r="MF1" i="11"/>
  <c r="MG1" i="11"/>
  <c r="MH1" i="11"/>
  <c r="MK4" i="11"/>
  <c r="MI1" i="11"/>
  <c r="MJ1" i="11"/>
  <c r="MK1" i="11"/>
  <c r="ML1" i="11"/>
  <c r="MM1" i="11"/>
  <c r="MN1" i="11"/>
  <c r="MO1" i="11"/>
  <c r="MP1" i="11"/>
  <c r="MQ1" i="11"/>
  <c r="MS1" i="11"/>
  <c r="MT1" i="11"/>
  <c r="MW4" i="11"/>
  <c r="MU1" i="11"/>
  <c r="MV1" i="11"/>
  <c r="MW1" i="11"/>
  <c r="MX1" i="11"/>
  <c r="MY1" i="11"/>
  <c r="NB4" i="11"/>
  <c r="MZ1" i="11"/>
  <c r="NA1" i="11"/>
  <c r="NB1" i="11"/>
  <c r="NC1" i="11"/>
  <c r="ND1" i="11"/>
  <c r="NG4" i="11"/>
  <c r="NE1" i="11"/>
  <c r="NF1" i="11"/>
  <c r="NG1" i="11"/>
  <c r="NH1" i="11"/>
  <c r="NI1" i="11"/>
  <c r="NL4" i="11"/>
  <c r="NJ1" i="11"/>
  <c r="NK1" i="11"/>
  <c r="NL1" i="11"/>
  <c r="NM1" i="11"/>
  <c r="NN1" i="11"/>
  <c r="NQ4" i="11"/>
  <c r="NO1" i="11"/>
  <c r="NP1" i="11"/>
  <c r="NQ1" i="11"/>
  <c r="NR1" i="11"/>
  <c r="NS1" i="11"/>
  <c r="NT1" i="11"/>
  <c r="NU1" i="11"/>
  <c r="NV1" i="11"/>
  <c r="NW1" i="11"/>
  <c r="NY1" i="11"/>
  <c r="NZ1" i="11"/>
  <c r="OB1" i="11"/>
  <c r="OC1" i="11"/>
  <c r="OD1" i="11"/>
  <c r="OE1" i="11"/>
  <c r="OF1" i="11"/>
  <c r="OG1" i="11"/>
  <c r="OH1" i="11"/>
  <c r="OI1" i="11"/>
  <c r="OJ1" i="11"/>
  <c r="OK1" i="11"/>
  <c r="OL1" i="11"/>
  <c r="OM1" i="11"/>
  <c r="OO1" i="11"/>
  <c r="OP1" i="11"/>
  <c r="OQ1" i="11"/>
  <c r="OV1" i="11"/>
  <c r="OX1" i="11"/>
  <c r="OY1" i="11"/>
  <c r="OZ1" i="11"/>
  <c r="PA1" i="11"/>
  <c r="PB1" i="11"/>
  <c r="PC1" i="11"/>
  <c r="PD1" i="11"/>
  <c r="PE1" i="11"/>
  <c r="PF1" i="11"/>
  <c r="PG1" i="11"/>
  <c r="N3" i="11"/>
  <c r="S3" i="11"/>
  <c r="X3" i="11"/>
  <c r="AC3" i="11"/>
  <c r="AO3" i="11"/>
  <c r="AT3" i="11"/>
  <c r="AY3" i="11"/>
  <c r="BD3" i="11"/>
  <c r="BI3" i="11"/>
  <c r="BU3" i="11"/>
  <c r="BZ3" i="11"/>
  <c r="CE3" i="11"/>
  <c r="CJ3" i="11"/>
  <c r="CO3" i="11"/>
  <c r="DA3" i="11"/>
  <c r="DF3" i="11"/>
  <c r="DK3" i="11"/>
  <c r="DP3" i="11"/>
  <c r="DU3" i="11"/>
  <c r="EG3" i="11"/>
  <c r="EL3" i="11"/>
  <c r="EQ3" i="11"/>
  <c r="EV3" i="11"/>
  <c r="FA3" i="11"/>
  <c r="FM3" i="11"/>
  <c r="FR3" i="11"/>
  <c r="FW3" i="11"/>
  <c r="GB3" i="11"/>
  <c r="GG3" i="11"/>
  <c r="GS3" i="11"/>
  <c r="GX3" i="11"/>
  <c r="HC3" i="11"/>
  <c r="HH3" i="11"/>
  <c r="HM3" i="11"/>
  <c r="HY3" i="11"/>
  <c r="ID3" i="11"/>
  <c r="II3" i="11"/>
  <c r="IN3" i="11"/>
  <c r="IS3" i="11"/>
  <c r="JE3" i="11"/>
  <c r="JJ3" i="11"/>
  <c r="JO3" i="11"/>
  <c r="JT3" i="11"/>
  <c r="JY3" i="11"/>
  <c r="KK3" i="11"/>
  <c r="KP3" i="11"/>
  <c r="KU3" i="11"/>
  <c r="KZ3" i="11"/>
  <c r="LE3" i="11"/>
  <c r="LQ3" i="11"/>
  <c r="LV3" i="11"/>
  <c r="MA3" i="11"/>
  <c r="MF3" i="11"/>
  <c r="MK3" i="11"/>
  <c r="MW3" i="11"/>
  <c r="NB3" i="11"/>
  <c r="NG3" i="11"/>
  <c r="NL3" i="11"/>
  <c r="NQ3" i="11"/>
  <c r="OB3" i="11"/>
  <c r="OC3" i="11"/>
  <c r="OD3" i="11"/>
  <c r="OE3" i="11"/>
  <c r="OF3" i="11"/>
  <c r="OG3" i="11"/>
  <c r="OH3" i="11"/>
  <c r="OI3" i="11"/>
  <c r="OJ3" i="11"/>
  <c r="OK3" i="11"/>
  <c r="OL3" i="11"/>
  <c r="OM3" i="11"/>
  <c r="AA4" i="11"/>
  <c r="BB4" i="11"/>
  <c r="BG4" i="11"/>
  <c r="CH4" i="11"/>
  <c r="CM4" i="11"/>
  <c r="DI4" i="11"/>
  <c r="DN4" i="11"/>
  <c r="DS4" i="11"/>
  <c r="ET4" i="11"/>
  <c r="EY4" i="11"/>
  <c r="FZ4" i="11"/>
  <c r="GE4" i="11"/>
  <c r="HF4" i="11"/>
  <c r="HK4" i="11"/>
  <c r="IG4" i="11"/>
  <c r="IL4" i="11"/>
  <c r="IQ4" i="11"/>
  <c r="JR4" i="11"/>
  <c r="JW4" i="11"/>
  <c r="KX4" i="11"/>
  <c r="LC4" i="11"/>
  <c r="LO4" i="11"/>
  <c r="R67" i="10"/>
  <c r="LS4" i="11"/>
  <c r="LT4" i="11"/>
  <c r="R68" i="10"/>
  <c r="LX4" i="11"/>
  <c r="LY4" i="11"/>
  <c r="R69" i="10"/>
  <c r="MC4" i="11"/>
  <c r="MD4" i="11"/>
  <c r="R70" i="10"/>
  <c r="MH4" i="11"/>
  <c r="MI4" i="11"/>
  <c r="R71" i="10"/>
  <c r="MM4" i="11"/>
  <c r="MU4" i="11"/>
  <c r="R73" i="10"/>
  <c r="MY4" i="11"/>
  <c r="MZ4" i="11"/>
  <c r="R74" i="10"/>
  <c r="ND4" i="11"/>
  <c r="NE4" i="11"/>
  <c r="R75" i="10"/>
  <c r="NI4" i="11"/>
  <c r="NJ4" i="11"/>
  <c r="R76" i="10"/>
  <c r="NN4" i="11"/>
  <c r="NO4" i="11"/>
  <c r="NR4" i="11"/>
  <c r="R77" i="10"/>
  <c r="NS4" i="11"/>
  <c r="OB5" i="11"/>
  <c r="OC5" i="11"/>
  <c r="OD5" i="11"/>
  <c r="OE5" i="11"/>
  <c r="OF5" i="11"/>
  <c r="OG5" i="11"/>
  <c r="OH5" i="11"/>
  <c r="OI5" i="11"/>
  <c r="OJ5" i="11"/>
  <c r="OK5" i="11"/>
  <c r="OL5" i="11"/>
  <c r="OM5" i="11"/>
  <c r="AG29" i="11"/>
  <c r="AI29" i="11"/>
  <c r="BM29" i="11"/>
  <c r="BO29" i="11"/>
  <c r="BR29" i="11"/>
  <c r="CS29" i="11"/>
  <c r="CU29" i="11"/>
  <c r="CX29" i="11"/>
  <c r="DY29" i="11"/>
  <c r="EA29" i="11"/>
  <c r="ED29" i="11"/>
  <c r="FE29" i="11"/>
  <c r="FG29" i="11"/>
  <c r="FJ29" i="11"/>
  <c r="GK29" i="11"/>
  <c r="GM29" i="11"/>
  <c r="GP29" i="11"/>
  <c r="HQ29" i="11"/>
  <c r="HS29" i="11"/>
  <c r="HV29" i="11"/>
  <c r="IW29" i="11"/>
  <c r="IY29" i="11"/>
  <c r="JB29" i="11"/>
  <c r="KC29" i="11"/>
  <c r="KE29" i="11"/>
  <c r="KH29" i="11"/>
  <c r="LI29" i="11"/>
  <c r="LK29" i="11"/>
  <c r="LN29" i="11"/>
  <c r="MF29" i="11"/>
  <c r="MH29" i="11"/>
  <c r="MK29" i="11"/>
  <c r="MM29" i="11"/>
  <c r="MO29" i="11"/>
  <c r="MQ29" i="11"/>
  <c r="MT29" i="11"/>
  <c r="NL29" i="11"/>
  <c r="NN29" i="11"/>
  <c r="NQ29" i="11"/>
  <c r="NS29" i="11"/>
  <c r="NU29" i="11"/>
  <c r="NW29" i="11"/>
  <c r="NZ29" i="11"/>
  <c r="OA29" i="11"/>
  <c r="OB29" i="11"/>
  <c r="OC29" i="11"/>
  <c r="OD29" i="11"/>
  <c r="OE29" i="11"/>
  <c r="OF29" i="11"/>
  <c r="OG29" i="11"/>
  <c r="OH29" i="11"/>
  <c r="OI29" i="11"/>
  <c r="OJ29" i="11"/>
  <c r="OK29" i="11"/>
  <c r="OL29" i="11"/>
  <c r="OM29" i="11"/>
  <c r="OO29" i="11"/>
  <c r="OP29" i="11"/>
  <c r="OQ29" i="11"/>
  <c r="OV29" i="11"/>
  <c r="AG24" i="11"/>
  <c r="AI24" i="11"/>
  <c r="BM24" i="11"/>
  <c r="BO24" i="11"/>
  <c r="BR24" i="11"/>
  <c r="CS24" i="11"/>
  <c r="CU24" i="11"/>
  <c r="CX24" i="11"/>
  <c r="DY24" i="11"/>
  <c r="EA24" i="11"/>
  <c r="ED24" i="11"/>
  <c r="FE24" i="11"/>
  <c r="FG24" i="11"/>
  <c r="FJ24" i="11"/>
  <c r="GK24" i="11"/>
  <c r="GM24" i="11"/>
  <c r="GP24" i="11"/>
  <c r="HQ24" i="11"/>
  <c r="HS24" i="11"/>
  <c r="HV24" i="11"/>
  <c r="IW24" i="11"/>
  <c r="IY24" i="11"/>
  <c r="JB24" i="11"/>
  <c r="KC24" i="11"/>
  <c r="KE24" i="11"/>
  <c r="KH24" i="11"/>
  <c r="LI24" i="11"/>
  <c r="LK24" i="11"/>
  <c r="LN24" i="11"/>
  <c r="MF24" i="11"/>
  <c r="MH24" i="11"/>
  <c r="MK24" i="11"/>
  <c r="MM24" i="11"/>
  <c r="MO24" i="11"/>
  <c r="MQ24" i="11"/>
  <c r="MT24" i="11"/>
  <c r="NL24" i="11"/>
  <c r="NN24" i="11"/>
  <c r="NQ24" i="11"/>
  <c r="NS24" i="11"/>
  <c r="NU24" i="11"/>
  <c r="NW24" i="11"/>
  <c r="NZ24" i="11"/>
  <c r="OA24" i="11"/>
  <c r="OB24" i="11"/>
  <c r="OC24" i="11"/>
  <c r="OD24" i="11"/>
  <c r="OE24" i="11"/>
  <c r="OF24" i="11"/>
  <c r="OG24" i="11"/>
  <c r="OH24" i="11"/>
  <c r="OI24" i="11"/>
  <c r="OJ24" i="11"/>
  <c r="OK24" i="11"/>
  <c r="OL24" i="11"/>
  <c r="OM24" i="11"/>
  <c r="OO24" i="11"/>
  <c r="OP24" i="11"/>
  <c r="OQ24" i="11"/>
  <c r="OV24" i="11"/>
  <c r="AG20" i="11"/>
  <c r="AI20" i="11"/>
  <c r="BM20" i="11"/>
  <c r="BO20" i="11"/>
  <c r="BR20" i="11"/>
  <c r="CS20" i="11"/>
  <c r="CU20" i="11"/>
  <c r="CX20" i="11"/>
  <c r="DY20" i="11"/>
  <c r="EA20" i="11"/>
  <c r="ED20" i="11"/>
  <c r="FE20" i="11"/>
  <c r="FG20" i="11"/>
  <c r="FJ20" i="11"/>
  <c r="GK20" i="11"/>
  <c r="GM20" i="11"/>
  <c r="GP20" i="11"/>
  <c r="HQ20" i="11"/>
  <c r="HS20" i="11"/>
  <c r="HV20" i="11"/>
  <c r="IW20" i="11"/>
  <c r="IY20" i="11"/>
  <c r="JB20" i="11"/>
  <c r="KC20" i="11"/>
  <c r="KE20" i="11"/>
  <c r="KH20" i="11"/>
  <c r="LI20" i="11"/>
  <c r="LK20" i="11"/>
  <c r="LN20" i="11"/>
  <c r="MF20" i="11"/>
  <c r="MH20" i="11"/>
  <c r="MK20" i="11"/>
  <c r="MM20" i="11"/>
  <c r="MO20" i="11"/>
  <c r="MQ20" i="11"/>
  <c r="MT20" i="11"/>
  <c r="NL20" i="11"/>
  <c r="NN20" i="11"/>
  <c r="NQ20" i="11"/>
  <c r="NS20" i="11"/>
  <c r="NU20" i="11"/>
  <c r="NW20" i="11"/>
  <c r="NZ20" i="11"/>
  <c r="OA20" i="11"/>
  <c r="OB20" i="11"/>
  <c r="OC20" i="11"/>
  <c r="OD20" i="11"/>
  <c r="OE20" i="11"/>
  <c r="OF20" i="11"/>
  <c r="OG20" i="11"/>
  <c r="OH20" i="11"/>
  <c r="OI20" i="11"/>
  <c r="OJ20" i="11"/>
  <c r="OK20" i="11"/>
  <c r="OL20" i="11"/>
  <c r="OM20" i="11"/>
  <c r="OO20" i="11"/>
  <c r="OP20" i="11"/>
  <c r="OQ20" i="11"/>
  <c r="OV20" i="11"/>
  <c r="AG18" i="11"/>
  <c r="AI18" i="11"/>
  <c r="BM18" i="11"/>
  <c r="BO18" i="11"/>
  <c r="BR18" i="11"/>
  <c r="CS18" i="11"/>
  <c r="CU18" i="11"/>
  <c r="CX18" i="11"/>
  <c r="DY18" i="11"/>
  <c r="EA18" i="11"/>
  <c r="ED18" i="11"/>
  <c r="FE18" i="11"/>
  <c r="FG18" i="11"/>
  <c r="FJ18" i="11"/>
  <c r="GK18" i="11"/>
  <c r="GM18" i="11"/>
  <c r="GP18" i="11"/>
  <c r="HQ18" i="11"/>
  <c r="HS18" i="11"/>
  <c r="HV18" i="11"/>
  <c r="IW18" i="11"/>
  <c r="IY18" i="11"/>
  <c r="JB18" i="11"/>
  <c r="KC18" i="11"/>
  <c r="KE18" i="11"/>
  <c r="KH18" i="11"/>
  <c r="LI18" i="11"/>
  <c r="LK18" i="11"/>
  <c r="LN18" i="11"/>
  <c r="MF18" i="11"/>
  <c r="MH18" i="11"/>
  <c r="MK18" i="11"/>
  <c r="MM18" i="11"/>
  <c r="MO18" i="11"/>
  <c r="MQ18" i="11"/>
  <c r="MT18" i="11"/>
  <c r="NL18" i="11"/>
  <c r="NN18" i="11"/>
  <c r="NQ18" i="11"/>
  <c r="NS18" i="11"/>
  <c r="NU18" i="11"/>
  <c r="NW18" i="11"/>
  <c r="NZ18" i="11"/>
  <c r="OA18" i="11"/>
  <c r="OB18" i="11"/>
  <c r="OC18" i="11"/>
  <c r="OD18" i="11"/>
  <c r="OE18" i="11"/>
  <c r="OF18" i="11"/>
  <c r="OG18" i="11"/>
  <c r="OH18" i="11"/>
  <c r="OI18" i="11"/>
  <c r="OJ18" i="11"/>
  <c r="OK18" i="11"/>
  <c r="OL18" i="11"/>
  <c r="OM18" i="11"/>
  <c r="OO18" i="11"/>
  <c r="OP18" i="11"/>
  <c r="OQ18" i="11"/>
  <c r="OV18" i="11"/>
  <c r="AG11" i="11"/>
  <c r="AI11" i="11"/>
  <c r="BM11" i="11"/>
  <c r="BO11" i="11"/>
  <c r="BR11" i="11"/>
  <c r="CS11" i="11"/>
  <c r="CU11" i="11"/>
  <c r="CX11" i="11"/>
  <c r="DY11" i="11"/>
  <c r="EA11" i="11"/>
  <c r="ED11" i="11"/>
  <c r="FE11" i="11"/>
  <c r="FG11" i="11"/>
  <c r="FJ11" i="11"/>
  <c r="GK11" i="11"/>
  <c r="GM11" i="11"/>
  <c r="GP11" i="11"/>
  <c r="HQ11" i="11"/>
  <c r="HS11" i="11"/>
  <c r="HV11" i="11"/>
  <c r="IW11" i="11"/>
  <c r="IY11" i="11"/>
  <c r="JB11" i="11"/>
  <c r="KC11" i="11"/>
  <c r="KE11" i="11"/>
  <c r="KH11" i="11"/>
  <c r="LI11" i="11"/>
  <c r="LK11" i="11"/>
  <c r="LN11" i="11"/>
  <c r="MF11" i="11"/>
  <c r="MH11" i="11"/>
  <c r="MK11" i="11"/>
  <c r="MM11" i="11"/>
  <c r="MO11" i="11"/>
  <c r="MQ11" i="11"/>
  <c r="MT11" i="11"/>
  <c r="NL11" i="11"/>
  <c r="NN11" i="11"/>
  <c r="NQ11" i="11"/>
  <c r="NS11" i="11"/>
  <c r="NU11" i="11"/>
  <c r="NW11" i="11"/>
  <c r="NZ11" i="11"/>
  <c r="OA11" i="11"/>
  <c r="OB11" i="11"/>
  <c r="OC11" i="11"/>
  <c r="OD11" i="11"/>
  <c r="OE11" i="11"/>
  <c r="OF11" i="11"/>
  <c r="OG11" i="11"/>
  <c r="OH11" i="11"/>
  <c r="OI11" i="11"/>
  <c r="OJ11" i="11"/>
  <c r="OK11" i="11"/>
  <c r="OL11" i="11"/>
  <c r="OM11" i="11"/>
  <c r="OO11" i="11"/>
  <c r="OP11" i="11"/>
  <c r="OQ11" i="11"/>
  <c r="OV11" i="11"/>
  <c r="AG22" i="11"/>
  <c r="AI22" i="11"/>
  <c r="BM22" i="11"/>
  <c r="BO22" i="11"/>
  <c r="BR22" i="11"/>
  <c r="CS22" i="11"/>
  <c r="CU22" i="11"/>
  <c r="CX22" i="11"/>
  <c r="DY22" i="11"/>
  <c r="EA22" i="11"/>
  <c r="ED22" i="11"/>
  <c r="FE22" i="11"/>
  <c r="FG22" i="11"/>
  <c r="FJ22" i="11"/>
  <c r="GK22" i="11"/>
  <c r="GM22" i="11"/>
  <c r="GP22" i="11"/>
  <c r="HQ22" i="11"/>
  <c r="HS22" i="11"/>
  <c r="HV22" i="11"/>
  <c r="IW22" i="11"/>
  <c r="IY22" i="11"/>
  <c r="JB22" i="11"/>
  <c r="KC22" i="11"/>
  <c r="KE22" i="11"/>
  <c r="KH22" i="11"/>
  <c r="LI22" i="11"/>
  <c r="LK22" i="11"/>
  <c r="LN22" i="11"/>
  <c r="MF22" i="11"/>
  <c r="MH22" i="11"/>
  <c r="MK22" i="11"/>
  <c r="MM22" i="11"/>
  <c r="MO22" i="11"/>
  <c r="MQ22" i="11"/>
  <c r="MT22" i="11"/>
  <c r="NL22" i="11"/>
  <c r="NN22" i="11"/>
  <c r="NQ22" i="11"/>
  <c r="NS22" i="11"/>
  <c r="NU22" i="11"/>
  <c r="NW22" i="11"/>
  <c r="NZ22" i="11"/>
  <c r="OA22" i="11"/>
  <c r="OB22" i="11"/>
  <c r="OC22" i="11"/>
  <c r="OD22" i="11"/>
  <c r="OE22" i="11"/>
  <c r="OF22" i="11"/>
  <c r="OG22" i="11"/>
  <c r="OH22" i="11"/>
  <c r="OI22" i="11"/>
  <c r="OJ22" i="11"/>
  <c r="OK22" i="11"/>
  <c r="OL22" i="11"/>
  <c r="OM22" i="11"/>
  <c r="OO22" i="11"/>
  <c r="OP22" i="11"/>
  <c r="OQ22" i="11"/>
  <c r="OV22" i="11"/>
  <c r="AG28" i="11"/>
  <c r="AI28" i="11"/>
  <c r="BM28" i="11"/>
  <c r="BO28" i="11"/>
  <c r="BR28" i="11"/>
  <c r="CS28" i="11"/>
  <c r="CU28" i="11"/>
  <c r="CX28" i="11"/>
  <c r="DY28" i="11"/>
  <c r="EA28" i="11"/>
  <c r="ED28" i="11"/>
  <c r="FE28" i="11"/>
  <c r="FG28" i="11"/>
  <c r="FJ28" i="11"/>
  <c r="GK28" i="11"/>
  <c r="GM28" i="11"/>
  <c r="GP28" i="11"/>
  <c r="HQ28" i="11"/>
  <c r="HS28" i="11"/>
  <c r="HV28" i="11"/>
  <c r="IW28" i="11"/>
  <c r="IY28" i="11"/>
  <c r="JB28" i="11"/>
  <c r="KC28" i="11"/>
  <c r="KE28" i="11"/>
  <c r="KH28" i="11"/>
  <c r="LI28" i="11"/>
  <c r="LK28" i="11"/>
  <c r="LN28" i="11"/>
  <c r="MF28" i="11"/>
  <c r="MH28" i="11"/>
  <c r="MK28" i="11"/>
  <c r="MM28" i="11"/>
  <c r="MO28" i="11"/>
  <c r="MQ28" i="11"/>
  <c r="MT28" i="11"/>
  <c r="NL28" i="11"/>
  <c r="NN28" i="11"/>
  <c r="NQ28" i="11"/>
  <c r="NS28" i="11"/>
  <c r="NU28" i="11"/>
  <c r="NW28" i="11"/>
  <c r="NZ28" i="11"/>
  <c r="OA28" i="11"/>
  <c r="OB28" i="11"/>
  <c r="OC28" i="11"/>
  <c r="OD28" i="11"/>
  <c r="OE28" i="11"/>
  <c r="OF28" i="11"/>
  <c r="OG28" i="11"/>
  <c r="OH28" i="11"/>
  <c r="OI28" i="11"/>
  <c r="OJ28" i="11"/>
  <c r="OK28" i="11"/>
  <c r="OL28" i="11"/>
  <c r="OM28" i="11"/>
  <c r="OO28" i="11"/>
  <c r="OP28" i="11"/>
  <c r="OQ28" i="11"/>
  <c r="OV28" i="11"/>
  <c r="AG17" i="11"/>
  <c r="AI17" i="11"/>
  <c r="BM17" i="11"/>
  <c r="BO17" i="11"/>
  <c r="BR17" i="11"/>
  <c r="CS17" i="11"/>
  <c r="CU17" i="11"/>
  <c r="CX17" i="11"/>
  <c r="DY17" i="11"/>
  <c r="EA17" i="11"/>
  <c r="ED17" i="11"/>
  <c r="FE17" i="11"/>
  <c r="FG17" i="11"/>
  <c r="FJ17" i="11"/>
  <c r="GK17" i="11"/>
  <c r="GM17" i="11"/>
  <c r="GP17" i="11"/>
  <c r="HQ17" i="11"/>
  <c r="HS17" i="11"/>
  <c r="HV17" i="11"/>
  <c r="IW17" i="11"/>
  <c r="IY17" i="11"/>
  <c r="JB17" i="11"/>
  <c r="KC17" i="11"/>
  <c r="KE17" i="11"/>
  <c r="KH17" i="11"/>
  <c r="LI17" i="11"/>
  <c r="LK17" i="11"/>
  <c r="LN17" i="11"/>
  <c r="MF17" i="11"/>
  <c r="MH17" i="11"/>
  <c r="MK17" i="11"/>
  <c r="MM17" i="11"/>
  <c r="MO17" i="11"/>
  <c r="MQ17" i="11"/>
  <c r="MT17" i="11"/>
  <c r="NL17" i="11"/>
  <c r="NN17" i="11"/>
  <c r="NQ17" i="11"/>
  <c r="NS17" i="11"/>
  <c r="NU17" i="11"/>
  <c r="NW17" i="11"/>
  <c r="NZ17" i="11"/>
  <c r="OA17" i="11"/>
  <c r="OB17" i="11"/>
  <c r="OC17" i="11"/>
  <c r="OD17" i="11"/>
  <c r="OE17" i="11"/>
  <c r="OF17" i="11"/>
  <c r="OG17" i="11"/>
  <c r="OH17" i="11"/>
  <c r="OI17" i="11"/>
  <c r="OJ17" i="11"/>
  <c r="OK17" i="11"/>
  <c r="OL17" i="11"/>
  <c r="OM17" i="11"/>
  <c r="OO17" i="11"/>
  <c r="OP17" i="11"/>
  <c r="OQ17" i="11"/>
  <c r="OV17" i="11"/>
  <c r="AG7" i="11"/>
  <c r="AI7" i="11"/>
  <c r="BM7" i="11"/>
  <c r="BO7" i="11"/>
  <c r="BR7" i="11"/>
  <c r="CS7" i="11"/>
  <c r="CU7" i="11"/>
  <c r="CX7" i="11"/>
  <c r="DY7" i="11"/>
  <c r="EA7" i="11"/>
  <c r="ED7" i="11"/>
  <c r="FE7" i="11"/>
  <c r="FG7" i="11"/>
  <c r="FJ7" i="11"/>
  <c r="GK7" i="11"/>
  <c r="GM7" i="11"/>
  <c r="GP7" i="11"/>
  <c r="HQ7" i="11"/>
  <c r="HS7" i="11"/>
  <c r="HV7" i="11"/>
  <c r="IW7" i="11"/>
  <c r="IY7" i="11"/>
  <c r="JB7" i="11"/>
  <c r="KC7" i="11"/>
  <c r="KE7" i="11"/>
  <c r="KH7" i="11"/>
  <c r="LI7" i="11"/>
  <c r="LK7" i="11"/>
  <c r="LN7" i="11"/>
  <c r="MF7" i="11"/>
  <c r="MH7" i="11"/>
  <c r="MK7" i="11"/>
  <c r="MM7" i="11"/>
  <c r="MO7" i="11"/>
  <c r="MQ7" i="11"/>
  <c r="MT7" i="11"/>
  <c r="NL7" i="11"/>
  <c r="NN7" i="11"/>
  <c r="NQ7" i="11"/>
  <c r="NS7" i="11"/>
  <c r="NU7" i="11"/>
  <c r="NW7" i="11"/>
  <c r="NZ7" i="11"/>
  <c r="OA7" i="11"/>
  <c r="OB7" i="11"/>
  <c r="OC7" i="11"/>
  <c r="OD7" i="11"/>
  <c r="OE7" i="11"/>
  <c r="OF7" i="11"/>
  <c r="OG7" i="11"/>
  <c r="OH7" i="11"/>
  <c r="OI7" i="11"/>
  <c r="OJ7" i="11"/>
  <c r="OK7" i="11"/>
  <c r="OL7" i="11"/>
  <c r="OM7" i="11"/>
  <c r="OO7" i="11"/>
  <c r="OP7" i="11"/>
  <c r="OQ7" i="11"/>
  <c r="OV7" i="11"/>
  <c r="AG14" i="11"/>
  <c r="AI14" i="11"/>
  <c r="BM14" i="11"/>
  <c r="BO14" i="11"/>
  <c r="BR14" i="11"/>
  <c r="CS14" i="11"/>
  <c r="CU14" i="11"/>
  <c r="CX14" i="11"/>
  <c r="DY14" i="11"/>
  <c r="EA14" i="11"/>
  <c r="ED14" i="11"/>
  <c r="FE14" i="11"/>
  <c r="FG14" i="11"/>
  <c r="FJ14" i="11"/>
  <c r="GK14" i="11"/>
  <c r="GM14" i="11"/>
  <c r="GP14" i="11"/>
  <c r="HQ14" i="11"/>
  <c r="HS14" i="11"/>
  <c r="HV14" i="11"/>
  <c r="IW14" i="11"/>
  <c r="IY14" i="11"/>
  <c r="JB14" i="11"/>
  <c r="KC14" i="11"/>
  <c r="KE14" i="11"/>
  <c r="KH14" i="11"/>
  <c r="LI14" i="11"/>
  <c r="LK14" i="11"/>
  <c r="LN14" i="11"/>
  <c r="MF14" i="11"/>
  <c r="MH14" i="11"/>
  <c r="MK14" i="11"/>
  <c r="MM14" i="11"/>
  <c r="MO14" i="11"/>
  <c r="MQ14" i="11"/>
  <c r="MT14" i="11"/>
  <c r="NL14" i="11"/>
  <c r="NN14" i="11"/>
  <c r="NQ14" i="11"/>
  <c r="NS14" i="11"/>
  <c r="NU14" i="11"/>
  <c r="NW14" i="11"/>
  <c r="NZ14" i="11"/>
  <c r="OA14" i="11"/>
  <c r="OB14" i="11"/>
  <c r="OC14" i="11"/>
  <c r="OD14" i="11"/>
  <c r="OE14" i="11"/>
  <c r="OF14" i="11"/>
  <c r="OG14" i="11"/>
  <c r="OH14" i="11"/>
  <c r="OI14" i="11"/>
  <c r="OJ14" i="11"/>
  <c r="OK14" i="11"/>
  <c r="OL14" i="11"/>
  <c r="OM14" i="11"/>
  <c r="OO14" i="11"/>
  <c r="OP14" i="11"/>
  <c r="OQ14" i="11"/>
  <c r="OV14" i="11"/>
  <c r="AG15" i="11"/>
  <c r="AI15" i="11"/>
  <c r="BM15" i="11"/>
  <c r="BO15" i="11"/>
  <c r="BR15" i="11"/>
  <c r="CS15" i="11"/>
  <c r="CU15" i="11"/>
  <c r="CX15" i="11"/>
  <c r="DY15" i="11"/>
  <c r="EA15" i="11"/>
  <c r="ED15" i="11"/>
  <c r="FE15" i="11"/>
  <c r="FG15" i="11"/>
  <c r="FJ15" i="11"/>
  <c r="GK15" i="11"/>
  <c r="GM15" i="11"/>
  <c r="GP15" i="11"/>
  <c r="HQ15" i="11"/>
  <c r="HS15" i="11"/>
  <c r="HV15" i="11"/>
  <c r="IW15" i="11"/>
  <c r="IY15" i="11"/>
  <c r="JB15" i="11"/>
  <c r="KC15" i="11"/>
  <c r="KE15" i="11"/>
  <c r="KH15" i="11"/>
  <c r="LI15" i="11"/>
  <c r="LK15" i="11"/>
  <c r="LN15" i="11"/>
  <c r="MF15" i="11"/>
  <c r="MH15" i="11"/>
  <c r="MK15" i="11"/>
  <c r="MM15" i="11"/>
  <c r="MO15" i="11"/>
  <c r="MQ15" i="11"/>
  <c r="MT15" i="11"/>
  <c r="NL15" i="11"/>
  <c r="NN15" i="11"/>
  <c r="NQ15" i="11"/>
  <c r="NS15" i="11"/>
  <c r="NU15" i="11"/>
  <c r="NW15" i="11"/>
  <c r="NZ15" i="11"/>
  <c r="OA15" i="11"/>
  <c r="OB15" i="11"/>
  <c r="OC15" i="11"/>
  <c r="OD15" i="11"/>
  <c r="OE15" i="11"/>
  <c r="OF15" i="11"/>
  <c r="OG15" i="11"/>
  <c r="OH15" i="11"/>
  <c r="OI15" i="11"/>
  <c r="OJ15" i="11"/>
  <c r="OK15" i="11"/>
  <c r="OL15" i="11"/>
  <c r="OM15" i="11"/>
  <c r="OO15" i="11"/>
  <c r="OP15" i="11"/>
  <c r="OQ15" i="11"/>
  <c r="OV15" i="11"/>
  <c r="AG23" i="11"/>
  <c r="AI23" i="11"/>
  <c r="BM23" i="11"/>
  <c r="BO23" i="11"/>
  <c r="BR23" i="11"/>
  <c r="CS23" i="11"/>
  <c r="CU23" i="11"/>
  <c r="CX23" i="11"/>
  <c r="DY23" i="11"/>
  <c r="EA23" i="11"/>
  <c r="ED23" i="11"/>
  <c r="FE23" i="11"/>
  <c r="FG23" i="11"/>
  <c r="FJ23" i="11"/>
  <c r="GK23" i="11"/>
  <c r="GM23" i="11"/>
  <c r="GP23" i="11"/>
  <c r="HQ23" i="11"/>
  <c r="HS23" i="11"/>
  <c r="HV23" i="11"/>
  <c r="IW23" i="11"/>
  <c r="IY23" i="11"/>
  <c r="JB23" i="11"/>
  <c r="KC23" i="11"/>
  <c r="KE23" i="11"/>
  <c r="KH23" i="11"/>
  <c r="LI23" i="11"/>
  <c r="LK23" i="11"/>
  <c r="LN23" i="11"/>
  <c r="MF23" i="11"/>
  <c r="MH23" i="11"/>
  <c r="MK23" i="11"/>
  <c r="MM23" i="11"/>
  <c r="MO23" i="11"/>
  <c r="MQ23" i="11"/>
  <c r="MT23" i="11"/>
  <c r="NL23" i="11"/>
  <c r="NN23" i="11"/>
  <c r="NQ23" i="11"/>
  <c r="NS23" i="11"/>
  <c r="NU23" i="11"/>
  <c r="NW23" i="11"/>
  <c r="NZ23" i="11"/>
  <c r="OA23" i="11"/>
  <c r="OB23" i="11"/>
  <c r="OC23" i="11"/>
  <c r="OD23" i="11"/>
  <c r="OE23" i="11"/>
  <c r="OF23" i="11"/>
  <c r="OG23" i="11"/>
  <c r="OH23" i="11"/>
  <c r="OI23" i="11"/>
  <c r="OJ23" i="11"/>
  <c r="OK23" i="11"/>
  <c r="OL23" i="11"/>
  <c r="OM23" i="11"/>
  <c r="OO23" i="11"/>
  <c r="OP23" i="11"/>
  <c r="OQ23" i="11"/>
  <c r="OV23" i="11"/>
  <c r="AG16" i="11"/>
  <c r="AI16" i="11"/>
  <c r="BM16" i="11"/>
  <c r="BO16" i="11"/>
  <c r="BR16" i="11"/>
  <c r="CS16" i="11"/>
  <c r="CU16" i="11"/>
  <c r="CX16" i="11"/>
  <c r="DY16" i="11"/>
  <c r="EA16" i="11"/>
  <c r="ED16" i="11"/>
  <c r="FE16" i="11"/>
  <c r="FG16" i="11"/>
  <c r="FJ16" i="11"/>
  <c r="GK16" i="11"/>
  <c r="GM16" i="11"/>
  <c r="GP16" i="11"/>
  <c r="HQ16" i="11"/>
  <c r="HS16" i="11"/>
  <c r="HV16" i="11"/>
  <c r="IW16" i="11"/>
  <c r="IY16" i="11"/>
  <c r="JB16" i="11"/>
  <c r="KC16" i="11"/>
  <c r="KE16" i="11"/>
  <c r="KH16" i="11"/>
  <c r="LI16" i="11"/>
  <c r="LK16" i="11"/>
  <c r="LN16" i="11"/>
  <c r="MF16" i="11"/>
  <c r="MH16" i="11"/>
  <c r="MK16" i="11"/>
  <c r="MM16" i="11"/>
  <c r="MO16" i="11"/>
  <c r="MQ16" i="11"/>
  <c r="MT16" i="11"/>
  <c r="NL16" i="11"/>
  <c r="NN16" i="11"/>
  <c r="NQ16" i="11"/>
  <c r="NS16" i="11"/>
  <c r="NU16" i="11"/>
  <c r="NW16" i="11"/>
  <c r="NZ16" i="11"/>
  <c r="OA16" i="11"/>
  <c r="OB16" i="11"/>
  <c r="OC16" i="11"/>
  <c r="OD16" i="11"/>
  <c r="OE16" i="11"/>
  <c r="OF16" i="11"/>
  <c r="OG16" i="11"/>
  <c r="OH16" i="11"/>
  <c r="OI16" i="11"/>
  <c r="OJ16" i="11"/>
  <c r="OK16" i="11"/>
  <c r="OL16" i="11"/>
  <c r="OM16" i="11"/>
  <c r="OO16" i="11"/>
  <c r="OP16" i="11"/>
  <c r="OQ16" i="11"/>
  <c r="OV16" i="11"/>
  <c r="AG8" i="11"/>
  <c r="AI8" i="11"/>
  <c r="BM8" i="11"/>
  <c r="BO8" i="11"/>
  <c r="BR8" i="11"/>
  <c r="CS8" i="11"/>
  <c r="CU8" i="11"/>
  <c r="CX8" i="11"/>
  <c r="DY8" i="11"/>
  <c r="EA8" i="11"/>
  <c r="ED8" i="11"/>
  <c r="FE8" i="11"/>
  <c r="FG8" i="11"/>
  <c r="FJ8" i="11"/>
  <c r="GK8" i="11"/>
  <c r="GM8" i="11"/>
  <c r="GP8" i="11"/>
  <c r="HQ8" i="11"/>
  <c r="HS8" i="11"/>
  <c r="HV8" i="11"/>
  <c r="IW8" i="11"/>
  <c r="IY8" i="11"/>
  <c r="JB8" i="11"/>
  <c r="KC8" i="11"/>
  <c r="KE8" i="11"/>
  <c r="KH8" i="11"/>
  <c r="LI8" i="11"/>
  <c r="LK8" i="11"/>
  <c r="LN8" i="11"/>
  <c r="MF8" i="11"/>
  <c r="MH8" i="11"/>
  <c r="MK8" i="11"/>
  <c r="MM8" i="11"/>
  <c r="MO8" i="11"/>
  <c r="MQ8" i="11"/>
  <c r="MT8" i="11"/>
  <c r="NL8" i="11"/>
  <c r="NN8" i="11"/>
  <c r="NQ8" i="11"/>
  <c r="NS8" i="11"/>
  <c r="NU8" i="11"/>
  <c r="NW8" i="11"/>
  <c r="NZ8" i="11"/>
  <c r="OA8" i="11"/>
  <c r="OB8" i="11"/>
  <c r="OC8" i="11"/>
  <c r="OD8" i="11"/>
  <c r="OE8" i="11"/>
  <c r="OF8" i="11"/>
  <c r="OG8" i="11"/>
  <c r="OH8" i="11"/>
  <c r="OI8" i="11"/>
  <c r="OJ8" i="11"/>
  <c r="OK8" i="11"/>
  <c r="OL8" i="11"/>
  <c r="OM8" i="11"/>
  <c r="OO8" i="11"/>
  <c r="OP8" i="11"/>
  <c r="OQ8" i="11"/>
  <c r="OV8" i="11"/>
  <c r="AG27" i="11"/>
  <c r="AI27" i="11"/>
  <c r="BM27" i="11"/>
  <c r="BO27" i="11"/>
  <c r="BR27" i="11"/>
  <c r="CS27" i="11"/>
  <c r="CU27" i="11"/>
  <c r="CX27" i="11"/>
  <c r="DY27" i="11"/>
  <c r="EA27" i="11"/>
  <c r="ED27" i="11"/>
  <c r="FE27" i="11"/>
  <c r="FG27" i="11"/>
  <c r="FJ27" i="11"/>
  <c r="GK27" i="11"/>
  <c r="GM27" i="11"/>
  <c r="GP27" i="11"/>
  <c r="HQ27" i="11"/>
  <c r="HS27" i="11"/>
  <c r="HV27" i="11"/>
  <c r="IW27" i="11"/>
  <c r="IY27" i="11"/>
  <c r="JB27" i="11"/>
  <c r="KC27" i="11"/>
  <c r="KE27" i="11"/>
  <c r="KH27" i="11"/>
  <c r="LI27" i="11"/>
  <c r="LK27" i="11"/>
  <c r="LN27" i="11"/>
  <c r="MF27" i="11"/>
  <c r="MH27" i="11"/>
  <c r="MK27" i="11"/>
  <c r="MM27" i="11"/>
  <c r="MO27" i="11"/>
  <c r="MQ27" i="11"/>
  <c r="MT27" i="11"/>
  <c r="NL27" i="11"/>
  <c r="NN27" i="11"/>
  <c r="NQ27" i="11"/>
  <c r="NS27" i="11"/>
  <c r="NU27" i="11"/>
  <c r="NW27" i="11"/>
  <c r="NZ27" i="11"/>
  <c r="OA27" i="11"/>
  <c r="OB27" i="11"/>
  <c r="OC27" i="11"/>
  <c r="OD27" i="11"/>
  <c r="OE27" i="11"/>
  <c r="OF27" i="11"/>
  <c r="OG27" i="11"/>
  <c r="OH27" i="11"/>
  <c r="OI27" i="11"/>
  <c r="OJ27" i="11"/>
  <c r="OK27" i="11"/>
  <c r="OL27" i="11"/>
  <c r="OM27" i="11"/>
  <c r="OO27" i="11"/>
  <c r="OP27" i="11"/>
  <c r="OQ27" i="11"/>
  <c r="OV27" i="11"/>
  <c r="AG31" i="11"/>
  <c r="AI31" i="11"/>
  <c r="BM31" i="11"/>
  <c r="BO31" i="11"/>
  <c r="BR31" i="11"/>
  <c r="CS31" i="11"/>
  <c r="CU31" i="11"/>
  <c r="CX31" i="11"/>
  <c r="DY31" i="11"/>
  <c r="EA31" i="11"/>
  <c r="ED31" i="11"/>
  <c r="FE31" i="11"/>
  <c r="FG31" i="11"/>
  <c r="FJ31" i="11"/>
  <c r="GK31" i="11"/>
  <c r="GM31" i="11"/>
  <c r="GP31" i="11"/>
  <c r="HQ31" i="11"/>
  <c r="HS31" i="11"/>
  <c r="HV31" i="11"/>
  <c r="IW31" i="11"/>
  <c r="IY31" i="11"/>
  <c r="JB31" i="11"/>
  <c r="KC31" i="11"/>
  <c r="KE31" i="11"/>
  <c r="KH31" i="11"/>
  <c r="LI31" i="11"/>
  <c r="LK31" i="11"/>
  <c r="LN31" i="11"/>
  <c r="MF31" i="11"/>
  <c r="MH31" i="11"/>
  <c r="MK31" i="11"/>
  <c r="MM31" i="11"/>
  <c r="MO31" i="11"/>
  <c r="MQ31" i="11"/>
  <c r="MT31" i="11"/>
  <c r="NL31" i="11"/>
  <c r="NN31" i="11"/>
  <c r="NQ31" i="11"/>
  <c r="NS31" i="11"/>
  <c r="NU31" i="11"/>
  <c r="NW31" i="11"/>
  <c r="NZ31" i="11"/>
  <c r="OA31" i="11"/>
  <c r="OB31" i="11"/>
  <c r="OC31" i="11"/>
  <c r="OD31" i="11"/>
  <c r="OE31" i="11"/>
  <c r="OF31" i="11"/>
  <c r="OG31" i="11"/>
  <c r="OH31" i="11"/>
  <c r="OI31" i="11"/>
  <c r="OJ31" i="11"/>
  <c r="OK31" i="11"/>
  <c r="OL31" i="11"/>
  <c r="OM31" i="11"/>
  <c r="OO31" i="11"/>
  <c r="OP31" i="11"/>
  <c r="OQ31" i="11"/>
  <c r="OV31" i="11"/>
  <c r="AG10" i="11"/>
  <c r="AI10" i="11"/>
  <c r="BM10" i="11"/>
  <c r="BO10" i="11"/>
  <c r="BR10" i="11"/>
  <c r="CS10" i="11"/>
  <c r="CU10" i="11"/>
  <c r="CX10" i="11"/>
  <c r="DY10" i="11"/>
  <c r="EA10" i="11"/>
  <c r="ED10" i="11"/>
  <c r="FE10" i="11"/>
  <c r="FG10" i="11"/>
  <c r="FJ10" i="11"/>
  <c r="GK10" i="11"/>
  <c r="GM10" i="11"/>
  <c r="GP10" i="11"/>
  <c r="HQ10" i="11"/>
  <c r="HS10" i="11"/>
  <c r="HV10" i="11"/>
  <c r="IW10" i="11"/>
  <c r="IY10" i="11"/>
  <c r="JB10" i="11"/>
  <c r="KC10" i="11"/>
  <c r="KE10" i="11"/>
  <c r="KH10" i="11"/>
  <c r="LI10" i="11"/>
  <c r="LK10" i="11"/>
  <c r="LN10" i="11"/>
  <c r="MF10" i="11"/>
  <c r="MH10" i="11"/>
  <c r="MK10" i="11"/>
  <c r="MM10" i="11"/>
  <c r="MO10" i="11"/>
  <c r="MQ10" i="11"/>
  <c r="MT10" i="11"/>
  <c r="NL10" i="11"/>
  <c r="NN10" i="11"/>
  <c r="NQ10" i="11"/>
  <c r="NS10" i="11"/>
  <c r="NU10" i="11"/>
  <c r="NW10" i="11"/>
  <c r="NZ10" i="11"/>
  <c r="OA10" i="11"/>
  <c r="OB10" i="11"/>
  <c r="OC10" i="11"/>
  <c r="OD10" i="11"/>
  <c r="OE10" i="11"/>
  <c r="OF10" i="11"/>
  <c r="OG10" i="11"/>
  <c r="OH10" i="11"/>
  <c r="OI10" i="11"/>
  <c r="OJ10" i="11"/>
  <c r="OK10" i="11"/>
  <c r="OL10" i="11"/>
  <c r="OM10" i="11"/>
  <c r="OO10" i="11"/>
  <c r="OP10" i="11"/>
  <c r="OQ10" i="11"/>
  <c r="OV10" i="11"/>
  <c r="AG9" i="11"/>
  <c r="AI9" i="11"/>
  <c r="BM9" i="11"/>
  <c r="BO9" i="11"/>
  <c r="BR9" i="11"/>
  <c r="CS9" i="11"/>
  <c r="CU9" i="11"/>
  <c r="CX9" i="11"/>
  <c r="DY9" i="11"/>
  <c r="EA9" i="11"/>
  <c r="ED9" i="11"/>
  <c r="FE9" i="11"/>
  <c r="FG9" i="11"/>
  <c r="FJ9" i="11"/>
  <c r="GK9" i="11"/>
  <c r="GM9" i="11"/>
  <c r="GP9" i="11"/>
  <c r="HQ9" i="11"/>
  <c r="HS9" i="11"/>
  <c r="HV9" i="11"/>
  <c r="IW9" i="11"/>
  <c r="IY9" i="11"/>
  <c r="JB9" i="11"/>
  <c r="KC9" i="11"/>
  <c r="KE9" i="11"/>
  <c r="KH9" i="11"/>
  <c r="LI9" i="11"/>
  <c r="LK9" i="11"/>
  <c r="LN9" i="11"/>
  <c r="MF9" i="11"/>
  <c r="MH9" i="11"/>
  <c r="MK9" i="11"/>
  <c r="MM9" i="11"/>
  <c r="MO9" i="11"/>
  <c r="MQ9" i="11"/>
  <c r="MT9" i="11"/>
  <c r="NL9" i="11"/>
  <c r="NN9" i="11"/>
  <c r="NQ9" i="11"/>
  <c r="NS9" i="11"/>
  <c r="NU9" i="11"/>
  <c r="NW9" i="11"/>
  <c r="NZ9" i="11"/>
  <c r="OA9" i="11"/>
  <c r="OB9" i="11"/>
  <c r="OC9" i="11"/>
  <c r="OD9" i="11"/>
  <c r="OE9" i="11"/>
  <c r="OF9" i="11"/>
  <c r="OG9" i="11"/>
  <c r="OH9" i="11"/>
  <c r="OI9" i="11"/>
  <c r="OJ9" i="11"/>
  <c r="OK9" i="11"/>
  <c r="OL9" i="11"/>
  <c r="OM9" i="11"/>
  <c r="OO9" i="11"/>
  <c r="OP9" i="11"/>
  <c r="OQ9" i="11"/>
  <c r="OV9" i="11"/>
  <c r="AG26" i="11"/>
  <c r="AI26" i="11"/>
  <c r="BM26" i="11"/>
  <c r="BO26" i="11"/>
  <c r="BR26" i="11"/>
  <c r="CS26" i="11"/>
  <c r="CU26" i="11"/>
  <c r="CX26" i="11"/>
  <c r="DY26" i="11"/>
  <c r="EA26" i="11"/>
  <c r="ED26" i="11"/>
  <c r="FE26" i="11"/>
  <c r="FG26" i="11"/>
  <c r="FJ26" i="11"/>
  <c r="GK26" i="11"/>
  <c r="GM26" i="11"/>
  <c r="GP26" i="11"/>
  <c r="HQ26" i="11"/>
  <c r="HS26" i="11"/>
  <c r="HV26" i="11"/>
  <c r="IW26" i="11"/>
  <c r="IY26" i="11"/>
  <c r="JB26" i="11"/>
  <c r="KC26" i="11"/>
  <c r="KE26" i="11"/>
  <c r="KH26" i="11"/>
  <c r="LI26" i="11"/>
  <c r="LK26" i="11"/>
  <c r="LN26" i="11"/>
  <c r="MF26" i="11"/>
  <c r="MH26" i="11"/>
  <c r="MK26" i="11"/>
  <c r="MM26" i="11"/>
  <c r="MO26" i="11"/>
  <c r="MQ26" i="11"/>
  <c r="MT26" i="11"/>
  <c r="NL26" i="11"/>
  <c r="NN26" i="11"/>
  <c r="NQ26" i="11"/>
  <c r="NS26" i="11"/>
  <c r="NU26" i="11"/>
  <c r="NW26" i="11"/>
  <c r="NZ26" i="11"/>
  <c r="OA26" i="11"/>
  <c r="OB26" i="11"/>
  <c r="OC26" i="11"/>
  <c r="OD26" i="11"/>
  <c r="OE26" i="11"/>
  <c r="OF26" i="11"/>
  <c r="OG26" i="11"/>
  <c r="OH26" i="11"/>
  <c r="OI26" i="11"/>
  <c r="OJ26" i="11"/>
  <c r="OK26" i="11"/>
  <c r="OL26" i="11"/>
  <c r="OM26" i="11"/>
  <c r="OO26" i="11"/>
  <c r="OP26" i="11"/>
  <c r="OQ26" i="11"/>
  <c r="OV26" i="11"/>
  <c r="AG13" i="11"/>
  <c r="AI13" i="11"/>
  <c r="BM13" i="11"/>
  <c r="BO13" i="11"/>
  <c r="BR13" i="11"/>
  <c r="CS13" i="11"/>
  <c r="CU13" i="11"/>
  <c r="CX13" i="11"/>
  <c r="DY13" i="11"/>
  <c r="EA13" i="11"/>
  <c r="ED13" i="11"/>
  <c r="FE13" i="11"/>
  <c r="FG13" i="11"/>
  <c r="FJ13" i="11"/>
  <c r="GK13" i="11"/>
  <c r="GM13" i="11"/>
  <c r="GP13" i="11"/>
  <c r="HQ13" i="11"/>
  <c r="HS13" i="11"/>
  <c r="HV13" i="11"/>
  <c r="IW13" i="11"/>
  <c r="IY13" i="11"/>
  <c r="JB13" i="11"/>
  <c r="KC13" i="11"/>
  <c r="KE13" i="11"/>
  <c r="KH13" i="11"/>
  <c r="LI13" i="11"/>
  <c r="LK13" i="11"/>
  <c r="LN13" i="11"/>
  <c r="MF13" i="11"/>
  <c r="MH13" i="11"/>
  <c r="MK13" i="11"/>
  <c r="MM13" i="11"/>
  <c r="MO13" i="11"/>
  <c r="MQ13" i="11"/>
  <c r="MT13" i="11"/>
  <c r="NL13" i="11"/>
  <c r="NN13" i="11"/>
  <c r="NQ13" i="11"/>
  <c r="NS13" i="11"/>
  <c r="NU13" i="11"/>
  <c r="NW13" i="11"/>
  <c r="NZ13" i="11"/>
  <c r="OA13" i="11"/>
  <c r="OB13" i="11"/>
  <c r="OC13" i="11"/>
  <c r="OD13" i="11"/>
  <c r="OE13" i="11"/>
  <c r="OF13" i="11"/>
  <c r="OG13" i="11"/>
  <c r="OH13" i="11"/>
  <c r="OI13" i="11"/>
  <c r="OJ13" i="11"/>
  <c r="OK13" i="11"/>
  <c r="OL13" i="11"/>
  <c r="OM13" i="11"/>
  <c r="OO13" i="11"/>
  <c r="OP13" i="11"/>
  <c r="OQ13" i="11"/>
  <c r="OV13" i="11"/>
  <c r="AG6" i="11"/>
  <c r="AI6" i="11"/>
  <c r="BM6" i="11"/>
  <c r="BO6" i="11"/>
  <c r="BR6" i="11"/>
  <c r="CS6" i="11"/>
  <c r="CU6" i="11"/>
  <c r="CX6" i="11"/>
  <c r="DY6" i="11"/>
  <c r="EA6" i="11"/>
  <c r="ED6" i="11"/>
  <c r="FE6" i="11"/>
  <c r="FG6" i="11"/>
  <c r="FJ6" i="11"/>
  <c r="GK6" i="11"/>
  <c r="GM6" i="11"/>
  <c r="GP6" i="11"/>
  <c r="HQ6" i="11"/>
  <c r="HS6" i="11"/>
  <c r="HV6" i="11"/>
  <c r="IW6" i="11"/>
  <c r="IY6" i="11"/>
  <c r="JB6" i="11"/>
  <c r="KC6" i="11"/>
  <c r="KE6" i="11"/>
  <c r="KH6" i="11"/>
  <c r="LI6" i="11"/>
  <c r="LK6" i="11"/>
  <c r="LN6" i="11"/>
  <c r="MF6" i="11"/>
  <c r="MH6" i="11"/>
  <c r="MK6" i="11"/>
  <c r="MM6" i="11"/>
  <c r="MO6" i="11"/>
  <c r="MQ6" i="11"/>
  <c r="MT6" i="11"/>
  <c r="NL6" i="11"/>
  <c r="NN6" i="11"/>
  <c r="NQ6" i="11"/>
  <c r="NS6" i="11"/>
  <c r="NU6" i="11"/>
  <c r="NW6" i="11"/>
  <c r="NZ6" i="11"/>
  <c r="OA6" i="11"/>
  <c r="OB6" i="11"/>
  <c r="OC6" i="11"/>
  <c r="OD6" i="11"/>
  <c r="OE6" i="11"/>
  <c r="OF6" i="11"/>
  <c r="OG6" i="11"/>
  <c r="OH6" i="11"/>
  <c r="OI6" i="11"/>
  <c r="OJ6" i="11"/>
  <c r="OK6" i="11"/>
  <c r="OL6" i="11"/>
  <c r="OM6" i="11"/>
  <c r="OO6" i="11"/>
  <c r="AG12" i="11"/>
  <c r="OP6" i="11"/>
  <c r="OQ6" i="11"/>
  <c r="OV6" i="11"/>
  <c r="AG25" i="11"/>
  <c r="AI25" i="11"/>
  <c r="BM25" i="11"/>
  <c r="BO25" i="11"/>
  <c r="BR25" i="11"/>
  <c r="CS25" i="11"/>
  <c r="CU25" i="11"/>
  <c r="CX25" i="11"/>
  <c r="DY25" i="11"/>
  <c r="EA25" i="11"/>
  <c r="ED25" i="11"/>
  <c r="FE25" i="11"/>
  <c r="FG25" i="11"/>
  <c r="FJ25" i="11"/>
  <c r="GK25" i="11"/>
  <c r="GM25" i="11"/>
  <c r="GP25" i="11"/>
  <c r="HQ25" i="11"/>
  <c r="HS25" i="11"/>
  <c r="HV25" i="11"/>
  <c r="IW25" i="11"/>
  <c r="IY25" i="11"/>
  <c r="JB25" i="11"/>
  <c r="KC25" i="11"/>
  <c r="KE25" i="11"/>
  <c r="KH25" i="11"/>
  <c r="LI25" i="11"/>
  <c r="LK25" i="11"/>
  <c r="LN25" i="11"/>
  <c r="MF25" i="11"/>
  <c r="MH25" i="11"/>
  <c r="MK25" i="11"/>
  <c r="MM25" i="11"/>
  <c r="MO25" i="11"/>
  <c r="MQ25" i="11"/>
  <c r="MT25" i="11"/>
  <c r="NL25" i="11"/>
  <c r="NN25" i="11"/>
  <c r="NQ25" i="11"/>
  <c r="NS25" i="11"/>
  <c r="NU25" i="11"/>
  <c r="NW25" i="11"/>
  <c r="NZ25" i="11"/>
  <c r="OA25" i="11"/>
  <c r="OB25" i="11"/>
  <c r="OC25" i="11"/>
  <c r="OD25" i="11"/>
  <c r="OE25" i="11"/>
  <c r="OF25" i="11"/>
  <c r="OG25" i="11"/>
  <c r="OH25" i="11"/>
  <c r="OI25" i="11"/>
  <c r="OJ25" i="11"/>
  <c r="OK25" i="11"/>
  <c r="OL25" i="11"/>
  <c r="OM25" i="11"/>
  <c r="OO25" i="11"/>
  <c r="OP25" i="11"/>
  <c r="OQ25" i="11"/>
  <c r="OV25" i="11"/>
  <c r="AG19" i="11"/>
  <c r="AI19" i="11"/>
  <c r="BM19" i="11"/>
  <c r="BO19" i="11"/>
  <c r="BR19" i="11"/>
  <c r="CS19" i="11"/>
  <c r="CU19" i="11"/>
  <c r="CX19" i="11"/>
  <c r="DY19" i="11"/>
  <c r="EA19" i="11"/>
  <c r="ED19" i="11"/>
  <c r="FE19" i="11"/>
  <c r="FG19" i="11"/>
  <c r="FJ19" i="11"/>
  <c r="GK19" i="11"/>
  <c r="GM19" i="11"/>
  <c r="GP19" i="11"/>
  <c r="HQ19" i="11"/>
  <c r="HS19" i="11"/>
  <c r="HV19" i="11"/>
  <c r="IW19" i="11"/>
  <c r="IY19" i="11"/>
  <c r="JB19" i="11"/>
  <c r="KC19" i="11"/>
  <c r="KE19" i="11"/>
  <c r="KH19" i="11"/>
  <c r="LI19" i="11"/>
  <c r="LK19" i="11"/>
  <c r="LN19" i="11"/>
  <c r="MF19" i="11"/>
  <c r="MH19" i="11"/>
  <c r="MK19" i="11"/>
  <c r="MM19" i="11"/>
  <c r="MO19" i="11"/>
  <c r="MQ19" i="11"/>
  <c r="MT19" i="11"/>
  <c r="NL19" i="11"/>
  <c r="NN19" i="11"/>
  <c r="NQ19" i="11"/>
  <c r="NS19" i="11"/>
  <c r="NU19" i="11"/>
  <c r="NW19" i="11"/>
  <c r="NZ19" i="11"/>
  <c r="OA19" i="11"/>
  <c r="OB19" i="11"/>
  <c r="OC19" i="11"/>
  <c r="OD19" i="11"/>
  <c r="OE19" i="11"/>
  <c r="OF19" i="11"/>
  <c r="OG19" i="11"/>
  <c r="OH19" i="11"/>
  <c r="OI19" i="11"/>
  <c r="OJ19" i="11"/>
  <c r="OK19" i="11"/>
  <c r="OL19" i="11"/>
  <c r="OM19" i="11"/>
  <c r="OO19" i="11"/>
  <c r="OP19" i="11"/>
  <c r="OQ19" i="11"/>
  <c r="OV19" i="11"/>
  <c r="AG30" i="11"/>
  <c r="AI30" i="11"/>
  <c r="BM30" i="11"/>
  <c r="BO30" i="11"/>
  <c r="BR30" i="11"/>
  <c r="CS30" i="11"/>
  <c r="CU30" i="11"/>
  <c r="CX30" i="11"/>
  <c r="DY30" i="11"/>
  <c r="EA30" i="11"/>
  <c r="ED30" i="11"/>
  <c r="FE30" i="11"/>
  <c r="FG30" i="11"/>
  <c r="FJ30" i="11"/>
  <c r="GK30" i="11"/>
  <c r="GM30" i="11"/>
  <c r="GP30" i="11"/>
  <c r="HQ30" i="11"/>
  <c r="HS30" i="11"/>
  <c r="HV30" i="11"/>
  <c r="IW30" i="11"/>
  <c r="IY30" i="11"/>
  <c r="JB30" i="11"/>
  <c r="KC30" i="11"/>
  <c r="KE30" i="11"/>
  <c r="KH30" i="11"/>
  <c r="LI30" i="11"/>
  <c r="LK30" i="11"/>
  <c r="LN30" i="11"/>
  <c r="MF30" i="11"/>
  <c r="MH30" i="11"/>
  <c r="MK30" i="11"/>
  <c r="MM30" i="11"/>
  <c r="MO30" i="11"/>
  <c r="MQ30" i="11"/>
  <c r="MT30" i="11"/>
  <c r="NL30" i="11"/>
  <c r="NN30" i="11"/>
  <c r="NQ30" i="11"/>
  <c r="NS30" i="11"/>
  <c r="NU30" i="11"/>
  <c r="NW30" i="11"/>
  <c r="NZ30" i="11"/>
  <c r="OA30" i="11"/>
  <c r="OB30" i="11"/>
  <c r="OC30" i="11"/>
  <c r="OD30" i="11"/>
  <c r="OE30" i="11"/>
  <c r="OF30" i="11"/>
  <c r="OG30" i="11"/>
  <c r="OH30" i="11"/>
  <c r="OI30" i="11"/>
  <c r="OJ30" i="11"/>
  <c r="OK30" i="11"/>
  <c r="OL30" i="11"/>
  <c r="OM30" i="11"/>
  <c r="OO30" i="11"/>
  <c r="OP30" i="11"/>
  <c r="OQ30" i="11"/>
  <c r="OV30" i="11"/>
  <c r="AG21" i="11"/>
  <c r="AI21" i="11"/>
  <c r="BM21" i="11"/>
  <c r="BO21" i="11"/>
  <c r="BR21" i="11"/>
  <c r="CS21" i="11"/>
  <c r="CU21" i="11"/>
  <c r="CX21" i="11"/>
  <c r="DY21" i="11"/>
  <c r="EA21" i="11"/>
  <c r="ED21" i="11"/>
  <c r="FE21" i="11"/>
  <c r="FG21" i="11"/>
  <c r="FJ21" i="11"/>
  <c r="GK21" i="11"/>
  <c r="GM21" i="11"/>
  <c r="GP21" i="11"/>
  <c r="HQ21" i="11"/>
  <c r="HS21" i="11"/>
  <c r="HV21" i="11"/>
  <c r="IW21" i="11"/>
  <c r="IY21" i="11"/>
  <c r="JB21" i="11"/>
  <c r="KC21" i="11"/>
  <c r="KE21" i="11"/>
  <c r="KH21" i="11"/>
  <c r="LI21" i="11"/>
  <c r="LK21" i="11"/>
  <c r="LN21" i="11"/>
  <c r="MF21" i="11"/>
  <c r="MH21" i="11"/>
  <c r="MK21" i="11"/>
  <c r="MM21" i="11"/>
  <c r="MO21" i="11"/>
  <c r="MQ21" i="11"/>
  <c r="MT21" i="11"/>
  <c r="NL21" i="11"/>
  <c r="NN21" i="11"/>
  <c r="NQ21" i="11"/>
  <c r="NS21" i="11"/>
  <c r="NU21" i="11"/>
  <c r="NW21" i="11"/>
  <c r="NZ21" i="11"/>
  <c r="OA21" i="11"/>
  <c r="OB21" i="11"/>
  <c r="OC21" i="11"/>
  <c r="OD21" i="11"/>
  <c r="OE21" i="11"/>
  <c r="OF21" i="11"/>
  <c r="OG21" i="11"/>
  <c r="OH21" i="11"/>
  <c r="OI21" i="11"/>
  <c r="OJ21" i="11"/>
  <c r="OK21" i="11"/>
  <c r="OL21" i="11"/>
  <c r="OM21" i="11"/>
  <c r="OO21" i="11"/>
  <c r="OP21" i="11"/>
  <c r="OQ21" i="11"/>
  <c r="OV21" i="11"/>
  <c r="AI12" i="11"/>
  <c r="BM12" i="11"/>
  <c r="BO12" i="11"/>
  <c r="BR12" i="11"/>
  <c r="CS12" i="11"/>
  <c r="CU12" i="11"/>
  <c r="CX12" i="11"/>
  <c r="DY12" i="11"/>
  <c r="EA12" i="11"/>
  <c r="ED12" i="11"/>
  <c r="FE12" i="11"/>
  <c r="FG12" i="11"/>
  <c r="FJ12" i="11"/>
  <c r="GK12" i="11"/>
  <c r="GM12" i="11"/>
  <c r="GP12" i="11"/>
  <c r="HQ12" i="11"/>
  <c r="HS12" i="11"/>
  <c r="HV12" i="11"/>
  <c r="IW12" i="11"/>
  <c r="IY12" i="11"/>
  <c r="JB12" i="11"/>
  <c r="KC12" i="11"/>
  <c r="KE12" i="11"/>
  <c r="KH12" i="11"/>
  <c r="LI12" i="11"/>
  <c r="LK12" i="11"/>
  <c r="LN12" i="11"/>
  <c r="MF12" i="11"/>
  <c r="MH12" i="11"/>
  <c r="MK12" i="11"/>
  <c r="MM12" i="11"/>
  <c r="MO12" i="11"/>
  <c r="MQ12" i="11"/>
  <c r="MT12" i="11"/>
  <c r="NL12" i="11"/>
  <c r="NN12" i="11"/>
  <c r="NQ12" i="11"/>
  <c r="NS12" i="11"/>
  <c r="NU12" i="11"/>
  <c r="NW12" i="11"/>
  <c r="NZ12" i="11"/>
  <c r="OA12" i="11"/>
  <c r="OB12" i="11"/>
  <c r="OC12" i="11"/>
  <c r="OD12" i="11"/>
  <c r="OE12" i="11"/>
  <c r="OF12" i="11"/>
  <c r="OG12" i="11"/>
  <c r="OH12" i="11"/>
  <c r="OI12" i="11"/>
  <c r="OJ12" i="11"/>
  <c r="OK12" i="11"/>
  <c r="OL12" i="11"/>
  <c r="OM12" i="11"/>
  <c r="OO12" i="11"/>
  <c r="OP12" i="11"/>
  <c r="OQ12" i="11"/>
  <c r="OV12" i="11"/>
  <c r="I92" i="12"/>
  <c r="H92" i="12"/>
  <c r="G92" i="12"/>
  <c r="F92" i="12"/>
  <c r="E92" i="12"/>
  <c r="D92" i="12"/>
  <c r="C91" i="12"/>
  <c r="I91" i="12"/>
  <c r="H91" i="12"/>
  <c r="G91" i="12"/>
  <c r="F91" i="12"/>
  <c r="E91" i="12"/>
  <c r="D91" i="12"/>
  <c r="C90" i="12"/>
  <c r="I90" i="12"/>
  <c r="H90" i="12"/>
  <c r="G90" i="12"/>
  <c r="F90" i="12"/>
  <c r="E90" i="12"/>
  <c r="D90" i="12"/>
  <c r="C89" i="12"/>
  <c r="I89" i="12"/>
  <c r="H89" i="12"/>
  <c r="G89" i="12"/>
  <c r="F89" i="12"/>
  <c r="E89" i="12"/>
  <c r="D89" i="12"/>
  <c r="C88" i="12"/>
  <c r="I88" i="12"/>
  <c r="H88" i="12"/>
  <c r="G88" i="12"/>
  <c r="F88" i="12"/>
  <c r="E88" i="12"/>
  <c r="D88" i="12"/>
  <c r="C87" i="12"/>
  <c r="I87" i="12"/>
  <c r="H87" i="12"/>
  <c r="G87" i="12"/>
  <c r="F87" i="12"/>
  <c r="E87" i="12"/>
  <c r="D87" i="12"/>
  <c r="C86" i="12"/>
  <c r="I86" i="12"/>
  <c r="H86" i="12"/>
  <c r="G86" i="12"/>
  <c r="F86" i="12"/>
  <c r="E86" i="12"/>
  <c r="D86" i="12"/>
  <c r="C85" i="12"/>
  <c r="I85" i="12"/>
  <c r="H85" i="12"/>
  <c r="G85" i="12"/>
  <c r="F85" i="12"/>
  <c r="E85" i="12"/>
  <c r="D85" i="12"/>
  <c r="C84" i="12"/>
  <c r="I84" i="12"/>
  <c r="H84" i="12"/>
  <c r="G84" i="12"/>
  <c r="F84" i="12"/>
  <c r="E84" i="12"/>
  <c r="D84" i="12"/>
  <c r="C83" i="12"/>
  <c r="I83" i="12"/>
  <c r="H83" i="12"/>
  <c r="G83" i="12"/>
  <c r="F83" i="12"/>
  <c r="E83" i="12"/>
  <c r="D83" i="12"/>
  <c r="K80" i="12"/>
  <c r="Q78" i="10"/>
  <c r="E80" i="12"/>
  <c r="B8" i="12"/>
  <c r="R8" i="12"/>
  <c r="K8" i="12"/>
  <c r="E8" i="12"/>
  <c r="L8" i="12"/>
  <c r="B14" i="12"/>
  <c r="R14" i="12"/>
  <c r="K14" i="12"/>
  <c r="E14" i="12"/>
  <c r="L14" i="12"/>
  <c r="B20" i="12"/>
  <c r="R20" i="12"/>
  <c r="K20" i="12"/>
  <c r="E20" i="12"/>
  <c r="L20" i="12"/>
  <c r="B26" i="12"/>
  <c r="R26" i="12"/>
  <c r="K26" i="12"/>
  <c r="E26" i="12"/>
  <c r="L26" i="12"/>
  <c r="B32" i="12"/>
  <c r="R32" i="12"/>
  <c r="K32" i="12"/>
  <c r="E32" i="12"/>
  <c r="L32" i="12"/>
  <c r="B38" i="12"/>
  <c r="R38" i="12"/>
  <c r="K38" i="12"/>
  <c r="E38" i="12"/>
  <c r="L38" i="12"/>
  <c r="B44" i="12"/>
  <c r="R44" i="12"/>
  <c r="K44" i="12"/>
  <c r="E44" i="12"/>
  <c r="L44" i="12"/>
  <c r="B50" i="12"/>
  <c r="R50" i="12"/>
  <c r="K50" i="12"/>
  <c r="E50" i="12"/>
  <c r="L50" i="12"/>
  <c r="B56" i="12"/>
  <c r="R56" i="12"/>
  <c r="K56" i="12"/>
  <c r="E56" i="12"/>
  <c r="L56" i="12"/>
  <c r="B62" i="12"/>
  <c r="R62" i="12"/>
  <c r="K62" i="12"/>
  <c r="E62" i="12"/>
  <c r="L62" i="12"/>
  <c r="B68" i="12"/>
  <c r="R68" i="12"/>
  <c r="K68" i="12"/>
  <c r="E68" i="12"/>
  <c r="L68" i="12"/>
  <c r="B74" i="12"/>
  <c r="R74" i="12"/>
  <c r="K74" i="12"/>
  <c r="E74" i="12"/>
  <c r="L74" i="12"/>
  <c r="L80" i="12"/>
  <c r="M80" i="12"/>
  <c r="I1" i="11"/>
  <c r="I80" i="12"/>
  <c r="H1" i="11"/>
  <c r="H80" i="12"/>
  <c r="G1" i="11"/>
  <c r="G80" i="12"/>
  <c r="B80" i="12"/>
  <c r="A12" i="10"/>
  <c r="A18" i="10"/>
  <c r="A24" i="10"/>
  <c r="A30" i="10"/>
  <c r="A36" i="10"/>
  <c r="A48" i="10"/>
  <c r="A78" i="10"/>
  <c r="A80" i="12"/>
  <c r="B79" i="12"/>
  <c r="R79" i="12"/>
  <c r="Q79" i="12"/>
  <c r="P79" i="12"/>
  <c r="O79" i="12"/>
  <c r="N79" i="12"/>
  <c r="K79" i="12"/>
  <c r="J79" i="12"/>
  <c r="I79" i="12"/>
  <c r="H79" i="12"/>
  <c r="G79" i="12"/>
  <c r="F79" i="12"/>
  <c r="E79" i="12"/>
  <c r="D79" i="12"/>
  <c r="C79" i="12"/>
  <c r="A79" i="12"/>
  <c r="B78" i="12"/>
  <c r="R78" i="12"/>
  <c r="Q78" i="12"/>
  <c r="P78" i="12"/>
  <c r="O78" i="12"/>
  <c r="N78" i="12"/>
  <c r="K78" i="12"/>
  <c r="J78" i="12"/>
  <c r="I78" i="12"/>
  <c r="H78" i="12"/>
  <c r="G78" i="12"/>
  <c r="F78" i="12"/>
  <c r="E78" i="12"/>
  <c r="D78" i="12"/>
  <c r="C78" i="12"/>
  <c r="A78" i="12"/>
  <c r="B77" i="12"/>
  <c r="R77" i="12"/>
  <c r="Q77" i="12"/>
  <c r="P77" i="12"/>
  <c r="O77" i="12"/>
  <c r="N77" i="12"/>
  <c r="K77" i="12"/>
  <c r="J77" i="12"/>
  <c r="I77" i="12"/>
  <c r="H77" i="12"/>
  <c r="G77" i="12"/>
  <c r="F77" i="12"/>
  <c r="E77" i="12"/>
  <c r="D77" i="12"/>
  <c r="C77" i="12"/>
  <c r="A77" i="12"/>
  <c r="B76" i="12"/>
  <c r="R76" i="12"/>
  <c r="Q76" i="12"/>
  <c r="P76" i="12"/>
  <c r="O76" i="12"/>
  <c r="N76" i="12"/>
  <c r="K76" i="12"/>
  <c r="J76" i="12"/>
  <c r="I76" i="12"/>
  <c r="H76" i="12"/>
  <c r="G76" i="12"/>
  <c r="F76" i="12"/>
  <c r="E76" i="12"/>
  <c r="D76" i="12"/>
  <c r="C76" i="12"/>
  <c r="A76" i="12"/>
  <c r="B75" i="12"/>
  <c r="R75" i="12"/>
  <c r="Q75" i="12"/>
  <c r="P75" i="12"/>
  <c r="O75" i="12"/>
  <c r="N75" i="12"/>
  <c r="K75" i="12"/>
  <c r="J75" i="12"/>
  <c r="I75" i="12"/>
  <c r="H75" i="12"/>
  <c r="G75" i="12"/>
  <c r="F75" i="12"/>
  <c r="E75" i="12"/>
  <c r="D75" i="12"/>
  <c r="C75" i="12"/>
  <c r="A75" i="12"/>
  <c r="S74" i="12"/>
  <c r="Q74" i="12"/>
  <c r="P74" i="12"/>
  <c r="O74" i="12"/>
  <c r="N74" i="12"/>
  <c r="J74" i="12"/>
  <c r="I74" i="12"/>
  <c r="H74" i="12"/>
  <c r="G74" i="12"/>
  <c r="F74" i="12"/>
  <c r="D74" i="12"/>
  <c r="C74" i="12"/>
  <c r="A42" i="10"/>
  <c r="A60" i="10"/>
  <c r="A66" i="10"/>
  <c r="A72" i="10"/>
  <c r="A74" i="12"/>
  <c r="B73" i="12"/>
  <c r="R73" i="12"/>
  <c r="Q73" i="12"/>
  <c r="P73" i="12"/>
  <c r="O73" i="12"/>
  <c r="N73" i="12"/>
  <c r="K73" i="12"/>
  <c r="J73" i="12"/>
  <c r="I73" i="12"/>
  <c r="H73" i="12"/>
  <c r="G73" i="12"/>
  <c r="F73" i="12"/>
  <c r="E73" i="12"/>
  <c r="D73" i="12"/>
  <c r="C73" i="12"/>
  <c r="A73" i="12"/>
  <c r="B72" i="12"/>
  <c r="R72" i="12"/>
  <c r="Q72" i="12"/>
  <c r="P72" i="12"/>
  <c r="O72" i="12"/>
  <c r="N72" i="12"/>
  <c r="K72" i="12"/>
  <c r="J72" i="12"/>
  <c r="I72" i="12"/>
  <c r="H72" i="12"/>
  <c r="G72" i="12"/>
  <c r="F72" i="12"/>
  <c r="E72" i="12"/>
  <c r="D72" i="12"/>
  <c r="C72" i="12"/>
  <c r="A72" i="12"/>
  <c r="B71" i="12"/>
  <c r="R71" i="12"/>
  <c r="Q71" i="12"/>
  <c r="P71" i="12"/>
  <c r="O71" i="12"/>
  <c r="N71" i="12"/>
  <c r="K71" i="12"/>
  <c r="J71" i="12"/>
  <c r="I71" i="12"/>
  <c r="H71" i="12"/>
  <c r="G71" i="12"/>
  <c r="F71" i="12"/>
  <c r="E71" i="12"/>
  <c r="D71" i="12"/>
  <c r="C71" i="12"/>
  <c r="A71" i="12"/>
  <c r="B70" i="12"/>
  <c r="R70" i="12"/>
  <c r="Q70" i="12"/>
  <c r="P70" i="12"/>
  <c r="O70" i="12"/>
  <c r="N70" i="12"/>
  <c r="K70" i="12"/>
  <c r="J70" i="12"/>
  <c r="I70" i="12"/>
  <c r="H70" i="12"/>
  <c r="G70" i="12"/>
  <c r="F70" i="12"/>
  <c r="E70" i="12"/>
  <c r="D70" i="12"/>
  <c r="C70" i="12"/>
  <c r="A70" i="12"/>
  <c r="B69" i="12"/>
  <c r="R69" i="12"/>
  <c r="Q69" i="12"/>
  <c r="P69" i="12"/>
  <c r="O69" i="12"/>
  <c r="N69" i="12"/>
  <c r="K69" i="12"/>
  <c r="J69" i="12"/>
  <c r="I69" i="12"/>
  <c r="H69" i="12"/>
  <c r="G69" i="12"/>
  <c r="F69" i="12"/>
  <c r="E69" i="12"/>
  <c r="D69" i="12"/>
  <c r="C69" i="12"/>
  <c r="A69" i="12"/>
  <c r="S68" i="12"/>
  <c r="Q68" i="12"/>
  <c r="P68" i="12"/>
  <c r="O68" i="12"/>
  <c r="N68" i="12"/>
  <c r="J68" i="12"/>
  <c r="I68" i="12"/>
  <c r="H68" i="12"/>
  <c r="G68" i="12"/>
  <c r="F68" i="12"/>
  <c r="D68" i="12"/>
  <c r="C68" i="12"/>
  <c r="A68" i="12"/>
  <c r="B67" i="12"/>
  <c r="R67" i="12"/>
  <c r="Q67" i="12"/>
  <c r="P67" i="12"/>
  <c r="O67" i="12"/>
  <c r="N67" i="12"/>
  <c r="K67" i="12"/>
  <c r="J67" i="12"/>
  <c r="I67" i="12"/>
  <c r="H67" i="12"/>
  <c r="G67" i="12"/>
  <c r="F67" i="12"/>
  <c r="E67" i="12"/>
  <c r="D67" i="12"/>
  <c r="C67" i="12"/>
  <c r="A67" i="12"/>
  <c r="B66" i="12"/>
  <c r="R66" i="12"/>
  <c r="Q66" i="12"/>
  <c r="P66" i="12"/>
  <c r="O66" i="12"/>
  <c r="N66" i="12"/>
  <c r="K66" i="12"/>
  <c r="J66" i="12"/>
  <c r="I66" i="12"/>
  <c r="H66" i="12"/>
  <c r="G66" i="12"/>
  <c r="F66" i="12"/>
  <c r="E66" i="12"/>
  <c r="D66" i="12"/>
  <c r="C66" i="12"/>
  <c r="A66" i="12"/>
  <c r="B65" i="12"/>
  <c r="R65" i="12"/>
  <c r="Q65" i="12"/>
  <c r="P65" i="12"/>
  <c r="O65" i="12"/>
  <c r="N65" i="12"/>
  <c r="K65" i="12"/>
  <c r="J65" i="12"/>
  <c r="I65" i="12"/>
  <c r="H65" i="12"/>
  <c r="G65" i="12"/>
  <c r="F65" i="12"/>
  <c r="E65" i="12"/>
  <c r="D65" i="12"/>
  <c r="C65" i="12"/>
  <c r="A65" i="12"/>
  <c r="B64" i="12"/>
  <c r="R64" i="12"/>
  <c r="Q64" i="12"/>
  <c r="P64" i="12"/>
  <c r="O64" i="12"/>
  <c r="N64" i="12"/>
  <c r="K64" i="12"/>
  <c r="J64" i="12"/>
  <c r="I64" i="12"/>
  <c r="H64" i="12"/>
  <c r="G64" i="12"/>
  <c r="F64" i="12"/>
  <c r="E64" i="12"/>
  <c r="D64" i="12"/>
  <c r="C64" i="12"/>
  <c r="A64" i="12"/>
  <c r="B63" i="12"/>
  <c r="R63" i="12"/>
  <c r="Q63" i="12"/>
  <c r="P63" i="12"/>
  <c r="O63" i="12"/>
  <c r="N63" i="12"/>
  <c r="K63" i="12"/>
  <c r="J63" i="12"/>
  <c r="I63" i="12"/>
  <c r="H63" i="12"/>
  <c r="G63" i="12"/>
  <c r="F63" i="12"/>
  <c r="E63" i="12"/>
  <c r="D63" i="12"/>
  <c r="C63" i="12"/>
  <c r="A63" i="12"/>
  <c r="S62" i="12"/>
  <c r="Q62" i="12"/>
  <c r="P62" i="12"/>
  <c r="O62" i="12"/>
  <c r="N62" i="12"/>
  <c r="J62" i="12"/>
  <c r="I62" i="12"/>
  <c r="H62" i="12"/>
  <c r="G62" i="12"/>
  <c r="F62" i="12"/>
  <c r="D62" i="12"/>
  <c r="C62" i="12"/>
  <c r="A62" i="12"/>
  <c r="B61" i="12"/>
  <c r="R61" i="12"/>
  <c r="Q61" i="12"/>
  <c r="P61" i="12"/>
  <c r="O61" i="12"/>
  <c r="N61" i="12"/>
  <c r="K61" i="12"/>
  <c r="J61" i="12"/>
  <c r="I61" i="12"/>
  <c r="H61" i="12"/>
  <c r="G61" i="12"/>
  <c r="F61" i="12"/>
  <c r="E61" i="12"/>
  <c r="D61" i="12"/>
  <c r="C61" i="12"/>
  <c r="A61" i="12"/>
  <c r="B60" i="12"/>
  <c r="R60" i="12"/>
  <c r="Q60" i="12"/>
  <c r="P60" i="12"/>
  <c r="O60" i="12"/>
  <c r="N60" i="12"/>
  <c r="K60" i="12"/>
  <c r="J60" i="12"/>
  <c r="I60" i="12"/>
  <c r="H60" i="12"/>
  <c r="G60" i="12"/>
  <c r="F60" i="12"/>
  <c r="E60" i="12"/>
  <c r="D60" i="12"/>
  <c r="C60" i="12"/>
  <c r="A60" i="12"/>
  <c r="B59" i="12"/>
  <c r="R59" i="12"/>
  <c r="Q59" i="12"/>
  <c r="P59" i="12"/>
  <c r="O59" i="12"/>
  <c r="N59" i="12"/>
  <c r="K59" i="12"/>
  <c r="J59" i="12"/>
  <c r="I59" i="12"/>
  <c r="H59" i="12"/>
  <c r="G59" i="12"/>
  <c r="F59" i="12"/>
  <c r="E59" i="12"/>
  <c r="D59" i="12"/>
  <c r="C59" i="12"/>
  <c r="A59" i="12"/>
  <c r="B58" i="12"/>
  <c r="R58" i="12"/>
  <c r="Q58" i="12"/>
  <c r="P58" i="12"/>
  <c r="O58" i="12"/>
  <c r="N58" i="12"/>
  <c r="K58" i="12"/>
  <c r="J58" i="12"/>
  <c r="I58" i="12"/>
  <c r="H58" i="12"/>
  <c r="G58" i="12"/>
  <c r="F58" i="12"/>
  <c r="E58" i="12"/>
  <c r="D58" i="12"/>
  <c r="C58" i="12"/>
  <c r="A58" i="12"/>
  <c r="B57" i="12"/>
  <c r="R57" i="12"/>
  <c r="Q57" i="12"/>
  <c r="P57" i="12"/>
  <c r="O57" i="12"/>
  <c r="N57" i="12"/>
  <c r="K57" i="12"/>
  <c r="J57" i="12"/>
  <c r="I57" i="12"/>
  <c r="H57" i="12"/>
  <c r="G57" i="12"/>
  <c r="F57" i="12"/>
  <c r="E57" i="12"/>
  <c r="D57" i="12"/>
  <c r="C57" i="12"/>
  <c r="A57" i="12"/>
  <c r="S56" i="12"/>
  <c r="Q56" i="12"/>
  <c r="P56" i="12"/>
  <c r="O56" i="12"/>
  <c r="N56" i="12"/>
  <c r="J56" i="12"/>
  <c r="I56" i="12"/>
  <c r="H56" i="12"/>
  <c r="G56" i="12"/>
  <c r="F56" i="12"/>
  <c r="D56" i="12"/>
  <c r="C56" i="12"/>
  <c r="A54" i="10"/>
  <c r="A56" i="12"/>
  <c r="B55" i="12"/>
  <c r="R55" i="12"/>
  <c r="Q55" i="12"/>
  <c r="P55" i="12"/>
  <c r="O55" i="12"/>
  <c r="N55" i="12"/>
  <c r="K55" i="12"/>
  <c r="J55" i="12"/>
  <c r="I55" i="12"/>
  <c r="H55" i="12"/>
  <c r="G55" i="12"/>
  <c r="F55" i="12"/>
  <c r="D55" i="12"/>
  <c r="A55" i="12"/>
  <c r="B54" i="12"/>
  <c r="R54" i="12"/>
  <c r="Q54" i="12"/>
  <c r="P54" i="12"/>
  <c r="O54" i="12"/>
  <c r="N54" i="12"/>
  <c r="K54" i="12"/>
  <c r="J54" i="12"/>
  <c r="I54" i="12"/>
  <c r="H54" i="12"/>
  <c r="G54" i="12"/>
  <c r="F54" i="12"/>
  <c r="D54" i="12"/>
  <c r="A54" i="12"/>
  <c r="B53" i="12"/>
  <c r="R53" i="12"/>
  <c r="Q53" i="12"/>
  <c r="P53" i="12"/>
  <c r="O53" i="12"/>
  <c r="N53" i="12"/>
  <c r="K53" i="12"/>
  <c r="J53" i="12"/>
  <c r="I53" i="12"/>
  <c r="H53" i="12"/>
  <c r="G53" i="12"/>
  <c r="F53" i="12"/>
  <c r="D53" i="12"/>
  <c r="A53" i="12"/>
  <c r="B52" i="12"/>
  <c r="R52" i="12"/>
  <c r="Q52" i="12"/>
  <c r="P52" i="12"/>
  <c r="O52" i="12"/>
  <c r="N52" i="12"/>
  <c r="K52" i="12"/>
  <c r="J52" i="12"/>
  <c r="I52" i="12"/>
  <c r="H52" i="12"/>
  <c r="G52" i="12"/>
  <c r="F52" i="12"/>
  <c r="D52" i="12"/>
  <c r="A52" i="12"/>
  <c r="B51" i="12"/>
  <c r="R51" i="12"/>
  <c r="Q51" i="12"/>
  <c r="P51" i="12"/>
  <c r="O51" i="12"/>
  <c r="N51" i="12"/>
  <c r="K51" i="12"/>
  <c r="J51" i="12"/>
  <c r="I51" i="12"/>
  <c r="H51" i="12"/>
  <c r="G51" i="12"/>
  <c r="F51" i="12"/>
  <c r="D51" i="12"/>
  <c r="A51" i="12"/>
  <c r="S50" i="12"/>
  <c r="Q50" i="12"/>
  <c r="P50" i="12"/>
  <c r="O50" i="12"/>
  <c r="N50" i="12"/>
  <c r="J50" i="12"/>
  <c r="I50" i="12"/>
  <c r="H50" i="12"/>
  <c r="G50" i="12"/>
  <c r="D50" i="12"/>
  <c r="C50" i="12"/>
  <c r="A50" i="12"/>
  <c r="B49" i="12"/>
  <c r="R49" i="12"/>
  <c r="Q49" i="12"/>
  <c r="P49" i="12"/>
  <c r="O49" i="12"/>
  <c r="N49" i="12"/>
  <c r="K49" i="12"/>
  <c r="J49" i="12"/>
  <c r="I49" i="12"/>
  <c r="H49" i="12"/>
  <c r="G49" i="12"/>
  <c r="F49" i="12"/>
  <c r="D49" i="12"/>
  <c r="A49" i="12"/>
  <c r="B48" i="12"/>
  <c r="R48" i="12"/>
  <c r="Q48" i="12"/>
  <c r="P48" i="12"/>
  <c r="O48" i="12"/>
  <c r="N48" i="12"/>
  <c r="K48" i="12"/>
  <c r="J48" i="12"/>
  <c r="I48" i="12"/>
  <c r="H48" i="12"/>
  <c r="G48" i="12"/>
  <c r="F48" i="12"/>
  <c r="D48" i="12"/>
  <c r="A48" i="12"/>
  <c r="B47" i="12"/>
  <c r="R47" i="12"/>
  <c r="Q47" i="12"/>
  <c r="P47" i="12"/>
  <c r="O47" i="12"/>
  <c r="N47" i="12"/>
  <c r="K47" i="12"/>
  <c r="J47" i="12"/>
  <c r="I47" i="12"/>
  <c r="H47" i="12"/>
  <c r="G47" i="12"/>
  <c r="F47" i="12"/>
  <c r="D47" i="12"/>
  <c r="A47" i="12"/>
  <c r="B46" i="12"/>
  <c r="R46" i="12"/>
  <c r="Q46" i="12"/>
  <c r="P46" i="12"/>
  <c r="O46" i="12"/>
  <c r="N46" i="12"/>
  <c r="K46" i="12"/>
  <c r="J46" i="12"/>
  <c r="I46" i="12"/>
  <c r="H46" i="12"/>
  <c r="G46" i="12"/>
  <c r="F46" i="12"/>
  <c r="D46" i="12"/>
  <c r="A46" i="12"/>
  <c r="B45" i="12"/>
  <c r="R45" i="12"/>
  <c r="Q45" i="12"/>
  <c r="P45" i="12"/>
  <c r="O45" i="12"/>
  <c r="N45" i="12"/>
  <c r="K45" i="12"/>
  <c r="J45" i="12"/>
  <c r="I45" i="12"/>
  <c r="H45" i="12"/>
  <c r="G45" i="12"/>
  <c r="F45" i="12"/>
  <c r="D45" i="12"/>
  <c r="A45" i="12"/>
  <c r="S44" i="12"/>
  <c r="Q44" i="12"/>
  <c r="P44" i="12"/>
  <c r="O44" i="12"/>
  <c r="N44" i="12"/>
  <c r="J44" i="12"/>
  <c r="I44" i="12"/>
  <c r="H44" i="12"/>
  <c r="G44" i="12"/>
  <c r="D44" i="12"/>
  <c r="C44" i="12"/>
  <c r="A44" i="12"/>
  <c r="B43" i="12"/>
  <c r="R43" i="12"/>
  <c r="Q43" i="12"/>
  <c r="P43" i="12"/>
  <c r="O43" i="12"/>
  <c r="N43" i="12"/>
  <c r="K43" i="12"/>
  <c r="J43" i="12"/>
  <c r="I43" i="12"/>
  <c r="H43" i="12"/>
  <c r="G43" i="12"/>
  <c r="F43" i="12"/>
  <c r="D43" i="12"/>
  <c r="A43" i="12"/>
  <c r="B42" i="12"/>
  <c r="R42" i="12"/>
  <c r="Q42" i="12"/>
  <c r="P42" i="12"/>
  <c r="O42" i="12"/>
  <c r="N42" i="12"/>
  <c r="K42" i="12"/>
  <c r="J42" i="12"/>
  <c r="I42" i="12"/>
  <c r="H42" i="12"/>
  <c r="G42" i="12"/>
  <c r="F42" i="12"/>
  <c r="D42" i="12"/>
  <c r="A42" i="12"/>
  <c r="B41" i="12"/>
  <c r="R41" i="12"/>
  <c r="Q41" i="12"/>
  <c r="P41" i="12"/>
  <c r="O41" i="12"/>
  <c r="N41" i="12"/>
  <c r="K41" i="12"/>
  <c r="J41" i="12"/>
  <c r="I41" i="12"/>
  <c r="H41" i="12"/>
  <c r="G41" i="12"/>
  <c r="F41" i="12"/>
  <c r="D41" i="12"/>
  <c r="A41" i="12"/>
  <c r="B40" i="12"/>
  <c r="R40" i="12"/>
  <c r="Q40" i="12"/>
  <c r="P40" i="12"/>
  <c r="O40" i="12"/>
  <c r="N40" i="12"/>
  <c r="K40" i="12"/>
  <c r="J40" i="12"/>
  <c r="I40" i="12"/>
  <c r="H40" i="12"/>
  <c r="G40" i="12"/>
  <c r="F40" i="12"/>
  <c r="D40" i="12"/>
  <c r="A40" i="12"/>
  <c r="B39" i="12"/>
  <c r="R39" i="12"/>
  <c r="Q39" i="12"/>
  <c r="P39" i="12"/>
  <c r="O39" i="12"/>
  <c r="N39" i="12"/>
  <c r="K39" i="12"/>
  <c r="J39" i="12"/>
  <c r="I39" i="12"/>
  <c r="H39" i="12"/>
  <c r="G39" i="12"/>
  <c r="F39" i="12"/>
  <c r="D39" i="12"/>
  <c r="A39" i="12"/>
  <c r="S38" i="12"/>
  <c r="Q38" i="12"/>
  <c r="P38" i="12"/>
  <c r="O38" i="12"/>
  <c r="N38" i="12"/>
  <c r="J38" i="12"/>
  <c r="I38" i="12"/>
  <c r="H38" i="12"/>
  <c r="G38" i="12"/>
  <c r="D38" i="12"/>
  <c r="C38" i="12"/>
  <c r="A38" i="12"/>
  <c r="B37" i="12"/>
  <c r="R37" i="12"/>
  <c r="Q37" i="12"/>
  <c r="P37" i="12"/>
  <c r="O37" i="12"/>
  <c r="N37" i="12"/>
  <c r="K37" i="12"/>
  <c r="J37" i="12"/>
  <c r="I37" i="12"/>
  <c r="H37" i="12"/>
  <c r="G37" i="12"/>
  <c r="F37" i="12"/>
  <c r="D37" i="12"/>
  <c r="A37" i="12"/>
  <c r="B36" i="12"/>
  <c r="R36" i="12"/>
  <c r="Q36" i="12"/>
  <c r="P36" i="12"/>
  <c r="O36" i="12"/>
  <c r="N36" i="12"/>
  <c r="K36" i="12"/>
  <c r="J36" i="12"/>
  <c r="I36" i="12"/>
  <c r="H36" i="12"/>
  <c r="G36" i="12"/>
  <c r="F36" i="12"/>
  <c r="D36" i="12"/>
  <c r="A36" i="12"/>
  <c r="B35" i="12"/>
  <c r="R35" i="12"/>
  <c r="Q35" i="12"/>
  <c r="P35" i="12"/>
  <c r="O35" i="12"/>
  <c r="N35" i="12"/>
  <c r="K35" i="12"/>
  <c r="J35" i="12"/>
  <c r="I35" i="12"/>
  <c r="H35" i="12"/>
  <c r="G35" i="12"/>
  <c r="F35" i="12"/>
  <c r="D35" i="12"/>
  <c r="A35" i="12"/>
  <c r="B34" i="12"/>
  <c r="R34" i="12"/>
  <c r="Q34" i="12"/>
  <c r="P34" i="12"/>
  <c r="O34" i="12"/>
  <c r="N34" i="12"/>
  <c r="K34" i="12"/>
  <c r="J34" i="12"/>
  <c r="I34" i="12"/>
  <c r="H34" i="12"/>
  <c r="G34" i="12"/>
  <c r="F34" i="12"/>
  <c r="D34" i="12"/>
  <c r="A34" i="12"/>
  <c r="B33" i="12"/>
  <c r="R33" i="12"/>
  <c r="Q33" i="12"/>
  <c r="P33" i="12"/>
  <c r="O33" i="12"/>
  <c r="N33" i="12"/>
  <c r="K33" i="12"/>
  <c r="J33" i="12"/>
  <c r="I33" i="12"/>
  <c r="H33" i="12"/>
  <c r="G33" i="12"/>
  <c r="F33" i="12"/>
  <c r="D33" i="12"/>
  <c r="A33" i="12"/>
  <c r="S32" i="12"/>
  <c r="Q32" i="12"/>
  <c r="P32" i="12"/>
  <c r="O32" i="12"/>
  <c r="N32" i="12"/>
  <c r="J32" i="12"/>
  <c r="I32" i="12"/>
  <c r="H32" i="12"/>
  <c r="G32" i="12"/>
  <c r="D32" i="12"/>
  <c r="C32" i="12"/>
  <c r="A32" i="12"/>
  <c r="B31" i="12"/>
  <c r="R31" i="12"/>
  <c r="Q31" i="12"/>
  <c r="P31" i="12"/>
  <c r="O31" i="12"/>
  <c r="N31" i="12"/>
  <c r="K31" i="12"/>
  <c r="J31" i="12"/>
  <c r="I31" i="12"/>
  <c r="H31" i="12"/>
  <c r="G31" i="12"/>
  <c r="F31" i="12"/>
  <c r="D31" i="12"/>
  <c r="A31" i="12"/>
  <c r="B30" i="12"/>
  <c r="R30" i="12"/>
  <c r="Q30" i="12"/>
  <c r="P30" i="12"/>
  <c r="O30" i="12"/>
  <c r="N30" i="12"/>
  <c r="K30" i="12"/>
  <c r="J30" i="12"/>
  <c r="I30" i="12"/>
  <c r="H30" i="12"/>
  <c r="G30" i="12"/>
  <c r="F30" i="12"/>
  <c r="D30" i="12"/>
  <c r="A30" i="12"/>
  <c r="B29" i="12"/>
  <c r="R29" i="12"/>
  <c r="Q29" i="12"/>
  <c r="P29" i="12"/>
  <c r="O29" i="12"/>
  <c r="N29" i="12"/>
  <c r="K29" i="12"/>
  <c r="J29" i="12"/>
  <c r="I29" i="12"/>
  <c r="H29" i="12"/>
  <c r="G29" i="12"/>
  <c r="F29" i="12"/>
  <c r="D29" i="12"/>
  <c r="A29" i="12"/>
  <c r="B28" i="12"/>
  <c r="R28" i="12"/>
  <c r="Q28" i="12"/>
  <c r="P28" i="12"/>
  <c r="O28" i="12"/>
  <c r="N28" i="12"/>
  <c r="K28" i="12"/>
  <c r="J28" i="12"/>
  <c r="I28" i="12"/>
  <c r="H28" i="12"/>
  <c r="G28" i="12"/>
  <c r="F28" i="12"/>
  <c r="D28" i="12"/>
  <c r="A28" i="12"/>
  <c r="B27" i="12"/>
  <c r="R27" i="12"/>
  <c r="Q27" i="12"/>
  <c r="P27" i="12"/>
  <c r="O27" i="12"/>
  <c r="N27" i="12"/>
  <c r="K27" i="12"/>
  <c r="J27" i="12"/>
  <c r="I27" i="12"/>
  <c r="H27" i="12"/>
  <c r="G27" i="12"/>
  <c r="F27" i="12"/>
  <c r="D27" i="12"/>
  <c r="A27" i="12"/>
  <c r="S26" i="12"/>
  <c r="Q26" i="12"/>
  <c r="P26" i="12"/>
  <c r="O26" i="12"/>
  <c r="N26" i="12"/>
  <c r="J26" i="12"/>
  <c r="I26" i="12"/>
  <c r="H26" i="12"/>
  <c r="G26" i="12"/>
  <c r="D26" i="12"/>
  <c r="C26" i="12"/>
  <c r="A26" i="12"/>
  <c r="B25" i="12"/>
  <c r="R25" i="12"/>
  <c r="Q25" i="12"/>
  <c r="P25" i="12"/>
  <c r="O25" i="12"/>
  <c r="N25" i="12"/>
  <c r="K25" i="12"/>
  <c r="J25" i="12"/>
  <c r="I25" i="12"/>
  <c r="H25" i="12"/>
  <c r="G25" i="12"/>
  <c r="F25" i="12"/>
  <c r="D25" i="12"/>
  <c r="A25" i="12"/>
  <c r="B24" i="12"/>
  <c r="R24" i="12"/>
  <c r="Q24" i="12"/>
  <c r="P24" i="12"/>
  <c r="O24" i="12"/>
  <c r="N24" i="12"/>
  <c r="K24" i="12"/>
  <c r="J24" i="12"/>
  <c r="I24" i="12"/>
  <c r="H24" i="12"/>
  <c r="G24" i="12"/>
  <c r="F24" i="12"/>
  <c r="D24" i="12"/>
  <c r="A24" i="12"/>
  <c r="B23" i="12"/>
  <c r="R23" i="12"/>
  <c r="Q23" i="12"/>
  <c r="P23" i="12"/>
  <c r="O23" i="12"/>
  <c r="N23" i="12"/>
  <c r="K23" i="12"/>
  <c r="J23" i="12"/>
  <c r="I23" i="12"/>
  <c r="H23" i="12"/>
  <c r="G23" i="12"/>
  <c r="F23" i="12"/>
  <c r="D23" i="12"/>
  <c r="A23" i="12"/>
  <c r="B22" i="12"/>
  <c r="R22" i="12"/>
  <c r="Q22" i="12"/>
  <c r="P22" i="12"/>
  <c r="O22" i="12"/>
  <c r="N22" i="12"/>
  <c r="K22" i="12"/>
  <c r="J22" i="12"/>
  <c r="I22" i="12"/>
  <c r="H22" i="12"/>
  <c r="G22" i="12"/>
  <c r="F22" i="12"/>
  <c r="D22" i="12"/>
  <c r="A22" i="12"/>
  <c r="B21" i="12"/>
  <c r="R21" i="12"/>
  <c r="Q21" i="12"/>
  <c r="P21" i="12"/>
  <c r="O21" i="12"/>
  <c r="N21" i="12"/>
  <c r="K21" i="12"/>
  <c r="J21" i="12"/>
  <c r="I21" i="12"/>
  <c r="H21" i="12"/>
  <c r="G21" i="12"/>
  <c r="F21" i="12"/>
  <c r="D21" i="12"/>
  <c r="A21" i="12"/>
  <c r="S20" i="12"/>
  <c r="Q20" i="12"/>
  <c r="P20" i="12"/>
  <c r="O20" i="12"/>
  <c r="N20" i="12"/>
  <c r="J20" i="12"/>
  <c r="I20" i="12"/>
  <c r="H20" i="12"/>
  <c r="G20" i="12"/>
  <c r="D20" i="12"/>
  <c r="C20" i="12"/>
  <c r="A20" i="12"/>
  <c r="B19" i="12"/>
  <c r="R19" i="12"/>
  <c r="Q19" i="12"/>
  <c r="P19" i="12"/>
  <c r="O19" i="12"/>
  <c r="N19" i="12"/>
  <c r="K19" i="12"/>
  <c r="J19" i="12"/>
  <c r="I19" i="12"/>
  <c r="H19" i="12"/>
  <c r="G19" i="12"/>
  <c r="F19" i="12"/>
  <c r="D19" i="12"/>
  <c r="A19" i="12"/>
  <c r="B18" i="12"/>
  <c r="R18" i="12"/>
  <c r="Q18" i="12"/>
  <c r="P18" i="12"/>
  <c r="O18" i="12"/>
  <c r="N18" i="12"/>
  <c r="K18" i="12"/>
  <c r="J18" i="12"/>
  <c r="I18" i="12"/>
  <c r="H18" i="12"/>
  <c r="G18" i="12"/>
  <c r="F18" i="12"/>
  <c r="D18" i="12"/>
  <c r="A18" i="12"/>
  <c r="B17" i="12"/>
  <c r="R17" i="12"/>
  <c r="Q17" i="12"/>
  <c r="P17" i="12"/>
  <c r="O17" i="12"/>
  <c r="N17" i="12"/>
  <c r="K17" i="12"/>
  <c r="J17" i="12"/>
  <c r="I17" i="12"/>
  <c r="H17" i="12"/>
  <c r="G17" i="12"/>
  <c r="F17" i="12"/>
  <c r="D17" i="12"/>
  <c r="A17" i="12"/>
  <c r="B16" i="12"/>
  <c r="R16" i="12"/>
  <c r="Q16" i="12"/>
  <c r="P16" i="12"/>
  <c r="O16" i="12"/>
  <c r="N16" i="12"/>
  <c r="K16" i="12"/>
  <c r="J16" i="12"/>
  <c r="I16" i="12"/>
  <c r="H16" i="12"/>
  <c r="G16" i="12"/>
  <c r="F16" i="12"/>
  <c r="D16" i="12"/>
  <c r="A16" i="12"/>
  <c r="B15" i="12"/>
  <c r="R15" i="12"/>
  <c r="Q15" i="12"/>
  <c r="P15" i="12"/>
  <c r="O15" i="12"/>
  <c r="N15" i="12"/>
  <c r="K15" i="12"/>
  <c r="J15" i="12"/>
  <c r="I15" i="12"/>
  <c r="H15" i="12"/>
  <c r="G15" i="12"/>
  <c r="F15" i="12"/>
  <c r="D15" i="12"/>
  <c r="A15" i="12"/>
  <c r="S14" i="12"/>
  <c r="Q14" i="12"/>
  <c r="P14" i="12"/>
  <c r="O14" i="12"/>
  <c r="N14" i="12"/>
  <c r="J14" i="12"/>
  <c r="I14" i="12"/>
  <c r="H14" i="12"/>
  <c r="G14" i="12"/>
  <c r="D14" i="12"/>
  <c r="C14" i="12"/>
  <c r="A14" i="12"/>
  <c r="B13" i="12"/>
  <c r="R13" i="12"/>
  <c r="Q13" i="12"/>
  <c r="P13" i="12"/>
  <c r="O13" i="12"/>
  <c r="N13" i="12"/>
  <c r="K13" i="12"/>
  <c r="J13" i="12"/>
  <c r="I13" i="12"/>
  <c r="H13" i="12"/>
  <c r="G13" i="12"/>
  <c r="F13" i="12"/>
  <c r="D13" i="12"/>
  <c r="A13" i="12"/>
  <c r="B12" i="12"/>
  <c r="R12" i="12"/>
  <c r="Q12" i="12"/>
  <c r="P12" i="12"/>
  <c r="O12" i="12"/>
  <c r="N12" i="12"/>
  <c r="K12" i="12"/>
  <c r="J12" i="12"/>
  <c r="I12" i="12"/>
  <c r="H12" i="12"/>
  <c r="G12" i="12"/>
  <c r="F12" i="12"/>
  <c r="D12" i="12"/>
  <c r="A12" i="12"/>
  <c r="B11" i="12"/>
  <c r="R11" i="12"/>
  <c r="Q11" i="12"/>
  <c r="P11" i="12"/>
  <c r="O11" i="12"/>
  <c r="N11" i="12"/>
  <c r="K11" i="12"/>
  <c r="J11" i="12"/>
  <c r="I11" i="12"/>
  <c r="H11" i="12"/>
  <c r="G11" i="12"/>
  <c r="F11" i="12"/>
  <c r="D11" i="12"/>
  <c r="A11" i="12"/>
  <c r="B10" i="12"/>
  <c r="R10" i="12"/>
  <c r="Q10" i="12"/>
  <c r="P10" i="12"/>
  <c r="O10" i="12"/>
  <c r="N10" i="12"/>
  <c r="K10" i="12"/>
  <c r="J10" i="12"/>
  <c r="I10" i="12"/>
  <c r="H10" i="12"/>
  <c r="G10" i="12"/>
  <c r="F10" i="12"/>
  <c r="D10" i="12"/>
  <c r="A10" i="12"/>
  <c r="B9" i="12"/>
  <c r="R9" i="12"/>
  <c r="Q9" i="12"/>
  <c r="P9" i="12"/>
  <c r="O9" i="12"/>
  <c r="N9" i="12"/>
  <c r="K9" i="12"/>
  <c r="J9" i="12"/>
  <c r="I9" i="12"/>
  <c r="H9" i="12"/>
  <c r="G9" i="12"/>
  <c r="F9" i="12"/>
  <c r="D9" i="12"/>
  <c r="A9" i="12"/>
  <c r="Q8" i="12"/>
  <c r="P8" i="12"/>
  <c r="O8" i="12"/>
  <c r="N8" i="12"/>
  <c r="J8" i="12"/>
  <c r="I8" i="12"/>
  <c r="H8" i="12"/>
  <c r="G8" i="12"/>
  <c r="D8" i="12"/>
  <c r="C8" i="12"/>
  <c r="A8" i="12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30" i="11"/>
  <c r="A31" i="11"/>
  <c r="D5" i="12"/>
  <c r="K4" i="12"/>
  <c r="G4" i="12"/>
  <c r="D4" i="12"/>
  <c r="K3" i="12"/>
  <c r="G3" i="12"/>
  <c r="D3" i="12"/>
  <c r="I3" i="11"/>
  <c r="AB78" i="10"/>
  <c r="AA78" i="10"/>
  <c r="J7" i="10"/>
  <c r="N7" i="10"/>
  <c r="J8" i="10"/>
  <c r="N8" i="10"/>
  <c r="J9" i="10"/>
  <c r="N9" i="10"/>
  <c r="J10" i="10"/>
  <c r="N10" i="10"/>
  <c r="J11" i="10"/>
  <c r="N11" i="10"/>
  <c r="N6" i="10"/>
  <c r="Z6" i="10"/>
  <c r="Z7" i="10"/>
  <c r="Z8" i="10"/>
  <c r="Z9" i="10"/>
  <c r="Z10" i="10"/>
  <c r="Z11" i="10"/>
  <c r="J13" i="10"/>
  <c r="N13" i="10"/>
  <c r="J14" i="10"/>
  <c r="N14" i="10"/>
  <c r="J15" i="10"/>
  <c r="N15" i="10"/>
  <c r="J16" i="10"/>
  <c r="N16" i="10"/>
  <c r="J17" i="10"/>
  <c r="N17" i="10"/>
  <c r="N12" i="10"/>
  <c r="Z12" i="10"/>
  <c r="Z13" i="10"/>
  <c r="Z14" i="10"/>
  <c r="Z15" i="10"/>
  <c r="Z16" i="10"/>
  <c r="Z17" i="10"/>
  <c r="J19" i="10"/>
  <c r="N19" i="10"/>
  <c r="J20" i="10"/>
  <c r="N20" i="10"/>
  <c r="J21" i="10"/>
  <c r="N21" i="10"/>
  <c r="J22" i="10"/>
  <c r="N22" i="10"/>
  <c r="J23" i="10"/>
  <c r="N23" i="10"/>
  <c r="N18" i="10"/>
  <c r="Z18" i="10"/>
  <c r="Z19" i="10"/>
  <c r="Z20" i="10"/>
  <c r="Z21" i="10"/>
  <c r="Z22" i="10"/>
  <c r="Z23" i="10"/>
  <c r="J25" i="10"/>
  <c r="N25" i="10"/>
  <c r="J26" i="10"/>
  <c r="N26" i="10"/>
  <c r="J27" i="10"/>
  <c r="N27" i="10"/>
  <c r="J28" i="10"/>
  <c r="N28" i="10"/>
  <c r="J29" i="10"/>
  <c r="N29" i="10"/>
  <c r="N24" i="10"/>
  <c r="Z24" i="10"/>
  <c r="Z25" i="10"/>
  <c r="Z26" i="10"/>
  <c r="Z27" i="10"/>
  <c r="Z28" i="10"/>
  <c r="Z29" i="10"/>
  <c r="J31" i="10"/>
  <c r="N31" i="10"/>
  <c r="J32" i="10"/>
  <c r="N32" i="10"/>
  <c r="J33" i="10"/>
  <c r="N33" i="10"/>
  <c r="J34" i="10"/>
  <c r="N34" i="10"/>
  <c r="J35" i="10"/>
  <c r="N35" i="10"/>
  <c r="N30" i="10"/>
  <c r="Z30" i="10"/>
  <c r="Z31" i="10"/>
  <c r="Z32" i="10"/>
  <c r="Z33" i="10"/>
  <c r="Z34" i="10"/>
  <c r="Z35" i="10"/>
  <c r="J37" i="10"/>
  <c r="N37" i="10"/>
  <c r="J38" i="10"/>
  <c r="N38" i="10"/>
  <c r="J39" i="10"/>
  <c r="N39" i="10"/>
  <c r="J40" i="10"/>
  <c r="N40" i="10"/>
  <c r="J41" i="10"/>
  <c r="N41" i="10"/>
  <c r="N36" i="10"/>
  <c r="Z36" i="10"/>
  <c r="Z37" i="10"/>
  <c r="Z38" i="10"/>
  <c r="Z39" i="10"/>
  <c r="Z40" i="10"/>
  <c r="Z41" i="10"/>
  <c r="J43" i="10"/>
  <c r="N43" i="10"/>
  <c r="J44" i="10"/>
  <c r="N44" i="10"/>
  <c r="J45" i="10"/>
  <c r="N45" i="10"/>
  <c r="J46" i="10"/>
  <c r="N46" i="10"/>
  <c r="J47" i="10"/>
  <c r="N47" i="10"/>
  <c r="N42" i="10"/>
  <c r="Z42" i="10"/>
  <c r="Z43" i="10"/>
  <c r="Z44" i="10"/>
  <c r="Z45" i="10"/>
  <c r="Z46" i="10"/>
  <c r="Z47" i="10"/>
  <c r="J49" i="10"/>
  <c r="N49" i="10"/>
  <c r="J50" i="10"/>
  <c r="N50" i="10"/>
  <c r="J51" i="10"/>
  <c r="N51" i="10"/>
  <c r="J52" i="10"/>
  <c r="N52" i="10"/>
  <c r="J53" i="10"/>
  <c r="N53" i="10"/>
  <c r="N48" i="10"/>
  <c r="Z48" i="10"/>
  <c r="Z49" i="10"/>
  <c r="Z50" i="10"/>
  <c r="Z51" i="10"/>
  <c r="Z52" i="10"/>
  <c r="Z53" i="10"/>
  <c r="Z78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78" i="10"/>
  <c r="L7" i="10"/>
  <c r="P7" i="10"/>
  <c r="L8" i="10"/>
  <c r="P8" i="10"/>
  <c r="L9" i="10"/>
  <c r="P9" i="10"/>
  <c r="L10" i="10"/>
  <c r="P10" i="10"/>
  <c r="L11" i="10"/>
  <c r="P11" i="10"/>
  <c r="P6" i="10"/>
  <c r="U6" i="10"/>
  <c r="X6" i="10"/>
  <c r="X7" i="10"/>
  <c r="X8" i="10"/>
  <c r="X9" i="10"/>
  <c r="X10" i="10"/>
  <c r="X11" i="10"/>
  <c r="L13" i="10"/>
  <c r="P13" i="10"/>
  <c r="L14" i="10"/>
  <c r="P14" i="10"/>
  <c r="L15" i="10"/>
  <c r="P15" i="10"/>
  <c r="L16" i="10"/>
  <c r="P16" i="10"/>
  <c r="L17" i="10"/>
  <c r="P17" i="10"/>
  <c r="P12" i="10"/>
  <c r="U12" i="10"/>
  <c r="X12" i="10"/>
  <c r="X13" i="10"/>
  <c r="X14" i="10"/>
  <c r="X15" i="10"/>
  <c r="X16" i="10"/>
  <c r="X17" i="10"/>
  <c r="L19" i="10"/>
  <c r="P19" i="10"/>
  <c r="L20" i="10"/>
  <c r="P20" i="10"/>
  <c r="L21" i="10"/>
  <c r="P21" i="10"/>
  <c r="L22" i="10"/>
  <c r="P22" i="10"/>
  <c r="L23" i="10"/>
  <c r="P23" i="10"/>
  <c r="P18" i="10"/>
  <c r="U18" i="10"/>
  <c r="X18" i="10"/>
  <c r="X19" i="10"/>
  <c r="X20" i="10"/>
  <c r="X21" i="10"/>
  <c r="X22" i="10"/>
  <c r="X23" i="10"/>
  <c r="L25" i="10"/>
  <c r="P25" i="10"/>
  <c r="L26" i="10"/>
  <c r="P26" i="10"/>
  <c r="L27" i="10"/>
  <c r="P27" i="10"/>
  <c r="L28" i="10"/>
  <c r="P28" i="10"/>
  <c r="L29" i="10"/>
  <c r="P29" i="10"/>
  <c r="P24" i="10"/>
  <c r="U24" i="10"/>
  <c r="X24" i="10"/>
  <c r="X25" i="10"/>
  <c r="X26" i="10"/>
  <c r="X27" i="10"/>
  <c r="X28" i="10"/>
  <c r="X29" i="10"/>
  <c r="L31" i="10"/>
  <c r="P31" i="10"/>
  <c r="L32" i="10"/>
  <c r="P32" i="10"/>
  <c r="L33" i="10"/>
  <c r="P33" i="10"/>
  <c r="L34" i="10"/>
  <c r="P34" i="10"/>
  <c r="L35" i="10"/>
  <c r="P35" i="10"/>
  <c r="P30" i="10"/>
  <c r="U30" i="10"/>
  <c r="X30" i="10"/>
  <c r="X31" i="10"/>
  <c r="X32" i="10"/>
  <c r="X33" i="10"/>
  <c r="X34" i="10"/>
  <c r="X35" i="10"/>
  <c r="L37" i="10"/>
  <c r="P37" i="10"/>
  <c r="L38" i="10"/>
  <c r="P38" i="10"/>
  <c r="L39" i="10"/>
  <c r="P39" i="10"/>
  <c r="L40" i="10"/>
  <c r="P40" i="10"/>
  <c r="L41" i="10"/>
  <c r="P41" i="10"/>
  <c r="P36" i="10"/>
  <c r="U36" i="10"/>
  <c r="X36" i="10"/>
  <c r="X37" i="10"/>
  <c r="X38" i="10"/>
  <c r="X39" i="10"/>
  <c r="X40" i="10"/>
  <c r="X41" i="10"/>
  <c r="L43" i="10"/>
  <c r="P43" i="10"/>
  <c r="L44" i="10"/>
  <c r="P44" i="10"/>
  <c r="L45" i="10"/>
  <c r="P45" i="10"/>
  <c r="L46" i="10"/>
  <c r="P46" i="10"/>
  <c r="L47" i="10"/>
  <c r="P47" i="10"/>
  <c r="P42" i="10"/>
  <c r="U42" i="10"/>
  <c r="X42" i="10"/>
  <c r="X43" i="10"/>
  <c r="X44" i="10"/>
  <c r="X45" i="10"/>
  <c r="X46" i="10"/>
  <c r="X47" i="10"/>
  <c r="L49" i="10"/>
  <c r="P49" i="10"/>
  <c r="L50" i="10"/>
  <c r="P50" i="10"/>
  <c r="L51" i="10"/>
  <c r="P51" i="10"/>
  <c r="L52" i="10"/>
  <c r="P52" i="10"/>
  <c r="L53" i="10"/>
  <c r="P53" i="10"/>
  <c r="P48" i="10"/>
  <c r="U48" i="10"/>
  <c r="X48" i="10"/>
  <c r="X49" i="10"/>
  <c r="X50" i="10"/>
  <c r="X51" i="10"/>
  <c r="X52" i="10"/>
  <c r="X53" i="10"/>
  <c r="X78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78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78" i="10"/>
  <c r="U7" i="10"/>
  <c r="U8" i="10"/>
  <c r="U9" i="10"/>
  <c r="U10" i="10"/>
  <c r="U11" i="10"/>
  <c r="U13" i="10"/>
  <c r="U14" i="10"/>
  <c r="U15" i="10"/>
  <c r="U16" i="10"/>
  <c r="U17" i="10"/>
  <c r="U19" i="10"/>
  <c r="U20" i="10"/>
  <c r="U21" i="10"/>
  <c r="U22" i="10"/>
  <c r="U23" i="10"/>
  <c r="U25" i="10"/>
  <c r="U26" i="10"/>
  <c r="U27" i="10"/>
  <c r="U28" i="10"/>
  <c r="U29" i="10"/>
  <c r="U31" i="10"/>
  <c r="U32" i="10"/>
  <c r="U33" i="10"/>
  <c r="U34" i="10"/>
  <c r="U35" i="10"/>
  <c r="U37" i="10"/>
  <c r="U38" i="10"/>
  <c r="U39" i="10"/>
  <c r="U40" i="10"/>
  <c r="U41" i="10"/>
  <c r="U43" i="10"/>
  <c r="U44" i="10"/>
  <c r="U45" i="10"/>
  <c r="U46" i="10"/>
  <c r="U47" i="10"/>
  <c r="U49" i="10"/>
  <c r="U50" i="10"/>
  <c r="U51" i="10"/>
  <c r="U52" i="10"/>
  <c r="U53" i="10"/>
  <c r="U78" i="10"/>
  <c r="J55" i="10"/>
  <c r="L55" i="10"/>
  <c r="P55" i="10"/>
  <c r="P54" i="10"/>
  <c r="J56" i="10"/>
  <c r="L56" i="10"/>
  <c r="P56" i="10"/>
  <c r="J57" i="10"/>
  <c r="L57" i="10"/>
  <c r="P57" i="10"/>
  <c r="J58" i="10"/>
  <c r="L58" i="10"/>
  <c r="P58" i="10"/>
  <c r="J59" i="10"/>
  <c r="L59" i="10"/>
  <c r="P59" i="10"/>
  <c r="J61" i="10"/>
  <c r="L61" i="10"/>
  <c r="P61" i="10"/>
  <c r="J62" i="10"/>
  <c r="L62" i="10"/>
  <c r="P62" i="10"/>
  <c r="J63" i="10"/>
  <c r="L63" i="10"/>
  <c r="P63" i="10"/>
  <c r="J64" i="10"/>
  <c r="L64" i="10"/>
  <c r="P64" i="10"/>
  <c r="J65" i="10"/>
  <c r="L65" i="10"/>
  <c r="P65" i="10"/>
  <c r="P60" i="10"/>
  <c r="L67" i="10"/>
  <c r="P67" i="10"/>
  <c r="L68" i="10"/>
  <c r="P68" i="10"/>
  <c r="L69" i="10"/>
  <c r="P69" i="10"/>
  <c r="J70" i="10"/>
  <c r="L70" i="10"/>
  <c r="P70" i="10"/>
  <c r="J71" i="10"/>
  <c r="L71" i="10"/>
  <c r="P71" i="10"/>
  <c r="P66" i="10"/>
  <c r="P78" i="10"/>
  <c r="O7" i="10"/>
  <c r="O8" i="10"/>
  <c r="O9" i="10"/>
  <c r="O10" i="10"/>
  <c r="O11" i="10"/>
  <c r="O6" i="10"/>
  <c r="O13" i="10"/>
  <c r="O14" i="10"/>
  <c r="O15" i="10"/>
  <c r="O16" i="10"/>
  <c r="O17" i="10"/>
  <c r="O12" i="10"/>
  <c r="O19" i="10"/>
  <c r="O20" i="10"/>
  <c r="O21" i="10"/>
  <c r="O22" i="10"/>
  <c r="O23" i="10"/>
  <c r="O18" i="10"/>
  <c r="O25" i="10"/>
  <c r="O26" i="10"/>
  <c r="O27" i="10"/>
  <c r="O28" i="10"/>
  <c r="O29" i="10"/>
  <c r="O24" i="10"/>
  <c r="O31" i="10"/>
  <c r="O32" i="10"/>
  <c r="O33" i="10"/>
  <c r="O34" i="10"/>
  <c r="O35" i="10"/>
  <c r="O30" i="10"/>
  <c r="O37" i="10"/>
  <c r="O38" i="10"/>
  <c r="O39" i="10"/>
  <c r="O40" i="10"/>
  <c r="O41" i="10"/>
  <c r="O36" i="10"/>
  <c r="O43" i="10"/>
  <c r="O44" i="10"/>
  <c r="O45" i="10"/>
  <c r="O46" i="10"/>
  <c r="O47" i="10"/>
  <c r="O42" i="10"/>
  <c r="O49" i="10"/>
  <c r="O50" i="10"/>
  <c r="O51" i="10"/>
  <c r="O52" i="10"/>
  <c r="O53" i="10"/>
  <c r="O48" i="10"/>
  <c r="N55" i="10"/>
  <c r="O54" i="10"/>
  <c r="O55" i="10"/>
  <c r="O56" i="10"/>
  <c r="O57" i="10"/>
  <c r="O58" i="10"/>
  <c r="O59" i="10"/>
  <c r="O61" i="10"/>
  <c r="O62" i="10"/>
  <c r="O63" i="10"/>
  <c r="O64" i="10"/>
  <c r="O65" i="10"/>
  <c r="O60" i="10"/>
  <c r="O67" i="10"/>
  <c r="O68" i="10"/>
  <c r="O69" i="10"/>
  <c r="O70" i="10"/>
  <c r="O71" i="10"/>
  <c r="O66" i="10"/>
  <c r="O73" i="10"/>
  <c r="O74" i="10"/>
  <c r="O75" i="10"/>
  <c r="O76" i="10"/>
  <c r="O77" i="10"/>
  <c r="O72" i="10"/>
  <c r="O78" i="10"/>
  <c r="N54" i="10"/>
  <c r="N56" i="10"/>
  <c r="N57" i="10"/>
  <c r="N58" i="10"/>
  <c r="N59" i="10"/>
  <c r="N61" i="10"/>
  <c r="N62" i="10"/>
  <c r="N63" i="10"/>
  <c r="N64" i="10"/>
  <c r="N65" i="10"/>
  <c r="N60" i="10"/>
  <c r="N67" i="10"/>
  <c r="N68" i="10"/>
  <c r="N69" i="10"/>
  <c r="N70" i="10"/>
  <c r="N71" i="10"/>
  <c r="N66" i="10"/>
  <c r="N73" i="10"/>
  <c r="N74" i="10"/>
  <c r="N75" i="10"/>
  <c r="N76" i="10"/>
  <c r="N77" i="10"/>
  <c r="N72" i="10"/>
  <c r="N78" i="10"/>
  <c r="AB77" i="10"/>
  <c r="AA77" i="10"/>
  <c r="Z72" i="10"/>
  <c r="Z73" i="10"/>
  <c r="Z74" i="10"/>
  <c r="Z75" i="10"/>
  <c r="Z76" i="10"/>
  <c r="Z77" i="10"/>
  <c r="Y72" i="10"/>
  <c r="Y73" i="10"/>
  <c r="Y74" i="10"/>
  <c r="Y75" i="10"/>
  <c r="Y76" i="10"/>
  <c r="Y77" i="10"/>
  <c r="X73" i="10"/>
  <c r="X74" i="10"/>
  <c r="X75" i="10"/>
  <c r="X76" i="10"/>
  <c r="X77" i="10"/>
  <c r="W73" i="10"/>
  <c r="W74" i="10"/>
  <c r="W75" i="10"/>
  <c r="W76" i="10"/>
  <c r="W77" i="10"/>
  <c r="V72" i="10"/>
  <c r="V73" i="10"/>
  <c r="V74" i="10"/>
  <c r="V75" i="10"/>
  <c r="V76" i="10"/>
  <c r="V77" i="10"/>
  <c r="U73" i="10"/>
  <c r="U74" i="10"/>
  <c r="U75" i="10"/>
  <c r="U76" i="10"/>
  <c r="U77" i="10"/>
  <c r="AB76" i="10"/>
  <c r="AA76" i="10"/>
  <c r="AB75" i="10"/>
  <c r="AA75" i="10"/>
  <c r="AB74" i="10"/>
  <c r="AA74" i="10"/>
  <c r="AB73" i="10"/>
  <c r="AA73" i="10"/>
  <c r="AB72" i="10"/>
  <c r="AA72" i="10"/>
  <c r="J72" i="10"/>
  <c r="K72" i="10"/>
  <c r="L72" i="10"/>
  <c r="AB71" i="10"/>
  <c r="AA71" i="10"/>
  <c r="Z66" i="10"/>
  <c r="Z67" i="10"/>
  <c r="Z68" i="10"/>
  <c r="Z69" i="10"/>
  <c r="Z70" i="10"/>
  <c r="Z71" i="10"/>
  <c r="Y66" i="10"/>
  <c r="Y67" i="10"/>
  <c r="Y68" i="10"/>
  <c r="Y69" i="10"/>
  <c r="Y70" i="10"/>
  <c r="Y71" i="10"/>
  <c r="U66" i="10"/>
  <c r="X66" i="10"/>
  <c r="X67" i="10"/>
  <c r="X68" i="10"/>
  <c r="X69" i="10"/>
  <c r="X70" i="10"/>
  <c r="X71" i="10"/>
  <c r="W66" i="10"/>
  <c r="W67" i="10"/>
  <c r="W68" i="10"/>
  <c r="W69" i="10"/>
  <c r="W70" i="10"/>
  <c r="W71" i="10"/>
  <c r="V66" i="10"/>
  <c r="V67" i="10"/>
  <c r="V68" i="10"/>
  <c r="V69" i="10"/>
  <c r="V70" i="10"/>
  <c r="V71" i="10"/>
  <c r="U67" i="10"/>
  <c r="U68" i="10"/>
  <c r="U69" i="10"/>
  <c r="U70" i="10"/>
  <c r="U71" i="10"/>
  <c r="AB70" i="10"/>
  <c r="AA70" i="10"/>
  <c r="AB69" i="10"/>
  <c r="AA69" i="10"/>
  <c r="AB68" i="10"/>
  <c r="AA68" i="10"/>
  <c r="AB67" i="10"/>
  <c r="AA67" i="10"/>
  <c r="AB66" i="10"/>
  <c r="AA66" i="10"/>
  <c r="AB65" i="10"/>
  <c r="AA65" i="10"/>
  <c r="Z60" i="10"/>
  <c r="Z61" i="10"/>
  <c r="Z62" i="10"/>
  <c r="Z63" i="10"/>
  <c r="Z64" i="10"/>
  <c r="Z65" i="10"/>
  <c r="Y60" i="10"/>
  <c r="Y61" i="10"/>
  <c r="Y62" i="10"/>
  <c r="Y63" i="10"/>
  <c r="Y64" i="10"/>
  <c r="Y65" i="10"/>
  <c r="U60" i="10"/>
  <c r="X60" i="10"/>
  <c r="X61" i="10"/>
  <c r="X62" i="10"/>
  <c r="X63" i="10"/>
  <c r="X64" i="10"/>
  <c r="X65" i="10"/>
  <c r="W60" i="10"/>
  <c r="W61" i="10"/>
  <c r="W62" i="10"/>
  <c r="W63" i="10"/>
  <c r="W64" i="10"/>
  <c r="W65" i="10"/>
  <c r="V60" i="10"/>
  <c r="V61" i="10"/>
  <c r="V62" i="10"/>
  <c r="V63" i="10"/>
  <c r="V64" i="10"/>
  <c r="V65" i="10"/>
  <c r="U61" i="10"/>
  <c r="U62" i="10"/>
  <c r="U63" i="10"/>
  <c r="U64" i="10"/>
  <c r="U65" i="10"/>
  <c r="AB64" i="10"/>
  <c r="AA64" i="10"/>
  <c r="AB63" i="10"/>
  <c r="AA63" i="10"/>
  <c r="AB62" i="10"/>
  <c r="AA62" i="10"/>
  <c r="AB61" i="10"/>
  <c r="AA61" i="10"/>
  <c r="AB60" i="10"/>
  <c r="AA60" i="10"/>
  <c r="J60" i="10"/>
  <c r="L60" i="10"/>
  <c r="AB59" i="10"/>
  <c r="AA59" i="10"/>
  <c r="Z54" i="10"/>
  <c r="Z55" i="10"/>
  <c r="Z56" i="10"/>
  <c r="Z57" i="10"/>
  <c r="Z58" i="10"/>
  <c r="Z59" i="10"/>
  <c r="Y54" i="10"/>
  <c r="Y55" i="10"/>
  <c r="Y56" i="10"/>
  <c r="Y57" i="10"/>
  <c r="Y58" i="10"/>
  <c r="Y59" i="10"/>
  <c r="U54" i="10"/>
  <c r="X54" i="10"/>
  <c r="X55" i="10"/>
  <c r="X56" i="10"/>
  <c r="X57" i="10"/>
  <c r="X58" i="10"/>
  <c r="X59" i="10"/>
  <c r="W54" i="10"/>
  <c r="W55" i="10"/>
  <c r="W56" i="10"/>
  <c r="W57" i="10"/>
  <c r="W58" i="10"/>
  <c r="W59" i="10"/>
  <c r="V54" i="10"/>
  <c r="V55" i="10"/>
  <c r="V56" i="10"/>
  <c r="V57" i="10"/>
  <c r="V58" i="10"/>
  <c r="V59" i="10"/>
  <c r="U55" i="10"/>
  <c r="U56" i="10"/>
  <c r="U57" i="10"/>
  <c r="U58" i="10"/>
  <c r="U59" i="10"/>
  <c r="AB58" i="10"/>
  <c r="AA58" i="10"/>
  <c r="AB57" i="10"/>
  <c r="AA57" i="10"/>
  <c r="AB56" i="10"/>
  <c r="AA56" i="10"/>
  <c r="AB55" i="10"/>
  <c r="AA55" i="10"/>
  <c r="AB54" i="10"/>
  <c r="AA54" i="10"/>
  <c r="J54" i="10"/>
  <c r="L54" i="10"/>
  <c r="AB53" i="10"/>
  <c r="AA53" i="10"/>
  <c r="AB52" i="10"/>
  <c r="AA52" i="10"/>
  <c r="AB51" i="10"/>
  <c r="AA51" i="10"/>
  <c r="AB50" i="10"/>
  <c r="AA50" i="10"/>
  <c r="AB49" i="10"/>
  <c r="AA49" i="10"/>
  <c r="AB48" i="10"/>
  <c r="AA48" i="10"/>
  <c r="J48" i="10"/>
  <c r="L48" i="10"/>
  <c r="AB47" i="10"/>
  <c r="AA47" i="10"/>
  <c r="AB46" i="10"/>
  <c r="AA46" i="10"/>
  <c r="AB45" i="10"/>
  <c r="AA45" i="10"/>
  <c r="AB44" i="10"/>
  <c r="AA44" i="10"/>
  <c r="AB43" i="10"/>
  <c r="AA43" i="10"/>
  <c r="AB42" i="10"/>
  <c r="AA42" i="10"/>
  <c r="J42" i="10"/>
  <c r="L42" i="10"/>
  <c r="AB41" i="10"/>
  <c r="AA41" i="10"/>
  <c r="AB40" i="10"/>
  <c r="AA40" i="10"/>
  <c r="AB39" i="10"/>
  <c r="AA39" i="10"/>
  <c r="AB38" i="10"/>
  <c r="AA38" i="10"/>
  <c r="AB37" i="10"/>
  <c r="AA37" i="10"/>
  <c r="AB36" i="10"/>
  <c r="AA36" i="10"/>
  <c r="J36" i="10"/>
  <c r="L36" i="10"/>
  <c r="AB35" i="10"/>
  <c r="AA35" i="10"/>
  <c r="AB34" i="10"/>
  <c r="AA34" i="10"/>
  <c r="AB33" i="10"/>
  <c r="AA33" i="10"/>
  <c r="AB32" i="10"/>
  <c r="AA32" i="10"/>
  <c r="AB31" i="10"/>
  <c r="AA31" i="10"/>
  <c r="AB30" i="10"/>
  <c r="AA30" i="10"/>
  <c r="J30" i="10"/>
  <c r="L30" i="10"/>
  <c r="AB29" i="10"/>
  <c r="AA29" i="10"/>
  <c r="AB28" i="10"/>
  <c r="AA28" i="10"/>
  <c r="AB27" i="10"/>
  <c r="AA27" i="10"/>
  <c r="AB26" i="10"/>
  <c r="AA26" i="10"/>
  <c r="AB25" i="10"/>
  <c r="AA25" i="10"/>
  <c r="AB24" i="10"/>
  <c r="AA24" i="10"/>
  <c r="J24" i="10"/>
  <c r="L24" i="10"/>
  <c r="AB23" i="10"/>
  <c r="AA23" i="10"/>
  <c r="AB22" i="10"/>
  <c r="AA22" i="10"/>
  <c r="AB21" i="10"/>
  <c r="AA21" i="10"/>
  <c r="AB20" i="10"/>
  <c r="AA20" i="10"/>
  <c r="AB19" i="10"/>
  <c r="AA19" i="10"/>
  <c r="AB18" i="10"/>
  <c r="AA18" i="10"/>
  <c r="J18" i="10"/>
  <c r="L18" i="10"/>
  <c r="AB17" i="10"/>
  <c r="AA17" i="10"/>
  <c r="AB16" i="10"/>
  <c r="AA16" i="10"/>
  <c r="AB15" i="10"/>
  <c r="AA15" i="10"/>
  <c r="AB14" i="10"/>
  <c r="AA14" i="10"/>
  <c r="AB13" i="10"/>
  <c r="AA13" i="10"/>
  <c r="AB12" i="10"/>
  <c r="AA12" i="10"/>
  <c r="J12" i="10"/>
  <c r="L12" i="10"/>
  <c r="AB11" i="10"/>
  <c r="AA11" i="10"/>
  <c r="AB10" i="10"/>
  <c r="AA10" i="10"/>
  <c r="AB9" i="10"/>
  <c r="AA9" i="10"/>
  <c r="AB8" i="10"/>
  <c r="AA8" i="10"/>
  <c r="AB7" i="10"/>
  <c r="AA7" i="10"/>
  <c r="AB6" i="10"/>
  <c r="AA6" i="10"/>
  <c r="J6" i="10"/>
  <c r="L6" i="10"/>
  <c r="A12" i="6"/>
  <c r="A18" i="6"/>
  <c r="A24" i="6"/>
  <c r="A30" i="6"/>
  <c r="A36" i="6"/>
  <c r="A42" i="6"/>
  <c r="A48" i="6"/>
  <c r="A54" i="6"/>
  <c r="M6" i="6"/>
  <c r="M12" i="6"/>
  <c r="M18" i="6"/>
  <c r="M24" i="6"/>
  <c r="M30" i="6"/>
  <c r="M36" i="6"/>
  <c r="M42" i="6"/>
  <c r="M48" i="6"/>
  <c r="M54" i="6"/>
  <c r="K54" i="6"/>
  <c r="J7" i="6"/>
  <c r="J6" i="6"/>
  <c r="L6" i="6"/>
  <c r="N7" i="6"/>
  <c r="J8" i="6"/>
  <c r="N8" i="6"/>
  <c r="J9" i="6"/>
  <c r="N9" i="6"/>
  <c r="J10" i="6"/>
  <c r="N10" i="6"/>
  <c r="J11" i="6"/>
  <c r="N11" i="6"/>
  <c r="N6" i="6"/>
  <c r="O7" i="6"/>
  <c r="O8" i="6"/>
  <c r="O9" i="6"/>
  <c r="O10" i="6"/>
  <c r="O11" i="6"/>
  <c r="O6" i="6"/>
  <c r="L7" i="6"/>
  <c r="P7" i="6"/>
  <c r="L8" i="6"/>
  <c r="P8" i="6"/>
  <c r="L9" i="6"/>
  <c r="P9" i="6"/>
  <c r="L10" i="6"/>
  <c r="P10" i="6"/>
  <c r="L11" i="6"/>
  <c r="P11" i="6"/>
  <c r="P6" i="6"/>
  <c r="J13" i="6"/>
  <c r="J12" i="6"/>
  <c r="L12" i="6"/>
  <c r="N13" i="6"/>
  <c r="J14" i="6"/>
  <c r="N14" i="6"/>
  <c r="J15" i="6"/>
  <c r="N15" i="6"/>
  <c r="J16" i="6"/>
  <c r="N16" i="6"/>
  <c r="J17" i="6"/>
  <c r="N17" i="6"/>
  <c r="N12" i="6"/>
  <c r="O13" i="6"/>
  <c r="O14" i="6"/>
  <c r="O15" i="6"/>
  <c r="O16" i="6"/>
  <c r="O17" i="6"/>
  <c r="O12" i="6"/>
  <c r="L13" i="6"/>
  <c r="P13" i="6"/>
  <c r="L14" i="6"/>
  <c r="P14" i="6"/>
  <c r="L15" i="6"/>
  <c r="P15" i="6"/>
  <c r="L16" i="6"/>
  <c r="P16" i="6"/>
  <c r="L17" i="6"/>
  <c r="P17" i="6"/>
  <c r="P12" i="6"/>
  <c r="J19" i="6"/>
  <c r="J18" i="6"/>
  <c r="L18" i="6"/>
  <c r="N19" i="6"/>
  <c r="J20" i="6"/>
  <c r="N20" i="6"/>
  <c r="J21" i="6"/>
  <c r="N21" i="6"/>
  <c r="J22" i="6"/>
  <c r="N22" i="6"/>
  <c r="J23" i="6"/>
  <c r="N23" i="6"/>
  <c r="N18" i="6"/>
  <c r="O19" i="6"/>
  <c r="O20" i="6"/>
  <c r="O21" i="6"/>
  <c r="O22" i="6"/>
  <c r="O23" i="6"/>
  <c r="O18" i="6"/>
  <c r="L19" i="6"/>
  <c r="P19" i="6"/>
  <c r="L20" i="6"/>
  <c r="P20" i="6"/>
  <c r="L21" i="6"/>
  <c r="P21" i="6"/>
  <c r="L22" i="6"/>
  <c r="P22" i="6"/>
  <c r="L23" i="6"/>
  <c r="P23" i="6"/>
  <c r="P18" i="6"/>
  <c r="J25" i="6"/>
  <c r="J24" i="6"/>
  <c r="L24" i="6"/>
  <c r="N25" i="6"/>
  <c r="J26" i="6"/>
  <c r="N26" i="6"/>
  <c r="J27" i="6"/>
  <c r="N27" i="6"/>
  <c r="J28" i="6"/>
  <c r="N28" i="6"/>
  <c r="J29" i="6"/>
  <c r="N29" i="6"/>
  <c r="N24" i="6"/>
  <c r="O25" i="6"/>
  <c r="O26" i="6"/>
  <c r="O27" i="6"/>
  <c r="O28" i="6"/>
  <c r="O29" i="6"/>
  <c r="O24" i="6"/>
  <c r="L25" i="6"/>
  <c r="P25" i="6"/>
  <c r="L26" i="6"/>
  <c r="P26" i="6"/>
  <c r="L27" i="6"/>
  <c r="P27" i="6"/>
  <c r="L28" i="6"/>
  <c r="P28" i="6"/>
  <c r="L29" i="6"/>
  <c r="P29" i="6"/>
  <c r="P24" i="6"/>
  <c r="J31" i="6"/>
  <c r="J30" i="6"/>
  <c r="L30" i="6"/>
  <c r="N31" i="6"/>
  <c r="J32" i="6"/>
  <c r="N32" i="6"/>
  <c r="J33" i="6"/>
  <c r="N33" i="6"/>
  <c r="J34" i="6"/>
  <c r="N34" i="6"/>
  <c r="J35" i="6"/>
  <c r="N35" i="6"/>
  <c r="N30" i="6"/>
  <c r="O31" i="6"/>
  <c r="O32" i="6"/>
  <c r="O33" i="6"/>
  <c r="O34" i="6"/>
  <c r="O35" i="6"/>
  <c r="O30" i="6"/>
  <c r="L31" i="6"/>
  <c r="P31" i="6"/>
  <c r="L32" i="6"/>
  <c r="P32" i="6"/>
  <c r="L33" i="6"/>
  <c r="P33" i="6"/>
  <c r="L34" i="6"/>
  <c r="P34" i="6"/>
  <c r="L35" i="6"/>
  <c r="P35" i="6"/>
  <c r="P30" i="6"/>
  <c r="J37" i="6"/>
  <c r="J36" i="6"/>
  <c r="L36" i="6"/>
  <c r="N37" i="6"/>
  <c r="J38" i="6"/>
  <c r="N38" i="6"/>
  <c r="J39" i="6"/>
  <c r="N39" i="6"/>
  <c r="J40" i="6"/>
  <c r="N40" i="6"/>
  <c r="J41" i="6"/>
  <c r="N41" i="6"/>
  <c r="N36" i="6"/>
  <c r="O37" i="6"/>
  <c r="O38" i="6"/>
  <c r="O39" i="6"/>
  <c r="O40" i="6"/>
  <c r="O41" i="6"/>
  <c r="O36" i="6"/>
  <c r="L37" i="6"/>
  <c r="P37" i="6"/>
  <c r="L38" i="6"/>
  <c r="P38" i="6"/>
  <c r="L39" i="6"/>
  <c r="P39" i="6"/>
  <c r="L41" i="6"/>
  <c r="P41" i="6"/>
  <c r="L40" i="6"/>
  <c r="P40" i="6"/>
  <c r="P36" i="6"/>
  <c r="J43" i="6"/>
  <c r="J42" i="6"/>
  <c r="L42" i="6"/>
  <c r="N43" i="6"/>
  <c r="J44" i="6"/>
  <c r="N44" i="6"/>
  <c r="J45" i="6"/>
  <c r="N45" i="6"/>
  <c r="J46" i="6"/>
  <c r="N46" i="6"/>
  <c r="J47" i="6"/>
  <c r="N47" i="6"/>
  <c r="N42" i="6"/>
  <c r="O43" i="6"/>
  <c r="O44" i="6"/>
  <c r="O45" i="6"/>
  <c r="O46" i="6"/>
  <c r="O47" i="6"/>
  <c r="O42" i="6"/>
  <c r="L43" i="6"/>
  <c r="P43" i="6"/>
  <c r="L44" i="6"/>
  <c r="P44" i="6"/>
  <c r="L45" i="6"/>
  <c r="P45" i="6"/>
  <c r="L46" i="6"/>
  <c r="P46" i="6"/>
  <c r="L47" i="6"/>
  <c r="P47" i="6"/>
  <c r="P42" i="6"/>
  <c r="J49" i="6"/>
  <c r="J48" i="6"/>
  <c r="L48" i="6"/>
  <c r="N49" i="6"/>
  <c r="J50" i="6"/>
  <c r="N50" i="6"/>
  <c r="J51" i="6"/>
  <c r="N51" i="6"/>
  <c r="J52" i="6"/>
  <c r="N52" i="6"/>
  <c r="J53" i="6"/>
  <c r="N53" i="6"/>
  <c r="N48" i="6"/>
  <c r="O49" i="6"/>
  <c r="O50" i="6"/>
  <c r="O51" i="6"/>
  <c r="O52" i="6"/>
  <c r="O53" i="6"/>
  <c r="O48" i="6"/>
  <c r="L49" i="6"/>
  <c r="P49" i="6"/>
  <c r="L50" i="6"/>
  <c r="P50" i="6"/>
  <c r="L51" i="6"/>
  <c r="P51" i="6"/>
  <c r="L52" i="6"/>
  <c r="P52" i="6"/>
  <c r="L53" i="6"/>
  <c r="P53" i="6"/>
  <c r="P48" i="6"/>
  <c r="C83" i="4"/>
  <c r="L1" i="4"/>
  <c r="F2" i="5"/>
  <c r="H4" i="5"/>
  <c r="I1" i="5"/>
  <c r="J1" i="5"/>
  <c r="M4" i="5"/>
  <c r="K1" i="5"/>
  <c r="L1" i="5"/>
  <c r="M1" i="5"/>
  <c r="N1" i="5"/>
  <c r="O1" i="5"/>
  <c r="R4" i="5"/>
  <c r="P1" i="5"/>
  <c r="Q1" i="5"/>
  <c r="R1" i="5"/>
  <c r="S1" i="5"/>
  <c r="T1" i="5"/>
  <c r="W4" i="5"/>
  <c r="U1" i="5"/>
  <c r="V1" i="5"/>
  <c r="W1" i="5"/>
  <c r="X1" i="5"/>
  <c r="Y1" i="5"/>
  <c r="AB4" i="5"/>
  <c r="Z1" i="5"/>
  <c r="AA1" i="5"/>
  <c r="AB1" i="5"/>
  <c r="AC1" i="5"/>
  <c r="AD1" i="5"/>
  <c r="AE1" i="5"/>
  <c r="AF1" i="5"/>
  <c r="AG1" i="5"/>
  <c r="AH1" i="5"/>
  <c r="AI1" i="5"/>
  <c r="AJ1" i="5"/>
  <c r="AK1" i="5"/>
  <c r="AL2" i="5"/>
  <c r="AN4" i="5"/>
  <c r="AL1" i="5"/>
  <c r="AM1" i="5"/>
  <c r="AN1" i="5"/>
  <c r="AO1" i="5"/>
  <c r="AP1" i="5"/>
  <c r="AS4" i="5"/>
  <c r="AQ1" i="5"/>
  <c r="AR1" i="5"/>
  <c r="AS1" i="5"/>
  <c r="AT1" i="5"/>
  <c r="AU1" i="5"/>
  <c r="AX4" i="5"/>
  <c r="AV1" i="5"/>
  <c r="AW1" i="5"/>
  <c r="AX1" i="5"/>
  <c r="AY1" i="5"/>
  <c r="AZ1" i="5"/>
  <c r="BC4" i="5"/>
  <c r="BA1" i="5"/>
  <c r="BB1" i="5"/>
  <c r="BC1" i="5"/>
  <c r="BD1" i="5"/>
  <c r="BE1" i="5"/>
  <c r="BH4" i="5"/>
  <c r="BF1" i="5"/>
  <c r="BG1" i="5"/>
  <c r="BH1" i="5"/>
  <c r="BI1" i="5"/>
  <c r="BJ1" i="5"/>
  <c r="BK1" i="5"/>
  <c r="BL1" i="5"/>
  <c r="BM1" i="5"/>
  <c r="BN1" i="5"/>
  <c r="BO1" i="5"/>
  <c r="BP1" i="5"/>
  <c r="BQ1" i="5"/>
  <c r="BR2" i="5"/>
  <c r="BT4" i="5"/>
  <c r="BR1" i="5"/>
  <c r="BS1" i="5"/>
  <c r="BT1" i="5"/>
  <c r="BU1" i="5"/>
  <c r="BV1" i="5"/>
  <c r="BY4" i="5"/>
  <c r="BW1" i="5"/>
  <c r="BX1" i="5"/>
  <c r="BY1" i="5"/>
  <c r="BZ1" i="5"/>
  <c r="CA1" i="5"/>
  <c r="CD4" i="5"/>
  <c r="CB1" i="5"/>
  <c r="CC1" i="5"/>
  <c r="CD1" i="5"/>
  <c r="CE1" i="5"/>
  <c r="CF1" i="5"/>
  <c r="CI4" i="5"/>
  <c r="CG1" i="5"/>
  <c r="CH1" i="5"/>
  <c r="CI1" i="5"/>
  <c r="CJ1" i="5"/>
  <c r="CK1" i="5"/>
  <c r="CN4" i="5"/>
  <c r="CL1" i="5"/>
  <c r="CM1" i="5"/>
  <c r="CN1" i="5"/>
  <c r="CO1" i="5"/>
  <c r="CP1" i="5"/>
  <c r="CQ1" i="5"/>
  <c r="CR1" i="5"/>
  <c r="CS1" i="5"/>
  <c r="CT1" i="5"/>
  <c r="CU1" i="5"/>
  <c r="CV1" i="5"/>
  <c r="CW1" i="5"/>
  <c r="CX2" i="5"/>
  <c r="CZ4" i="5"/>
  <c r="CX1" i="5"/>
  <c r="CY1" i="5"/>
  <c r="CZ1" i="5"/>
  <c r="DA1" i="5"/>
  <c r="DB1" i="5"/>
  <c r="DE4" i="5"/>
  <c r="DC1" i="5"/>
  <c r="DD1" i="5"/>
  <c r="DE1" i="5"/>
  <c r="DF1" i="5"/>
  <c r="DG1" i="5"/>
  <c r="DJ4" i="5"/>
  <c r="DH1" i="5"/>
  <c r="DI1" i="5"/>
  <c r="DJ1" i="5"/>
  <c r="DK1" i="5"/>
  <c r="DL1" i="5"/>
  <c r="DO4" i="5"/>
  <c r="DM1" i="5"/>
  <c r="DN1" i="5"/>
  <c r="DO1" i="5"/>
  <c r="DP1" i="5"/>
  <c r="DQ1" i="5"/>
  <c r="DT4" i="5"/>
  <c r="DR1" i="5"/>
  <c r="DS1" i="5"/>
  <c r="DT1" i="5"/>
  <c r="DU1" i="5"/>
  <c r="DV1" i="5"/>
  <c r="DW1" i="5"/>
  <c r="DX1" i="5"/>
  <c r="DY1" i="5"/>
  <c r="DZ1" i="5"/>
  <c r="EA1" i="5"/>
  <c r="EB1" i="5"/>
  <c r="EC1" i="5"/>
  <c r="ED2" i="5"/>
  <c r="EF4" i="5"/>
  <c r="ED1" i="5"/>
  <c r="EE1" i="5"/>
  <c r="EF1" i="5"/>
  <c r="EG1" i="5"/>
  <c r="EH1" i="5"/>
  <c r="EK4" i="5"/>
  <c r="EI1" i="5"/>
  <c r="EJ1" i="5"/>
  <c r="EK1" i="5"/>
  <c r="EL1" i="5"/>
  <c r="EM1" i="5"/>
  <c r="EP4" i="5"/>
  <c r="EN1" i="5"/>
  <c r="EO1" i="5"/>
  <c r="EP1" i="5"/>
  <c r="EQ1" i="5"/>
  <c r="ER1" i="5"/>
  <c r="EU4" i="5"/>
  <c r="ES1" i="5"/>
  <c r="ET1" i="5"/>
  <c r="EU1" i="5"/>
  <c r="EV1" i="5"/>
  <c r="EW1" i="5"/>
  <c r="EZ4" i="5"/>
  <c r="EX1" i="5"/>
  <c r="EY1" i="5"/>
  <c r="EZ1" i="5"/>
  <c r="FA1" i="5"/>
  <c r="FB1" i="5"/>
  <c r="FC1" i="5"/>
  <c r="FD1" i="5"/>
  <c r="FE1" i="5"/>
  <c r="FF1" i="5"/>
  <c r="FG1" i="5"/>
  <c r="FH1" i="5"/>
  <c r="FI1" i="5"/>
  <c r="FJ2" i="5"/>
  <c r="FL4" i="5"/>
  <c r="FJ1" i="5"/>
  <c r="FK1" i="5"/>
  <c r="FL1" i="5"/>
  <c r="FM1" i="5"/>
  <c r="FN1" i="5"/>
  <c r="FQ4" i="5"/>
  <c r="FO1" i="5"/>
  <c r="FP1" i="5"/>
  <c r="FQ1" i="5"/>
  <c r="FR1" i="5"/>
  <c r="FS1" i="5"/>
  <c r="FV4" i="5"/>
  <c r="FT1" i="5"/>
  <c r="FU1" i="5"/>
  <c r="FV1" i="5"/>
  <c r="FW1" i="5"/>
  <c r="FX1" i="5"/>
  <c r="GA4" i="5"/>
  <c r="FY1" i="5"/>
  <c r="FZ1" i="5"/>
  <c r="GA1" i="5"/>
  <c r="GB1" i="5"/>
  <c r="GC1" i="5"/>
  <c r="GF4" i="5"/>
  <c r="GD1" i="5"/>
  <c r="GE1" i="5"/>
  <c r="GF1" i="5"/>
  <c r="GG1" i="5"/>
  <c r="GH1" i="5"/>
  <c r="GI1" i="5"/>
  <c r="GJ1" i="5"/>
  <c r="GK1" i="5"/>
  <c r="GL1" i="5"/>
  <c r="GM1" i="5"/>
  <c r="GN1" i="5"/>
  <c r="GO1" i="5"/>
  <c r="GP2" i="5"/>
  <c r="GR4" i="5"/>
  <c r="GP1" i="5"/>
  <c r="GQ1" i="5"/>
  <c r="GR1" i="5"/>
  <c r="GS1" i="5"/>
  <c r="GT1" i="5"/>
  <c r="GW4" i="5"/>
  <c r="GU1" i="5"/>
  <c r="GV1" i="5"/>
  <c r="GW1" i="5"/>
  <c r="GX1" i="5"/>
  <c r="GY1" i="5"/>
  <c r="HB4" i="5"/>
  <c r="GZ1" i="5"/>
  <c r="HA1" i="5"/>
  <c r="HB1" i="5"/>
  <c r="HC1" i="5"/>
  <c r="HD1" i="5"/>
  <c r="HG4" i="5"/>
  <c r="HE1" i="5"/>
  <c r="HF1" i="5"/>
  <c r="HG1" i="5"/>
  <c r="HH1" i="5"/>
  <c r="HI1" i="5"/>
  <c r="HL4" i="5"/>
  <c r="HJ1" i="5"/>
  <c r="HK1" i="5"/>
  <c r="HL1" i="5"/>
  <c r="HM1" i="5"/>
  <c r="HN1" i="5"/>
  <c r="HO1" i="5"/>
  <c r="HP1" i="5"/>
  <c r="HQ1" i="5"/>
  <c r="HR1" i="5"/>
  <c r="HS1" i="5"/>
  <c r="HT1" i="5"/>
  <c r="HU1" i="5"/>
  <c r="HV2" i="5"/>
  <c r="HX4" i="5"/>
  <c r="HV1" i="5"/>
  <c r="HW1" i="5"/>
  <c r="HX1" i="5"/>
  <c r="HY1" i="5"/>
  <c r="HZ1" i="5"/>
  <c r="IC4" i="5"/>
  <c r="IA1" i="5"/>
  <c r="IB1" i="5"/>
  <c r="IC1" i="5"/>
  <c r="ID1" i="5"/>
  <c r="IE1" i="5"/>
  <c r="IH4" i="5"/>
  <c r="IF1" i="5"/>
  <c r="IG1" i="5"/>
  <c r="IH1" i="5"/>
  <c r="II1" i="5"/>
  <c r="IJ1" i="5"/>
  <c r="IM4" i="5"/>
  <c r="IK1" i="5"/>
  <c r="IL1" i="5"/>
  <c r="IM1" i="5"/>
  <c r="IN1" i="5"/>
  <c r="IO1" i="5"/>
  <c r="IR4" i="5"/>
  <c r="IP1" i="5"/>
  <c r="IQ1" i="5"/>
  <c r="IR1" i="5"/>
  <c r="IS1" i="5"/>
  <c r="IT1" i="5"/>
  <c r="IU1" i="5"/>
  <c r="IV1" i="5"/>
  <c r="IW1" i="5"/>
  <c r="IX1" i="5"/>
  <c r="IY1" i="5"/>
  <c r="IZ1" i="5"/>
  <c r="JA1" i="5"/>
  <c r="JB2" i="5"/>
  <c r="JD4" i="5"/>
  <c r="JB1" i="5"/>
  <c r="JC1" i="5"/>
  <c r="JD1" i="5"/>
  <c r="JE1" i="5"/>
  <c r="JF1" i="5"/>
  <c r="JI4" i="5"/>
  <c r="JG1" i="5"/>
  <c r="JH1" i="5"/>
  <c r="JI1" i="5"/>
  <c r="JJ1" i="5"/>
  <c r="JK1" i="5"/>
  <c r="JN4" i="5"/>
  <c r="JL1" i="5"/>
  <c r="JM1" i="5"/>
  <c r="JN1" i="5"/>
  <c r="JO1" i="5"/>
  <c r="JP1" i="5"/>
  <c r="JS4" i="5"/>
  <c r="JQ1" i="5"/>
  <c r="JR1" i="5"/>
  <c r="JS1" i="5"/>
  <c r="JT1" i="5"/>
  <c r="JU1" i="5"/>
  <c r="JX4" i="5"/>
  <c r="JV1" i="5"/>
  <c r="JW1" i="5"/>
  <c r="JX1" i="5"/>
  <c r="JY1" i="5"/>
  <c r="JZ1" i="5"/>
  <c r="KA1" i="5"/>
  <c r="KB1" i="5"/>
  <c r="KC1" i="5"/>
  <c r="KD1" i="5"/>
  <c r="KE1" i="5"/>
  <c r="KF1" i="5"/>
  <c r="KG1" i="5"/>
  <c r="KH2" i="5"/>
  <c r="KJ4" i="5"/>
  <c r="KH1" i="5"/>
  <c r="KI1" i="5"/>
  <c r="KJ1" i="5"/>
  <c r="KK1" i="5"/>
  <c r="KL1" i="5"/>
  <c r="KO4" i="5"/>
  <c r="KM1" i="5"/>
  <c r="KN1" i="5"/>
  <c r="KO1" i="5"/>
  <c r="KP1" i="5"/>
  <c r="KQ1" i="5"/>
  <c r="KT4" i="5"/>
  <c r="KR1" i="5"/>
  <c r="KS1" i="5"/>
  <c r="KT1" i="5"/>
  <c r="KU1" i="5"/>
  <c r="KV1" i="5"/>
  <c r="KY4" i="5"/>
  <c r="KW1" i="5"/>
  <c r="KX1" i="5"/>
  <c r="KY1" i="5"/>
  <c r="KZ1" i="5"/>
  <c r="LA1" i="5"/>
  <c r="LD4" i="5"/>
  <c r="LB1" i="5"/>
  <c r="LC1" i="5"/>
  <c r="LD1" i="5"/>
  <c r="LE1" i="5"/>
  <c r="LF1" i="5"/>
  <c r="LG1" i="5"/>
  <c r="LH1" i="5"/>
  <c r="LI1" i="5"/>
  <c r="LJ1" i="5"/>
  <c r="LK1" i="5"/>
  <c r="LL1" i="5"/>
  <c r="LM1" i="5"/>
  <c r="LN2" i="5"/>
  <c r="LP4" i="5"/>
  <c r="LN1" i="5"/>
  <c r="LO1" i="5"/>
  <c r="LP1" i="5"/>
  <c r="LQ1" i="5"/>
  <c r="LR1" i="5"/>
  <c r="LU4" i="5"/>
  <c r="LS1" i="5"/>
  <c r="LT1" i="5"/>
  <c r="LU1" i="5"/>
  <c r="LV1" i="5"/>
  <c r="LW1" i="5"/>
  <c r="LZ4" i="5"/>
  <c r="LX1" i="5"/>
  <c r="LY1" i="5"/>
  <c r="LZ1" i="5"/>
  <c r="MA1" i="5"/>
  <c r="MB1" i="5"/>
  <c r="ME4" i="5"/>
  <c r="MC1" i="5"/>
  <c r="MD1" i="5"/>
  <c r="ME1" i="5"/>
  <c r="MF1" i="5"/>
  <c r="MG1" i="5"/>
  <c r="MJ4" i="5"/>
  <c r="MH1" i="5"/>
  <c r="MI1" i="5"/>
  <c r="MJ1" i="5"/>
  <c r="MK1" i="5"/>
  <c r="ML1" i="5"/>
  <c r="MM1" i="5"/>
  <c r="MN1" i="5"/>
  <c r="MO1" i="5"/>
  <c r="MP1" i="5"/>
  <c r="MQ1" i="5"/>
  <c r="MR1" i="5"/>
  <c r="MS1" i="5"/>
  <c r="MT2" i="5"/>
  <c r="MV4" i="5"/>
  <c r="MT1" i="5"/>
  <c r="MU1" i="5"/>
  <c r="MV1" i="5"/>
  <c r="MW1" i="5"/>
  <c r="MX1" i="5"/>
  <c r="NA4" i="5"/>
  <c r="MY1" i="5"/>
  <c r="MZ1" i="5"/>
  <c r="NA1" i="5"/>
  <c r="NB1" i="5"/>
  <c r="NC1" i="5"/>
  <c r="NF4" i="5"/>
  <c r="ND1" i="5"/>
  <c r="NE1" i="5"/>
  <c r="NF1" i="5"/>
  <c r="NG1" i="5"/>
  <c r="NH1" i="5"/>
  <c r="NK4" i="5"/>
  <c r="NI1" i="5"/>
  <c r="NJ1" i="5"/>
  <c r="NK1" i="5"/>
  <c r="NL1" i="5"/>
  <c r="NM1" i="5"/>
  <c r="NP4" i="5"/>
  <c r="NN1" i="5"/>
  <c r="NO1" i="5"/>
  <c r="NP1" i="5"/>
  <c r="NQ1" i="5"/>
  <c r="NR1" i="5"/>
  <c r="NS1" i="5"/>
  <c r="NT1" i="5"/>
  <c r="NU1" i="5"/>
  <c r="NV1" i="5"/>
  <c r="NW1" i="5"/>
  <c r="NX1" i="5"/>
  <c r="NY1" i="5"/>
  <c r="OA1" i="5"/>
  <c r="OB1" i="5"/>
  <c r="OC1" i="5"/>
  <c r="OD1" i="5"/>
  <c r="OE1" i="5"/>
  <c r="OF1" i="5"/>
  <c r="OG1" i="5"/>
  <c r="OH1" i="5"/>
  <c r="OI1" i="5"/>
  <c r="OJ1" i="5"/>
  <c r="OK1" i="5"/>
  <c r="OL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AM2" i="5"/>
  <c r="BS2" i="5"/>
  <c r="CY2" i="5"/>
  <c r="EE2" i="5"/>
  <c r="FK2" i="5"/>
  <c r="GQ2" i="5"/>
  <c r="HW2" i="5"/>
  <c r="JC2" i="5"/>
  <c r="KI2" i="5"/>
  <c r="LO2" i="5"/>
  <c r="MU2" i="5"/>
  <c r="M3" i="5"/>
  <c r="R3" i="5"/>
  <c r="W3" i="5"/>
  <c r="AB3" i="5"/>
  <c r="F4" i="5"/>
  <c r="H20" i="5"/>
  <c r="K4" i="5"/>
  <c r="M20" i="5"/>
  <c r="P4" i="5"/>
  <c r="R20" i="5"/>
  <c r="M60" i="6"/>
  <c r="M66" i="6"/>
  <c r="M72" i="6"/>
  <c r="M78" i="6"/>
  <c r="R7" i="6"/>
  <c r="J4" i="5"/>
  <c r="R8" i="6"/>
  <c r="O4" i="5"/>
  <c r="R9" i="6"/>
  <c r="T4" i="5"/>
  <c r="U4" i="5"/>
  <c r="W20" i="5"/>
  <c r="R10" i="6"/>
  <c r="Y4" i="5"/>
  <c r="AB20" i="5"/>
  <c r="R11" i="6"/>
  <c r="AD4" i="5"/>
  <c r="AG20" i="5"/>
  <c r="H17" i="5"/>
  <c r="M17" i="5"/>
  <c r="R17" i="5"/>
  <c r="W17" i="5"/>
  <c r="AB17" i="5"/>
  <c r="AG17" i="5"/>
  <c r="H9" i="5"/>
  <c r="M9" i="5"/>
  <c r="R9" i="5"/>
  <c r="W9" i="5"/>
  <c r="AB9" i="5"/>
  <c r="AG9" i="5"/>
  <c r="H14" i="5"/>
  <c r="M14" i="5"/>
  <c r="R14" i="5"/>
  <c r="W14" i="5"/>
  <c r="AB14" i="5"/>
  <c r="AG14" i="5"/>
  <c r="H21" i="5"/>
  <c r="M21" i="5"/>
  <c r="R21" i="5"/>
  <c r="W21" i="5"/>
  <c r="AB21" i="5"/>
  <c r="AG21" i="5"/>
  <c r="H12" i="5"/>
  <c r="M12" i="5"/>
  <c r="R12" i="5"/>
  <c r="W12" i="5"/>
  <c r="AB12" i="5"/>
  <c r="AG12" i="5"/>
  <c r="H22" i="5"/>
  <c r="M22" i="5"/>
  <c r="R22" i="5"/>
  <c r="W22" i="5"/>
  <c r="AB22" i="5"/>
  <c r="AG22" i="5"/>
  <c r="H26" i="5"/>
  <c r="M26" i="5"/>
  <c r="R26" i="5"/>
  <c r="W26" i="5"/>
  <c r="AB26" i="5"/>
  <c r="AG26" i="5"/>
  <c r="H25" i="5"/>
  <c r="M25" i="5"/>
  <c r="R25" i="5"/>
  <c r="W25" i="5"/>
  <c r="AB25" i="5"/>
  <c r="AG25" i="5"/>
  <c r="H10" i="5"/>
  <c r="M10" i="5"/>
  <c r="R10" i="5"/>
  <c r="W10" i="5"/>
  <c r="AB10" i="5"/>
  <c r="AG10" i="5"/>
  <c r="H16" i="5"/>
  <c r="M16" i="5"/>
  <c r="R16" i="5"/>
  <c r="W16" i="5"/>
  <c r="AB16" i="5"/>
  <c r="AG16" i="5"/>
  <c r="H27" i="5"/>
  <c r="M27" i="5"/>
  <c r="R27" i="5"/>
  <c r="W27" i="5"/>
  <c r="AB27" i="5"/>
  <c r="AG27" i="5"/>
  <c r="H24" i="5"/>
  <c r="M24" i="5"/>
  <c r="R24" i="5"/>
  <c r="W24" i="5"/>
  <c r="AB24" i="5"/>
  <c r="AG24" i="5"/>
  <c r="H19" i="5"/>
  <c r="M19" i="5"/>
  <c r="R19" i="5"/>
  <c r="W19" i="5"/>
  <c r="AB19" i="5"/>
  <c r="AG19" i="5"/>
  <c r="H23" i="5"/>
  <c r="M23" i="5"/>
  <c r="R23" i="5"/>
  <c r="W23" i="5"/>
  <c r="AB23" i="5"/>
  <c r="AG23" i="5"/>
  <c r="H7" i="5"/>
  <c r="M7" i="5"/>
  <c r="R7" i="5"/>
  <c r="W7" i="5"/>
  <c r="AB7" i="5"/>
  <c r="AG7" i="5"/>
  <c r="H6" i="5"/>
  <c r="M6" i="5"/>
  <c r="R6" i="5"/>
  <c r="W6" i="5"/>
  <c r="AB6" i="5"/>
  <c r="AG6" i="5"/>
  <c r="H13" i="5"/>
  <c r="M13" i="5"/>
  <c r="R13" i="5"/>
  <c r="W13" i="5"/>
  <c r="AB13" i="5"/>
  <c r="AG13" i="5"/>
  <c r="H11" i="5"/>
  <c r="M11" i="5"/>
  <c r="R11" i="5"/>
  <c r="W11" i="5"/>
  <c r="AB11" i="5"/>
  <c r="AG11" i="5"/>
  <c r="H15" i="5"/>
  <c r="M15" i="5"/>
  <c r="R15" i="5"/>
  <c r="W15" i="5"/>
  <c r="AB15" i="5"/>
  <c r="AG15" i="5"/>
  <c r="H8" i="5"/>
  <c r="M8" i="5"/>
  <c r="R8" i="5"/>
  <c r="W8" i="5"/>
  <c r="AB8" i="5"/>
  <c r="AG8" i="5"/>
  <c r="H18" i="5"/>
  <c r="M18" i="5"/>
  <c r="R18" i="5"/>
  <c r="W18" i="5"/>
  <c r="AB18" i="5"/>
  <c r="AG18" i="5"/>
  <c r="H28" i="5"/>
  <c r="M28" i="5"/>
  <c r="R28" i="5"/>
  <c r="W28" i="5"/>
  <c r="AB28" i="5"/>
  <c r="AG28" i="5"/>
  <c r="H29" i="5"/>
  <c r="M29" i="5"/>
  <c r="R29" i="5"/>
  <c r="AG29" i="5"/>
  <c r="H30" i="5"/>
  <c r="M30" i="5"/>
  <c r="R30" i="5"/>
  <c r="AG30" i="5"/>
  <c r="H31" i="5"/>
  <c r="M31" i="5"/>
  <c r="R31" i="5"/>
  <c r="AG31" i="5"/>
  <c r="H32" i="5"/>
  <c r="M32" i="5"/>
  <c r="R32" i="5"/>
  <c r="AG32" i="5"/>
  <c r="H33" i="5"/>
  <c r="M33" i="5"/>
  <c r="R33" i="5"/>
  <c r="AG33" i="5"/>
  <c r="H34" i="5"/>
  <c r="M34" i="5"/>
  <c r="R34" i="5"/>
  <c r="AG34" i="5"/>
  <c r="H35" i="5"/>
  <c r="M35" i="5"/>
  <c r="R35" i="5"/>
  <c r="AG35" i="5"/>
  <c r="H36" i="5"/>
  <c r="M36" i="5"/>
  <c r="R36" i="5"/>
  <c r="AG36" i="5"/>
  <c r="H37" i="5"/>
  <c r="M37" i="5"/>
  <c r="R37" i="5"/>
  <c r="AG37" i="5"/>
  <c r="H38" i="5"/>
  <c r="M38" i="5"/>
  <c r="R38" i="5"/>
  <c r="AG38" i="5"/>
  <c r="H39" i="5"/>
  <c r="M39" i="5"/>
  <c r="R39" i="5"/>
  <c r="AG39" i="5"/>
  <c r="H40" i="5"/>
  <c r="M40" i="5"/>
  <c r="R40" i="5"/>
  <c r="AG40" i="5"/>
  <c r="H41" i="5"/>
  <c r="M41" i="5"/>
  <c r="R41" i="5"/>
  <c r="AG41" i="5"/>
  <c r="H42" i="5"/>
  <c r="M42" i="5"/>
  <c r="R42" i="5"/>
  <c r="AG42" i="5"/>
  <c r="H43" i="5"/>
  <c r="M43" i="5"/>
  <c r="R43" i="5"/>
  <c r="AG43" i="5"/>
  <c r="H44" i="5"/>
  <c r="M44" i="5"/>
  <c r="R44" i="5"/>
  <c r="AG44" i="5"/>
  <c r="H45" i="5"/>
  <c r="M45" i="5"/>
  <c r="R45" i="5"/>
  <c r="AG45" i="5"/>
  <c r="H46" i="5"/>
  <c r="M46" i="5"/>
  <c r="R46" i="5"/>
  <c r="AG46" i="5"/>
  <c r="H47" i="5"/>
  <c r="M47" i="5"/>
  <c r="R47" i="5"/>
  <c r="AG47" i="5"/>
  <c r="H48" i="5"/>
  <c r="M48" i="5"/>
  <c r="R48" i="5"/>
  <c r="AG48" i="5"/>
  <c r="H49" i="5"/>
  <c r="M49" i="5"/>
  <c r="R49" i="5"/>
  <c r="AG49" i="5"/>
  <c r="H50" i="5"/>
  <c r="M50" i="5"/>
  <c r="R50" i="5"/>
  <c r="AG50" i="5"/>
  <c r="H51" i="5"/>
  <c r="M51" i="5"/>
  <c r="R51" i="5"/>
  <c r="AG51" i="5"/>
  <c r="H52" i="5"/>
  <c r="M52" i="5"/>
  <c r="R52" i="5"/>
  <c r="AG52" i="5"/>
  <c r="H53" i="5"/>
  <c r="M53" i="5"/>
  <c r="R53" i="5"/>
  <c r="AG53" i="5"/>
  <c r="H54" i="5"/>
  <c r="M54" i="5"/>
  <c r="R54" i="5"/>
  <c r="AG54" i="5"/>
  <c r="H55" i="5"/>
  <c r="M55" i="5"/>
  <c r="R55" i="5"/>
  <c r="AG55" i="5"/>
  <c r="H56" i="5"/>
  <c r="M56" i="5"/>
  <c r="R56" i="5"/>
  <c r="AG56" i="5"/>
  <c r="H57" i="5"/>
  <c r="M57" i="5"/>
  <c r="R57" i="5"/>
  <c r="AG57" i="5"/>
  <c r="H58" i="5"/>
  <c r="M58" i="5"/>
  <c r="R58" i="5"/>
  <c r="AG58" i="5"/>
  <c r="H59" i="5"/>
  <c r="M59" i="5"/>
  <c r="R59" i="5"/>
  <c r="AG59" i="5"/>
  <c r="H60" i="5"/>
  <c r="M60" i="5"/>
  <c r="R60" i="5"/>
  <c r="AG60" i="5"/>
  <c r="H61" i="5"/>
  <c r="M61" i="5"/>
  <c r="R61" i="5"/>
  <c r="AG61" i="5"/>
  <c r="H62" i="5"/>
  <c r="M62" i="5"/>
  <c r="R62" i="5"/>
  <c r="AG62" i="5"/>
  <c r="H63" i="5"/>
  <c r="M63" i="5"/>
  <c r="R63" i="5"/>
  <c r="AG63" i="5"/>
  <c r="H64" i="5"/>
  <c r="M64" i="5"/>
  <c r="R64" i="5"/>
  <c r="AG64" i="5"/>
  <c r="H65" i="5"/>
  <c r="M65" i="5"/>
  <c r="R65" i="5"/>
  <c r="AG65" i="5"/>
  <c r="H66" i="5"/>
  <c r="M66" i="5"/>
  <c r="R66" i="5"/>
  <c r="AG66" i="5"/>
  <c r="H67" i="5"/>
  <c r="M67" i="5"/>
  <c r="R67" i="5"/>
  <c r="AG67" i="5"/>
  <c r="H68" i="5"/>
  <c r="M68" i="5"/>
  <c r="R68" i="5"/>
  <c r="AG68" i="5"/>
  <c r="H69" i="5"/>
  <c r="M69" i="5"/>
  <c r="R69" i="5"/>
  <c r="AG69" i="5"/>
  <c r="H70" i="5"/>
  <c r="M70" i="5"/>
  <c r="R70" i="5"/>
  <c r="AG70" i="5"/>
  <c r="H71" i="5"/>
  <c r="M71" i="5"/>
  <c r="R71" i="5"/>
  <c r="AG71" i="5"/>
  <c r="H72" i="5"/>
  <c r="M72" i="5"/>
  <c r="R72" i="5"/>
  <c r="AG72" i="5"/>
  <c r="H73" i="5"/>
  <c r="M73" i="5"/>
  <c r="R73" i="5"/>
  <c r="AG73" i="5"/>
  <c r="H74" i="5"/>
  <c r="M74" i="5"/>
  <c r="R74" i="5"/>
  <c r="AG74" i="5"/>
  <c r="H75" i="5"/>
  <c r="M75" i="5"/>
  <c r="R75" i="5"/>
  <c r="AG75" i="5"/>
  <c r="H76" i="5"/>
  <c r="M76" i="5"/>
  <c r="R76" i="5"/>
  <c r="AG76" i="5"/>
  <c r="H77" i="5"/>
  <c r="M77" i="5"/>
  <c r="R77" i="5"/>
  <c r="AG77" i="5"/>
  <c r="H78" i="5"/>
  <c r="M78" i="5"/>
  <c r="R78" i="5"/>
  <c r="AG78" i="5"/>
  <c r="H79" i="5"/>
  <c r="M79" i="5"/>
  <c r="R79" i="5"/>
  <c r="AG79" i="5"/>
  <c r="H80" i="5"/>
  <c r="M80" i="5"/>
  <c r="R80" i="5"/>
  <c r="AG80" i="5"/>
  <c r="H81" i="5"/>
  <c r="M81" i="5"/>
  <c r="R81" i="5"/>
  <c r="AG81" i="5"/>
  <c r="H82" i="5"/>
  <c r="M82" i="5"/>
  <c r="R82" i="5"/>
  <c r="AG82" i="5"/>
  <c r="H83" i="5"/>
  <c r="M83" i="5"/>
  <c r="R83" i="5"/>
  <c r="AG83" i="5"/>
  <c r="H84" i="5"/>
  <c r="M84" i="5"/>
  <c r="R84" i="5"/>
  <c r="AG84" i="5"/>
  <c r="H85" i="5"/>
  <c r="M85" i="5"/>
  <c r="R85" i="5"/>
  <c r="AG85" i="5"/>
  <c r="AE3" i="5"/>
  <c r="J20" i="5"/>
  <c r="O20" i="5"/>
  <c r="T20" i="5"/>
  <c r="Y20" i="5"/>
  <c r="AD20" i="5"/>
  <c r="AI20" i="5"/>
  <c r="J17" i="5"/>
  <c r="O17" i="5"/>
  <c r="T17" i="5"/>
  <c r="Y17" i="5"/>
  <c r="AD17" i="5"/>
  <c r="AI17" i="5"/>
  <c r="J9" i="5"/>
  <c r="O9" i="5"/>
  <c r="T9" i="5"/>
  <c r="Y9" i="5"/>
  <c r="AD9" i="5"/>
  <c r="AI9" i="5"/>
  <c r="J14" i="5"/>
  <c r="O14" i="5"/>
  <c r="T14" i="5"/>
  <c r="Y14" i="5"/>
  <c r="AD14" i="5"/>
  <c r="AI14" i="5"/>
  <c r="J21" i="5"/>
  <c r="O21" i="5"/>
  <c r="T21" i="5"/>
  <c r="Y21" i="5"/>
  <c r="AD21" i="5"/>
  <c r="AI21" i="5"/>
  <c r="J12" i="5"/>
  <c r="O12" i="5"/>
  <c r="T12" i="5"/>
  <c r="Y12" i="5"/>
  <c r="AD12" i="5"/>
  <c r="AI12" i="5"/>
  <c r="J22" i="5"/>
  <c r="O22" i="5"/>
  <c r="T22" i="5"/>
  <c r="Y22" i="5"/>
  <c r="AD22" i="5"/>
  <c r="AI22" i="5"/>
  <c r="J26" i="5"/>
  <c r="O26" i="5"/>
  <c r="T26" i="5"/>
  <c r="Y26" i="5"/>
  <c r="AD26" i="5"/>
  <c r="AI26" i="5"/>
  <c r="J25" i="5"/>
  <c r="O25" i="5"/>
  <c r="T25" i="5"/>
  <c r="Y25" i="5"/>
  <c r="AD25" i="5"/>
  <c r="AI25" i="5"/>
  <c r="J10" i="5"/>
  <c r="O10" i="5"/>
  <c r="T10" i="5"/>
  <c r="Y10" i="5"/>
  <c r="AD10" i="5"/>
  <c r="AI10" i="5"/>
  <c r="J16" i="5"/>
  <c r="O16" i="5"/>
  <c r="T16" i="5"/>
  <c r="Y16" i="5"/>
  <c r="AD16" i="5"/>
  <c r="AI16" i="5"/>
  <c r="J27" i="5"/>
  <c r="O27" i="5"/>
  <c r="T27" i="5"/>
  <c r="Y27" i="5"/>
  <c r="AD27" i="5"/>
  <c r="AI27" i="5"/>
  <c r="J24" i="5"/>
  <c r="O24" i="5"/>
  <c r="T24" i="5"/>
  <c r="Y24" i="5"/>
  <c r="AD24" i="5"/>
  <c r="AI24" i="5"/>
  <c r="J19" i="5"/>
  <c r="O19" i="5"/>
  <c r="T19" i="5"/>
  <c r="Y19" i="5"/>
  <c r="AD19" i="5"/>
  <c r="AI19" i="5"/>
  <c r="J23" i="5"/>
  <c r="O23" i="5"/>
  <c r="T23" i="5"/>
  <c r="Y23" i="5"/>
  <c r="AD23" i="5"/>
  <c r="AI23" i="5"/>
  <c r="J7" i="5"/>
  <c r="O7" i="5"/>
  <c r="T7" i="5"/>
  <c r="Y7" i="5"/>
  <c r="AD7" i="5"/>
  <c r="AI7" i="5"/>
  <c r="J6" i="5"/>
  <c r="O6" i="5"/>
  <c r="T6" i="5"/>
  <c r="Y6" i="5"/>
  <c r="AD6" i="5"/>
  <c r="AI6" i="5"/>
  <c r="J13" i="5"/>
  <c r="O13" i="5"/>
  <c r="T13" i="5"/>
  <c r="Y13" i="5"/>
  <c r="AD13" i="5"/>
  <c r="AI13" i="5"/>
  <c r="J11" i="5"/>
  <c r="O11" i="5"/>
  <c r="T11" i="5"/>
  <c r="Y11" i="5"/>
  <c r="AD11" i="5"/>
  <c r="AI11" i="5"/>
  <c r="J15" i="5"/>
  <c r="O15" i="5"/>
  <c r="T15" i="5"/>
  <c r="Y15" i="5"/>
  <c r="AD15" i="5"/>
  <c r="AI15" i="5"/>
  <c r="J8" i="5"/>
  <c r="O8" i="5"/>
  <c r="T8" i="5"/>
  <c r="Y8" i="5"/>
  <c r="AD8" i="5"/>
  <c r="AI8" i="5"/>
  <c r="J18" i="5"/>
  <c r="O18" i="5"/>
  <c r="T18" i="5"/>
  <c r="Y18" i="5"/>
  <c r="AD18" i="5"/>
  <c r="AI18" i="5"/>
  <c r="J28" i="5"/>
  <c r="O28" i="5"/>
  <c r="T28" i="5"/>
  <c r="Y28" i="5"/>
  <c r="AD28" i="5"/>
  <c r="AI28" i="5"/>
  <c r="J29" i="5"/>
  <c r="O29" i="5"/>
  <c r="T29" i="5"/>
  <c r="AI29" i="5"/>
  <c r="J30" i="5"/>
  <c r="O30" i="5"/>
  <c r="T30" i="5"/>
  <c r="AI30" i="5"/>
  <c r="J31" i="5"/>
  <c r="O31" i="5"/>
  <c r="T31" i="5"/>
  <c r="AI31" i="5"/>
  <c r="J32" i="5"/>
  <c r="O32" i="5"/>
  <c r="T32" i="5"/>
  <c r="AI32" i="5"/>
  <c r="J33" i="5"/>
  <c r="O33" i="5"/>
  <c r="T33" i="5"/>
  <c r="AI33" i="5"/>
  <c r="J34" i="5"/>
  <c r="O34" i="5"/>
  <c r="T34" i="5"/>
  <c r="AI34" i="5"/>
  <c r="J35" i="5"/>
  <c r="O35" i="5"/>
  <c r="T35" i="5"/>
  <c r="AI35" i="5"/>
  <c r="J36" i="5"/>
  <c r="O36" i="5"/>
  <c r="T36" i="5"/>
  <c r="AI36" i="5"/>
  <c r="J37" i="5"/>
  <c r="O37" i="5"/>
  <c r="T37" i="5"/>
  <c r="AI37" i="5"/>
  <c r="J38" i="5"/>
  <c r="O38" i="5"/>
  <c r="T38" i="5"/>
  <c r="AI38" i="5"/>
  <c r="J39" i="5"/>
  <c r="O39" i="5"/>
  <c r="T39" i="5"/>
  <c r="AI39" i="5"/>
  <c r="J40" i="5"/>
  <c r="O40" i="5"/>
  <c r="T40" i="5"/>
  <c r="AI40" i="5"/>
  <c r="J41" i="5"/>
  <c r="O41" i="5"/>
  <c r="T41" i="5"/>
  <c r="AI41" i="5"/>
  <c r="J42" i="5"/>
  <c r="O42" i="5"/>
  <c r="T42" i="5"/>
  <c r="AI42" i="5"/>
  <c r="J43" i="5"/>
  <c r="O43" i="5"/>
  <c r="T43" i="5"/>
  <c r="AI43" i="5"/>
  <c r="J44" i="5"/>
  <c r="O44" i="5"/>
  <c r="T44" i="5"/>
  <c r="AI44" i="5"/>
  <c r="J45" i="5"/>
  <c r="O45" i="5"/>
  <c r="T45" i="5"/>
  <c r="AI45" i="5"/>
  <c r="J46" i="5"/>
  <c r="O46" i="5"/>
  <c r="T46" i="5"/>
  <c r="AI46" i="5"/>
  <c r="J47" i="5"/>
  <c r="O47" i="5"/>
  <c r="T47" i="5"/>
  <c r="AI47" i="5"/>
  <c r="J48" i="5"/>
  <c r="O48" i="5"/>
  <c r="T48" i="5"/>
  <c r="AI48" i="5"/>
  <c r="J49" i="5"/>
  <c r="O49" i="5"/>
  <c r="T49" i="5"/>
  <c r="AI49" i="5"/>
  <c r="J50" i="5"/>
  <c r="O50" i="5"/>
  <c r="T50" i="5"/>
  <c r="AI50" i="5"/>
  <c r="J51" i="5"/>
  <c r="O51" i="5"/>
  <c r="T51" i="5"/>
  <c r="AI51" i="5"/>
  <c r="J52" i="5"/>
  <c r="O52" i="5"/>
  <c r="T52" i="5"/>
  <c r="AI52" i="5"/>
  <c r="J53" i="5"/>
  <c r="O53" i="5"/>
  <c r="T53" i="5"/>
  <c r="AI53" i="5"/>
  <c r="J54" i="5"/>
  <c r="O54" i="5"/>
  <c r="T54" i="5"/>
  <c r="AI54" i="5"/>
  <c r="J55" i="5"/>
  <c r="O55" i="5"/>
  <c r="T55" i="5"/>
  <c r="AI55" i="5"/>
  <c r="J56" i="5"/>
  <c r="O56" i="5"/>
  <c r="T56" i="5"/>
  <c r="AI56" i="5"/>
  <c r="J57" i="5"/>
  <c r="O57" i="5"/>
  <c r="T57" i="5"/>
  <c r="AI57" i="5"/>
  <c r="J58" i="5"/>
  <c r="O58" i="5"/>
  <c r="T58" i="5"/>
  <c r="AI58" i="5"/>
  <c r="J59" i="5"/>
  <c r="O59" i="5"/>
  <c r="T59" i="5"/>
  <c r="AI59" i="5"/>
  <c r="J60" i="5"/>
  <c r="O60" i="5"/>
  <c r="T60" i="5"/>
  <c r="AI60" i="5"/>
  <c r="J61" i="5"/>
  <c r="O61" i="5"/>
  <c r="T61" i="5"/>
  <c r="AI61" i="5"/>
  <c r="J62" i="5"/>
  <c r="O62" i="5"/>
  <c r="T62" i="5"/>
  <c r="AI62" i="5"/>
  <c r="J63" i="5"/>
  <c r="O63" i="5"/>
  <c r="T63" i="5"/>
  <c r="AI63" i="5"/>
  <c r="J64" i="5"/>
  <c r="O64" i="5"/>
  <c r="T64" i="5"/>
  <c r="AI64" i="5"/>
  <c r="J65" i="5"/>
  <c r="O65" i="5"/>
  <c r="T65" i="5"/>
  <c r="AI65" i="5"/>
  <c r="J66" i="5"/>
  <c r="O66" i="5"/>
  <c r="T66" i="5"/>
  <c r="AI66" i="5"/>
  <c r="J67" i="5"/>
  <c r="O67" i="5"/>
  <c r="T67" i="5"/>
  <c r="AI67" i="5"/>
  <c r="J68" i="5"/>
  <c r="O68" i="5"/>
  <c r="T68" i="5"/>
  <c r="AI68" i="5"/>
  <c r="J69" i="5"/>
  <c r="O69" i="5"/>
  <c r="T69" i="5"/>
  <c r="AI69" i="5"/>
  <c r="J70" i="5"/>
  <c r="O70" i="5"/>
  <c r="T70" i="5"/>
  <c r="AI70" i="5"/>
  <c r="J71" i="5"/>
  <c r="O71" i="5"/>
  <c r="T71" i="5"/>
  <c r="AI71" i="5"/>
  <c r="J72" i="5"/>
  <c r="O72" i="5"/>
  <c r="T72" i="5"/>
  <c r="AI72" i="5"/>
  <c r="J73" i="5"/>
  <c r="O73" i="5"/>
  <c r="T73" i="5"/>
  <c r="AI73" i="5"/>
  <c r="J74" i="5"/>
  <c r="O74" i="5"/>
  <c r="T74" i="5"/>
  <c r="AI74" i="5"/>
  <c r="J75" i="5"/>
  <c r="O75" i="5"/>
  <c r="T75" i="5"/>
  <c r="AI75" i="5"/>
  <c r="J76" i="5"/>
  <c r="O76" i="5"/>
  <c r="T76" i="5"/>
  <c r="AI76" i="5"/>
  <c r="J77" i="5"/>
  <c r="O77" i="5"/>
  <c r="T77" i="5"/>
  <c r="AI77" i="5"/>
  <c r="J78" i="5"/>
  <c r="O78" i="5"/>
  <c r="T78" i="5"/>
  <c r="AI78" i="5"/>
  <c r="J79" i="5"/>
  <c r="O79" i="5"/>
  <c r="T79" i="5"/>
  <c r="AI79" i="5"/>
  <c r="J80" i="5"/>
  <c r="O80" i="5"/>
  <c r="T80" i="5"/>
  <c r="AI80" i="5"/>
  <c r="J81" i="5"/>
  <c r="O81" i="5"/>
  <c r="T81" i="5"/>
  <c r="AI81" i="5"/>
  <c r="J82" i="5"/>
  <c r="O82" i="5"/>
  <c r="T82" i="5"/>
  <c r="AI82" i="5"/>
  <c r="J83" i="5"/>
  <c r="O83" i="5"/>
  <c r="T83" i="5"/>
  <c r="AI83" i="5"/>
  <c r="J84" i="5"/>
  <c r="O84" i="5"/>
  <c r="T84" i="5"/>
  <c r="AI84" i="5"/>
  <c r="J85" i="5"/>
  <c r="O85" i="5"/>
  <c r="T85" i="5"/>
  <c r="AI85" i="5"/>
  <c r="AF3" i="5"/>
  <c r="G2" i="5"/>
  <c r="AI3" i="5"/>
  <c r="AN3" i="5"/>
  <c r="AS3" i="5"/>
  <c r="AX3" i="5"/>
  <c r="BC3" i="5"/>
  <c r="BH3" i="5"/>
  <c r="AL4" i="5"/>
  <c r="AN20" i="5"/>
  <c r="AQ4" i="5"/>
  <c r="AS20" i="5"/>
  <c r="AX20" i="5"/>
  <c r="R13" i="6"/>
  <c r="AP4" i="5"/>
  <c r="R14" i="6"/>
  <c r="AU4" i="5"/>
  <c r="R15" i="6"/>
  <c r="AZ4" i="5"/>
  <c r="BC20" i="5"/>
  <c r="R16" i="6"/>
  <c r="BE4" i="5"/>
  <c r="BH20" i="5"/>
  <c r="R17" i="6"/>
  <c r="BJ4" i="5"/>
  <c r="BM20" i="5"/>
  <c r="AN17" i="5"/>
  <c r="AS17" i="5"/>
  <c r="AX17" i="5"/>
  <c r="BC17" i="5"/>
  <c r="BH17" i="5"/>
  <c r="BM17" i="5"/>
  <c r="AN9" i="5"/>
  <c r="AS9" i="5"/>
  <c r="AX9" i="5"/>
  <c r="BC9" i="5"/>
  <c r="BH9" i="5"/>
  <c r="BM9" i="5"/>
  <c r="AN14" i="5"/>
  <c r="AS14" i="5"/>
  <c r="AX14" i="5"/>
  <c r="BC14" i="5"/>
  <c r="BH14" i="5"/>
  <c r="BM14" i="5"/>
  <c r="AN21" i="5"/>
  <c r="AS21" i="5"/>
  <c r="AX21" i="5"/>
  <c r="BC21" i="5"/>
  <c r="BH21" i="5"/>
  <c r="BM21" i="5"/>
  <c r="AN12" i="5"/>
  <c r="AS12" i="5"/>
  <c r="AX12" i="5"/>
  <c r="BC12" i="5"/>
  <c r="BH12" i="5"/>
  <c r="BM12" i="5"/>
  <c r="AN22" i="5"/>
  <c r="AS22" i="5"/>
  <c r="AX22" i="5"/>
  <c r="BC22" i="5"/>
  <c r="BH22" i="5"/>
  <c r="BM22" i="5"/>
  <c r="AN26" i="5"/>
  <c r="AS26" i="5"/>
  <c r="AX26" i="5"/>
  <c r="BC26" i="5"/>
  <c r="BH26" i="5"/>
  <c r="BM26" i="5"/>
  <c r="AN25" i="5"/>
  <c r="AS25" i="5"/>
  <c r="AX25" i="5"/>
  <c r="BC25" i="5"/>
  <c r="BH25" i="5"/>
  <c r="BM25" i="5"/>
  <c r="AN10" i="5"/>
  <c r="AS10" i="5"/>
  <c r="AX10" i="5"/>
  <c r="BC10" i="5"/>
  <c r="BH10" i="5"/>
  <c r="BM10" i="5"/>
  <c r="AN16" i="5"/>
  <c r="AS16" i="5"/>
  <c r="AX16" i="5"/>
  <c r="BC16" i="5"/>
  <c r="BH16" i="5"/>
  <c r="BM16" i="5"/>
  <c r="AN27" i="5"/>
  <c r="AS27" i="5"/>
  <c r="AX27" i="5"/>
  <c r="BC27" i="5"/>
  <c r="BH27" i="5"/>
  <c r="BM27" i="5"/>
  <c r="AN24" i="5"/>
  <c r="AS24" i="5"/>
  <c r="AX24" i="5"/>
  <c r="BC24" i="5"/>
  <c r="BH24" i="5"/>
  <c r="BM24" i="5"/>
  <c r="AN19" i="5"/>
  <c r="AS19" i="5"/>
  <c r="AX19" i="5"/>
  <c r="BC19" i="5"/>
  <c r="BH19" i="5"/>
  <c r="BM19" i="5"/>
  <c r="AN23" i="5"/>
  <c r="AS23" i="5"/>
  <c r="AX23" i="5"/>
  <c r="BC23" i="5"/>
  <c r="BH23" i="5"/>
  <c r="BM23" i="5"/>
  <c r="AN7" i="5"/>
  <c r="AS7" i="5"/>
  <c r="AX7" i="5"/>
  <c r="BC7" i="5"/>
  <c r="BH7" i="5"/>
  <c r="BM7" i="5"/>
  <c r="AN6" i="5"/>
  <c r="AS6" i="5"/>
  <c r="AX6" i="5"/>
  <c r="BC6" i="5"/>
  <c r="BH6" i="5"/>
  <c r="BM6" i="5"/>
  <c r="AN13" i="5"/>
  <c r="AS13" i="5"/>
  <c r="AX13" i="5"/>
  <c r="BC13" i="5"/>
  <c r="BH13" i="5"/>
  <c r="BM13" i="5"/>
  <c r="AN11" i="5"/>
  <c r="AS11" i="5"/>
  <c r="AX11" i="5"/>
  <c r="BC11" i="5"/>
  <c r="BH11" i="5"/>
  <c r="BM11" i="5"/>
  <c r="AN15" i="5"/>
  <c r="AS15" i="5"/>
  <c r="AX15" i="5"/>
  <c r="BC15" i="5"/>
  <c r="BH15" i="5"/>
  <c r="BM15" i="5"/>
  <c r="AN8" i="5"/>
  <c r="AS8" i="5"/>
  <c r="AX8" i="5"/>
  <c r="BC8" i="5"/>
  <c r="BH8" i="5"/>
  <c r="BM8" i="5"/>
  <c r="AN18" i="5"/>
  <c r="AS18" i="5"/>
  <c r="AX18" i="5"/>
  <c r="BC18" i="5"/>
  <c r="BH18" i="5"/>
  <c r="BM18" i="5"/>
  <c r="AN28" i="5"/>
  <c r="AS28" i="5"/>
  <c r="AX28" i="5"/>
  <c r="BC28" i="5"/>
  <c r="BH28" i="5"/>
  <c r="BM28" i="5"/>
  <c r="AN29" i="5"/>
  <c r="AS29" i="5"/>
  <c r="AX29" i="5"/>
  <c r="BM29" i="5"/>
  <c r="AN30" i="5"/>
  <c r="AS30" i="5"/>
  <c r="AX30" i="5"/>
  <c r="BM30" i="5"/>
  <c r="AN31" i="5"/>
  <c r="AS31" i="5"/>
  <c r="AX31" i="5"/>
  <c r="BM31" i="5"/>
  <c r="AN32" i="5"/>
  <c r="AS32" i="5"/>
  <c r="AX32" i="5"/>
  <c r="BM32" i="5"/>
  <c r="AN33" i="5"/>
  <c r="AS33" i="5"/>
  <c r="AX33" i="5"/>
  <c r="BM33" i="5"/>
  <c r="AN34" i="5"/>
  <c r="AS34" i="5"/>
  <c r="AX34" i="5"/>
  <c r="BM34" i="5"/>
  <c r="AN35" i="5"/>
  <c r="AS35" i="5"/>
  <c r="AX35" i="5"/>
  <c r="BM35" i="5"/>
  <c r="AN36" i="5"/>
  <c r="AS36" i="5"/>
  <c r="AX36" i="5"/>
  <c r="BM36" i="5"/>
  <c r="AN37" i="5"/>
  <c r="AS37" i="5"/>
  <c r="AX37" i="5"/>
  <c r="BM37" i="5"/>
  <c r="AN38" i="5"/>
  <c r="AS38" i="5"/>
  <c r="AX38" i="5"/>
  <c r="BM38" i="5"/>
  <c r="AN39" i="5"/>
  <c r="AS39" i="5"/>
  <c r="AX39" i="5"/>
  <c r="BM39" i="5"/>
  <c r="AN40" i="5"/>
  <c r="AS40" i="5"/>
  <c r="AX40" i="5"/>
  <c r="BM40" i="5"/>
  <c r="AN41" i="5"/>
  <c r="AS41" i="5"/>
  <c r="AX41" i="5"/>
  <c r="BM41" i="5"/>
  <c r="AN42" i="5"/>
  <c r="AS42" i="5"/>
  <c r="AX42" i="5"/>
  <c r="BM42" i="5"/>
  <c r="AN43" i="5"/>
  <c r="AS43" i="5"/>
  <c r="AX43" i="5"/>
  <c r="BM43" i="5"/>
  <c r="AN44" i="5"/>
  <c r="AS44" i="5"/>
  <c r="AX44" i="5"/>
  <c r="BM44" i="5"/>
  <c r="AN45" i="5"/>
  <c r="AS45" i="5"/>
  <c r="AX45" i="5"/>
  <c r="BM45" i="5"/>
  <c r="AN46" i="5"/>
  <c r="AS46" i="5"/>
  <c r="AX46" i="5"/>
  <c r="BM46" i="5"/>
  <c r="AN47" i="5"/>
  <c r="AS47" i="5"/>
  <c r="AX47" i="5"/>
  <c r="BM47" i="5"/>
  <c r="AN48" i="5"/>
  <c r="AS48" i="5"/>
  <c r="AX48" i="5"/>
  <c r="BM48" i="5"/>
  <c r="AN49" i="5"/>
  <c r="AS49" i="5"/>
  <c r="AX49" i="5"/>
  <c r="BM49" i="5"/>
  <c r="AN50" i="5"/>
  <c r="AS50" i="5"/>
  <c r="AX50" i="5"/>
  <c r="BM50" i="5"/>
  <c r="AN51" i="5"/>
  <c r="AS51" i="5"/>
  <c r="AX51" i="5"/>
  <c r="BM51" i="5"/>
  <c r="AN52" i="5"/>
  <c r="AS52" i="5"/>
  <c r="AX52" i="5"/>
  <c r="BM52" i="5"/>
  <c r="AN53" i="5"/>
  <c r="AS53" i="5"/>
  <c r="AX53" i="5"/>
  <c r="BM53" i="5"/>
  <c r="AN54" i="5"/>
  <c r="AS54" i="5"/>
  <c r="AX54" i="5"/>
  <c r="BM54" i="5"/>
  <c r="AN55" i="5"/>
  <c r="AS55" i="5"/>
  <c r="AX55" i="5"/>
  <c r="BM55" i="5"/>
  <c r="AN56" i="5"/>
  <c r="AS56" i="5"/>
  <c r="AX56" i="5"/>
  <c r="BM56" i="5"/>
  <c r="AN57" i="5"/>
  <c r="AS57" i="5"/>
  <c r="AX57" i="5"/>
  <c r="BM57" i="5"/>
  <c r="AN58" i="5"/>
  <c r="AS58" i="5"/>
  <c r="AX58" i="5"/>
  <c r="BM58" i="5"/>
  <c r="AN59" i="5"/>
  <c r="AS59" i="5"/>
  <c r="AX59" i="5"/>
  <c r="BM59" i="5"/>
  <c r="AN60" i="5"/>
  <c r="AS60" i="5"/>
  <c r="AX60" i="5"/>
  <c r="BM60" i="5"/>
  <c r="AN61" i="5"/>
  <c r="AS61" i="5"/>
  <c r="AX61" i="5"/>
  <c r="BM61" i="5"/>
  <c r="AN62" i="5"/>
  <c r="AS62" i="5"/>
  <c r="AX62" i="5"/>
  <c r="BM62" i="5"/>
  <c r="AN63" i="5"/>
  <c r="AS63" i="5"/>
  <c r="AX63" i="5"/>
  <c r="BM63" i="5"/>
  <c r="AN64" i="5"/>
  <c r="AS64" i="5"/>
  <c r="AX64" i="5"/>
  <c r="BM64" i="5"/>
  <c r="AN65" i="5"/>
  <c r="AS65" i="5"/>
  <c r="AX65" i="5"/>
  <c r="BM65" i="5"/>
  <c r="AN66" i="5"/>
  <c r="AS66" i="5"/>
  <c r="AX66" i="5"/>
  <c r="BM66" i="5"/>
  <c r="AN67" i="5"/>
  <c r="AS67" i="5"/>
  <c r="AX67" i="5"/>
  <c r="BM67" i="5"/>
  <c r="AN68" i="5"/>
  <c r="AS68" i="5"/>
  <c r="AX68" i="5"/>
  <c r="BM68" i="5"/>
  <c r="AN69" i="5"/>
  <c r="AS69" i="5"/>
  <c r="AX69" i="5"/>
  <c r="BM69" i="5"/>
  <c r="AN70" i="5"/>
  <c r="AS70" i="5"/>
  <c r="AX70" i="5"/>
  <c r="BM70" i="5"/>
  <c r="AN71" i="5"/>
  <c r="AS71" i="5"/>
  <c r="AX71" i="5"/>
  <c r="BM71" i="5"/>
  <c r="AN72" i="5"/>
  <c r="AS72" i="5"/>
  <c r="AX72" i="5"/>
  <c r="BM72" i="5"/>
  <c r="AN73" i="5"/>
  <c r="AS73" i="5"/>
  <c r="AX73" i="5"/>
  <c r="BM73" i="5"/>
  <c r="AN74" i="5"/>
  <c r="AS74" i="5"/>
  <c r="AX74" i="5"/>
  <c r="BM74" i="5"/>
  <c r="AN75" i="5"/>
  <c r="AS75" i="5"/>
  <c r="AX75" i="5"/>
  <c r="BM75" i="5"/>
  <c r="AN76" i="5"/>
  <c r="AS76" i="5"/>
  <c r="AX76" i="5"/>
  <c r="BM76" i="5"/>
  <c r="AN77" i="5"/>
  <c r="AS77" i="5"/>
  <c r="AX77" i="5"/>
  <c r="BM77" i="5"/>
  <c r="AN78" i="5"/>
  <c r="AS78" i="5"/>
  <c r="AX78" i="5"/>
  <c r="BM78" i="5"/>
  <c r="AN79" i="5"/>
  <c r="AS79" i="5"/>
  <c r="AX79" i="5"/>
  <c r="BM79" i="5"/>
  <c r="AN80" i="5"/>
  <c r="AS80" i="5"/>
  <c r="AX80" i="5"/>
  <c r="BM80" i="5"/>
  <c r="AN81" i="5"/>
  <c r="AS81" i="5"/>
  <c r="AX81" i="5"/>
  <c r="BM81" i="5"/>
  <c r="AN82" i="5"/>
  <c r="AS82" i="5"/>
  <c r="AX82" i="5"/>
  <c r="BM82" i="5"/>
  <c r="AN83" i="5"/>
  <c r="AS83" i="5"/>
  <c r="AX83" i="5"/>
  <c r="BM83" i="5"/>
  <c r="AN84" i="5"/>
  <c r="AS84" i="5"/>
  <c r="AX84" i="5"/>
  <c r="BM84" i="5"/>
  <c r="AN85" i="5"/>
  <c r="AS85" i="5"/>
  <c r="AX85" i="5"/>
  <c r="BM85" i="5"/>
  <c r="BK3" i="5"/>
  <c r="AP20" i="5"/>
  <c r="AU20" i="5"/>
  <c r="AZ20" i="5"/>
  <c r="BE20" i="5"/>
  <c r="BJ20" i="5"/>
  <c r="BO20" i="5"/>
  <c r="AP17" i="5"/>
  <c r="AU17" i="5"/>
  <c r="AZ17" i="5"/>
  <c r="BE17" i="5"/>
  <c r="BJ17" i="5"/>
  <c r="BO17" i="5"/>
  <c r="AP9" i="5"/>
  <c r="AU9" i="5"/>
  <c r="AZ9" i="5"/>
  <c r="BE9" i="5"/>
  <c r="BJ9" i="5"/>
  <c r="BO9" i="5"/>
  <c r="AP14" i="5"/>
  <c r="AU14" i="5"/>
  <c r="AZ14" i="5"/>
  <c r="BE14" i="5"/>
  <c r="BJ14" i="5"/>
  <c r="BO14" i="5"/>
  <c r="AP21" i="5"/>
  <c r="AU21" i="5"/>
  <c r="AZ21" i="5"/>
  <c r="BE21" i="5"/>
  <c r="BJ21" i="5"/>
  <c r="BO21" i="5"/>
  <c r="AP12" i="5"/>
  <c r="AU12" i="5"/>
  <c r="AZ12" i="5"/>
  <c r="BE12" i="5"/>
  <c r="BJ12" i="5"/>
  <c r="BO12" i="5"/>
  <c r="AP22" i="5"/>
  <c r="AU22" i="5"/>
  <c r="AZ22" i="5"/>
  <c r="BE22" i="5"/>
  <c r="BJ22" i="5"/>
  <c r="BO22" i="5"/>
  <c r="AP26" i="5"/>
  <c r="AU26" i="5"/>
  <c r="AZ26" i="5"/>
  <c r="BE26" i="5"/>
  <c r="BJ26" i="5"/>
  <c r="BO26" i="5"/>
  <c r="AP25" i="5"/>
  <c r="AU25" i="5"/>
  <c r="AZ25" i="5"/>
  <c r="BE25" i="5"/>
  <c r="BJ25" i="5"/>
  <c r="BO25" i="5"/>
  <c r="AP10" i="5"/>
  <c r="AU10" i="5"/>
  <c r="AZ10" i="5"/>
  <c r="BE10" i="5"/>
  <c r="BJ10" i="5"/>
  <c r="BO10" i="5"/>
  <c r="AP16" i="5"/>
  <c r="AU16" i="5"/>
  <c r="AZ16" i="5"/>
  <c r="BE16" i="5"/>
  <c r="BJ16" i="5"/>
  <c r="BO16" i="5"/>
  <c r="AP27" i="5"/>
  <c r="AU27" i="5"/>
  <c r="AZ27" i="5"/>
  <c r="BE27" i="5"/>
  <c r="BJ27" i="5"/>
  <c r="BO27" i="5"/>
  <c r="AP24" i="5"/>
  <c r="AU24" i="5"/>
  <c r="AZ24" i="5"/>
  <c r="BE24" i="5"/>
  <c r="BJ24" i="5"/>
  <c r="BO24" i="5"/>
  <c r="AP19" i="5"/>
  <c r="AU19" i="5"/>
  <c r="AZ19" i="5"/>
  <c r="BE19" i="5"/>
  <c r="BJ19" i="5"/>
  <c r="BO19" i="5"/>
  <c r="AP23" i="5"/>
  <c r="AU23" i="5"/>
  <c r="AZ23" i="5"/>
  <c r="BE23" i="5"/>
  <c r="BJ23" i="5"/>
  <c r="BO23" i="5"/>
  <c r="AP7" i="5"/>
  <c r="AU7" i="5"/>
  <c r="AZ7" i="5"/>
  <c r="BE7" i="5"/>
  <c r="BJ7" i="5"/>
  <c r="BO7" i="5"/>
  <c r="AP6" i="5"/>
  <c r="AU6" i="5"/>
  <c r="AZ6" i="5"/>
  <c r="BE6" i="5"/>
  <c r="BJ6" i="5"/>
  <c r="BO6" i="5"/>
  <c r="AP13" i="5"/>
  <c r="AU13" i="5"/>
  <c r="AZ13" i="5"/>
  <c r="BE13" i="5"/>
  <c r="BJ13" i="5"/>
  <c r="BO13" i="5"/>
  <c r="AP11" i="5"/>
  <c r="AU11" i="5"/>
  <c r="AZ11" i="5"/>
  <c r="BE11" i="5"/>
  <c r="BJ11" i="5"/>
  <c r="BO11" i="5"/>
  <c r="AP15" i="5"/>
  <c r="AU15" i="5"/>
  <c r="AZ15" i="5"/>
  <c r="BE15" i="5"/>
  <c r="BJ15" i="5"/>
  <c r="BO15" i="5"/>
  <c r="AP8" i="5"/>
  <c r="AU8" i="5"/>
  <c r="AZ8" i="5"/>
  <c r="BE8" i="5"/>
  <c r="BJ8" i="5"/>
  <c r="BO8" i="5"/>
  <c r="AP18" i="5"/>
  <c r="AU18" i="5"/>
  <c r="AZ18" i="5"/>
  <c r="BE18" i="5"/>
  <c r="BJ18" i="5"/>
  <c r="BO18" i="5"/>
  <c r="AP28" i="5"/>
  <c r="AU28" i="5"/>
  <c r="AZ28" i="5"/>
  <c r="BE28" i="5"/>
  <c r="BJ28" i="5"/>
  <c r="BO28" i="5"/>
  <c r="AP29" i="5"/>
  <c r="AU29" i="5"/>
  <c r="AZ29" i="5"/>
  <c r="BO29" i="5"/>
  <c r="AP30" i="5"/>
  <c r="AU30" i="5"/>
  <c r="AZ30" i="5"/>
  <c r="BO30" i="5"/>
  <c r="AP31" i="5"/>
  <c r="AU31" i="5"/>
  <c r="AZ31" i="5"/>
  <c r="BO31" i="5"/>
  <c r="AP32" i="5"/>
  <c r="AU32" i="5"/>
  <c r="AZ32" i="5"/>
  <c r="BO32" i="5"/>
  <c r="AP33" i="5"/>
  <c r="AU33" i="5"/>
  <c r="AZ33" i="5"/>
  <c r="BO33" i="5"/>
  <c r="AP34" i="5"/>
  <c r="AU34" i="5"/>
  <c r="AZ34" i="5"/>
  <c r="BO34" i="5"/>
  <c r="AP35" i="5"/>
  <c r="AU35" i="5"/>
  <c r="AZ35" i="5"/>
  <c r="BO35" i="5"/>
  <c r="AP36" i="5"/>
  <c r="AU36" i="5"/>
  <c r="AZ36" i="5"/>
  <c r="BO36" i="5"/>
  <c r="AP37" i="5"/>
  <c r="AU37" i="5"/>
  <c r="AZ37" i="5"/>
  <c r="BO37" i="5"/>
  <c r="AP38" i="5"/>
  <c r="AU38" i="5"/>
  <c r="AZ38" i="5"/>
  <c r="BO38" i="5"/>
  <c r="AP39" i="5"/>
  <c r="AU39" i="5"/>
  <c r="AZ39" i="5"/>
  <c r="BO39" i="5"/>
  <c r="AP40" i="5"/>
  <c r="AU40" i="5"/>
  <c r="AZ40" i="5"/>
  <c r="BO40" i="5"/>
  <c r="AP41" i="5"/>
  <c r="AU41" i="5"/>
  <c r="AZ41" i="5"/>
  <c r="BO41" i="5"/>
  <c r="AP42" i="5"/>
  <c r="AU42" i="5"/>
  <c r="AZ42" i="5"/>
  <c r="BO42" i="5"/>
  <c r="AP43" i="5"/>
  <c r="AU43" i="5"/>
  <c r="AZ43" i="5"/>
  <c r="BO43" i="5"/>
  <c r="AP44" i="5"/>
  <c r="AU44" i="5"/>
  <c r="AZ44" i="5"/>
  <c r="BO44" i="5"/>
  <c r="AP45" i="5"/>
  <c r="AU45" i="5"/>
  <c r="AZ45" i="5"/>
  <c r="BO45" i="5"/>
  <c r="AP46" i="5"/>
  <c r="AU46" i="5"/>
  <c r="AZ46" i="5"/>
  <c r="BO46" i="5"/>
  <c r="AP47" i="5"/>
  <c r="AU47" i="5"/>
  <c r="AZ47" i="5"/>
  <c r="BO47" i="5"/>
  <c r="AP48" i="5"/>
  <c r="AU48" i="5"/>
  <c r="AZ48" i="5"/>
  <c r="BO48" i="5"/>
  <c r="AP49" i="5"/>
  <c r="AU49" i="5"/>
  <c r="AZ49" i="5"/>
  <c r="BO49" i="5"/>
  <c r="AP50" i="5"/>
  <c r="AU50" i="5"/>
  <c r="AZ50" i="5"/>
  <c r="BO50" i="5"/>
  <c r="AP51" i="5"/>
  <c r="AU51" i="5"/>
  <c r="AZ51" i="5"/>
  <c r="BO51" i="5"/>
  <c r="AP52" i="5"/>
  <c r="AU52" i="5"/>
  <c r="AZ52" i="5"/>
  <c r="BO52" i="5"/>
  <c r="AP53" i="5"/>
  <c r="AU53" i="5"/>
  <c r="AZ53" i="5"/>
  <c r="BO53" i="5"/>
  <c r="AP54" i="5"/>
  <c r="AU54" i="5"/>
  <c r="AZ54" i="5"/>
  <c r="BO54" i="5"/>
  <c r="AP55" i="5"/>
  <c r="AU55" i="5"/>
  <c r="AZ55" i="5"/>
  <c r="BO55" i="5"/>
  <c r="AP56" i="5"/>
  <c r="AU56" i="5"/>
  <c r="AZ56" i="5"/>
  <c r="BO56" i="5"/>
  <c r="AP57" i="5"/>
  <c r="AU57" i="5"/>
  <c r="AZ57" i="5"/>
  <c r="BO57" i="5"/>
  <c r="AP58" i="5"/>
  <c r="AU58" i="5"/>
  <c r="AZ58" i="5"/>
  <c r="BO58" i="5"/>
  <c r="AP59" i="5"/>
  <c r="AU59" i="5"/>
  <c r="AZ59" i="5"/>
  <c r="BO59" i="5"/>
  <c r="AP60" i="5"/>
  <c r="AU60" i="5"/>
  <c r="AZ60" i="5"/>
  <c r="BO60" i="5"/>
  <c r="AP61" i="5"/>
  <c r="AU61" i="5"/>
  <c r="AZ61" i="5"/>
  <c r="BO61" i="5"/>
  <c r="AP62" i="5"/>
  <c r="AU62" i="5"/>
  <c r="AZ62" i="5"/>
  <c r="BO62" i="5"/>
  <c r="AP63" i="5"/>
  <c r="AU63" i="5"/>
  <c r="AZ63" i="5"/>
  <c r="BO63" i="5"/>
  <c r="AP64" i="5"/>
  <c r="AU64" i="5"/>
  <c r="AZ64" i="5"/>
  <c r="BO64" i="5"/>
  <c r="AP65" i="5"/>
  <c r="AU65" i="5"/>
  <c r="AZ65" i="5"/>
  <c r="BO65" i="5"/>
  <c r="AP66" i="5"/>
  <c r="AU66" i="5"/>
  <c r="AZ66" i="5"/>
  <c r="BO66" i="5"/>
  <c r="AP67" i="5"/>
  <c r="AU67" i="5"/>
  <c r="AZ67" i="5"/>
  <c r="BO67" i="5"/>
  <c r="AP68" i="5"/>
  <c r="AU68" i="5"/>
  <c r="AZ68" i="5"/>
  <c r="BO68" i="5"/>
  <c r="AP69" i="5"/>
  <c r="AU69" i="5"/>
  <c r="AZ69" i="5"/>
  <c r="BO69" i="5"/>
  <c r="AP70" i="5"/>
  <c r="AU70" i="5"/>
  <c r="AZ70" i="5"/>
  <c r="BO70" i="5"/>
  <c r="AP71" i="5"/>
  <c r="AU71" i="5"/>
  <c r="AZ71" i="5"/>
  <c r="BO71" i="5"/>
  <c r="AP72" i="5"/>
  <c r="AU72" i="5"/>
  <c r="AZ72" i="5"/>
  <c r="BO72" i="5"/>
  <c r="AP73" i="5"/>
  <c r="AU73" i="5"/>
  <c r="AZ73" i="5"/>
  <c r="BO73" i="5"/>
  <c r="AP74" i="5"/>
  <c r="AU74" i="5"/>
  <c r="AZ74" i="5"/>
  <c r="BO74" i="5"/>
  <c r="AP75" i="5"/>
  <c r="AU75" i="5"/>
  <c r="AZ75" i="5"/>
  <c r="BO75" i="5"/>
  <c r="AP76" i="5"/>
  <c r="AU76" i="5"/>
  <c r="AZ76" i="5"/>
  <c r="BO76" i="5"/>
  <c r="AP77" i="5"/>
  <c r="AU77" i="5"/>
  <c r="AZ77" i="5"/>
  <c r="BO77" i="5"/>
  <c r="AP78" i="5"/>
  <c r="AU78" i="5"/>
  <c r="AZ78" i="5"/>
  <c r="BO78" i="5"/>
  <c r="AP79" i="5"/>
  <c r="AU79" i="5"/>
  <c r="AZ79" i="5"/>
  <c r="BO79" i="5"/>
  <c r="AP80" i="5"/>
  <c r="AU80" i="5"/>
  <c r="AZ80" i="5"/>
  <c r="BO80" i="5"/>
  <c r="AP81" i="5"/>
  <c r="AU81" i="5"/>
  <c r="AZ81" i="5"/>
  <c r="BO81" i="5"/>
  <c r="AP82" i="5"/>
  <c r="AU82" i="5"/>
  <c r="AZ82" i="5"/>
  <c r="BO82" i="5"/>
  <c r="AP83" i="5"/>
  <c r="AU83" i="5"/>
  <c r="AZ83" i="5"/>
  <c r="BO83" i="5"/>
  <c r="AP84" i="5"/>
  <c r="AU84" i="5"/>
  <c r="AZ84" i="5"/>
  <c r="BO84" i="5"/>
  <c r="AP85" i="5"/>
  <c r="AU85" i="5"/>
  <c r="AZ85" i="5"/>
  <c r="BO85" i="5"/>
  <c r="BL3" i="5"/>
  <c r="BO3" i="5"/>
  <c r="BT3" i="5"/>
  <c r="BY3" i="5"/>
  <c r="CD3" i="5"/>
  <c r="CI3" i="5"/>
  <c r="CN3" i="5"/>
  <c r="BR4" i="5"/>
  <c r="BT20" i="5"/>
  <c r="BW4" i="5"/>
  <c r="BY20" i="5"/>
  <c r="CD20" i="5"/>
  <c r="R19" i="6"/>
  <c r="BV4" i="5"/>
  <c r="R20" i="6"/>
  <c r="CA4" i="5"/>
  <c r="R21" i="6"/>
  <c r="CF4" i="5"/>
  <c r="CI20" i="5"/>
  <c r="R22" i="6"/>
  <c r="CK4" i="5"/>
  <c r="CN20" i="5"/>
  <c r="R23" i="6"/>
  <c r="CP4" i="5"/>
  <c r="CS20" i="5"/>
  <c r="BT17" i="5"/>
  <c r="BY17" i="5"/>
  <c r="CD17" i="5"/>
  <c r="CI17" i="5"/>
  <c r="CN17" i="5"/>
  <c r="CS17" i="5"/>
  <c r="BT9" i="5"/>
  <c r="BY9" i="5"/>
  <c r="CD9" i="5"/>
  <c r="CI9" i="5"/>
  <c r="CN9" i="5"/>
  <c r="CS9" i="5"/>
  <c r="BT14" i="5"/>
  <c r="BY14" i="5"/>
  <c r="CD14" i="5"/>
  <c r="CI14" i="5"/>
  <c r="CN14" i="5"/>
  <c r="CS14" i="5"/>
  <c r="BT21" i="5"/>
  <c r="BY21" i="5"/>
  <c r="CD21" i="5"/>
  <c r="CI21" i="5"/>
  <c r="CN21" i="5"/>
  <c r="CS21" i="5"/>
  <c r="BT12" i="5"/>
  <c r="BY12" i="5"/>
  <c r="CD12" i="5"/>
  <c r="CI12" i="5"/>
  <c r="CN12" i="5"/>
  <c r="CS12" i="5"/>
  <c r="BT22" i="5"/>
  <c r="BY22" i="5"/>
  <c r="CD22" i="5"/>
  <c r="CI22" i="5"/>
  <c r="CN22" i="5"/>
  <c r="CS22" i="5"/>
  <c r="BT26" i="5"/>
  <c r="BY26" i="5"/>
  <c r="CD26" i="5"/>
  <c r="CI26" i="5"/>
  <c r="CN26" i="5"/>
  <c r="CS26" i="5"/>
  <c r="BT25" i="5"/>
  <c r="BY25" i="5"/>
  <c r="CD25" i="5"/>
  <c r="CI25" i="5"/>
  <c r="CN25" i="5"/>
  <c r="CS25" i="5"/>
  <c r="BT10" i="5"/>
  <c r="BY10" i="5"/>
  <c r="CD10" i="5"/>
  <c r="CI10" i="5"/>
  <c r="CN10" i="5"/>
  <c r="CS10" i="5"/>
  <c r="BT16" i="5"/>
  <c r="BY16" i="5"/>
  <c r="CD16" i="5"/>
  <c r="CI16" i="5"/>
  <c r="CN16" i="5"/>
  <c r="CS16" i="5"/>
  <c r="BT27" i="5"/>
  <c r="BY27" i="5"/>
  <c r="CD27" i="5"/>
  <c r="CI27" i="5"/>
  <c r="CN27" i="5"/>
  <c r="CS27" i="5"/>
  <c r="BT24" i="5"/>
  <c r="BY24" i="5"/>
  <c r="CD24" i="5"/>
  <c r="CI24" i="5"/>
  <c r="CN24" i="5"/>
  <c r="CS24" i="5"/>
  <c r="BT19" i="5"/>
  <c r="BY19" i="5"/>
  <c r="CD19" i="5"/>
  <c r="CI19" i="5"/>
  <c r="CN19" i="5"/>
  <c r="CS19" i="5"/>
  <c r="BT23" i="5"/>
  <c r="BY23" i="5"/>
  <c r="CD23" i="5"/>
  <c r="CI23" i="5"/>
  <c r="CN23" i="5"/>
  <c r="CS23" i="5"/>
  <c r="BT7" i="5"/>
  <c r="BY7" i="5"/>
  <c r="CD7" i="5"/>
  <c r="CI7" i="5"/>
  <c r="CN7" i="5"/>
  <c r="CS7" i="5"/>
  <c r="BT6" i="5"/>
  <c r="BY6" i="5"/>
  <c r="CD6" i="5"/>
  <c r="CI6" i="5"/>
  <c r="CN6" i="5"/>
  <c r="CS6" i="5"/>
  <c r="BT13" i="5"/>
  <c r="BY13" i="5"/>
  <c r="CD13" i="5"/>
  <c r="CI13" i="5"/>
  <c r="CN13" i="5"/>
  <c r="CS13" i="5"/>
  <c r="BT11" i="5"/>
  <c r="BY11" i="5"/>
  <c r="CD11" i="5"/>
  <c r="CI11" i="5"/>
  <c r="CN11" i="5"/>
  <c r="CS11" i="5"/>
  <c r="BT15" i="5"/>
  <c r="BY15" i="5"/>
  <c r="CD15" i="5"/>
  <c r="CI15" i="5"/>
  <c r="CN15" i="5"/>
  <c r="CS15" i="5"/>
  <c r="BT8" i="5"/>
  <c r="BY8" i="5"/>
  <c r="CD8" i="5"/>
  <c r="CI8" i="5"/>
  <c r="CN8" i="5"/>
  <c r="CS8" i="5"/>
  <c r="BT18" i="5"/>
  <c r="BY18" i="5"/>
  <c r="CD18" i="5"/>
  <c r="CI18" i="5"/>
  <c r="CN18" i="5"/>
  <c r="CS18" i="5"/>
  <c r="BT28" i="5"/>
  <c r="BY28" i="5"/>
  <c r="CD28" i="5"/>
  <c r="CI28" i="5"/>
  <c r="CN28" i="5"/>
  <c r="CS28" i="5"/>
  <c r="BT29" i="5"/>
  <c r="BY29" i="5"/>
  <c r="CD29" i="5"/>
  <c r="CS29" i="5"/>
  <c r="BT30" i="5"/>
  <c r="BY30" i="5"/>
  <c r="CD30" i="5"/>
  <c r="CS30" i="5"/>
  <c r="BT31" i="5"/>
  <c r="BY31" i="5"/>
  <c r="CD31" i="5"/>
  <c r="CS31" i="5"/>
  <c r="BT32" i="5"/>
  <c r="BY32" i="5"/>
  <c r="CD32" i="5"/>
  <c r="CS32" i="5"/>
  <c r="BT33" i="5"/>
  <c r="BY33" i="5"/>
  <c r="CD33" i="5"/>
  <c r="CS33" i="5"/>
  <c r="BT34" i="5"/>
  <c r="BY34" i="5"/>
  <c r="CD34" i="5"/>
  <c r="CS34" i="5"/>
  <c r="BT35" i="5"/>
  <c r="BY35" i="5"/>
  <c r="CD35" i="5"/>
  <c r="CS35" i="5"/>
  <c r="BT36" i="5"/>
  <c r="BY36" i="5"/>
  <c r="CD36" i="5"/>
  <c r="CS36" i="5"/>
  <c r="BT37" i="5"/>
  <c r="BY37" i="5"/>
  <c r="CD37" i="5"/>
  <c r="CS37" i="5"/>
  <c r="BT38" i="5"/>
  <c r="BY38" i="5"/>
  <c r="CD38" i="5"/>
  <c r="CS38" i="5"/>
  <c r="BT39" i="5"/>
  <c r="BY39" i="5"/>
  <c r="CD39" i="5"/>
  <c r="CS39" i="5"/>
  <c r="BT40" i="5"/>
  <c r="BY40" i="5"/>
  <c r="CD40" i="5"/>
  <c r="CS40" i="5"/>
  <c r="BT41" i="5"/>
  <c r="BY41" i="5"/>
  <c r="CD41" i="5"/>
  <c r="CS41" i="5"/>
  <c r="BT42" i="5"/>
  <c r="BY42" i="5"/>
  <c r="CD42" i="5"/>
  <c r="CS42" i="5"/>
  <c r="BT43" i="5"/>
  <c r="BY43" i="5"/>
  <c r="CD43" i="5"/>
  <c r="CS43" i="5"/>
  <c r="BT44" i="5"/>
  <c r="BY44" i="5"/>
  <c r="CD44" i="5"/>
  <c r="CS44" i="5"/>
  <c r="BT45" i="5"/>
  <c r="BY45" i="5"/>
  <c r="CD45" i="5"/>
  <c r="CS45" i="5"/>
  <c r="BT46" i="5"/>
  <c r="BY46" i="5"/>
  <c r="CD46" i="5"/>
  <c r="CS46" i="5"/>
  <c r="BT47" i="5"/>
  <c r="BY47" i="5"/>
  <c r="CD47" i="5"/>
  <c r="CS47" i="5"/>
  <c r="BT48" i="5"/>
  <c r="BY48" i="5"/>
  <c r="CD48" i="5"/>
  <c r="CS48" i="5"/>
  <c r="BT49" i="5"/>
  <c r="BY49" i="5"/>
  <c r="CD49" i="5"/>
  <c r="CS49" i="5"/>
  <c r="BT50" i="5"/>
  <c r="BY50" i="5"/>
  <c r="CD50" i="5"/>
  <c r="CS50" i="5"/>
  <c r="BT51" i="5"/>
  <c r="BY51" i="5"/>
  <c r="CD51" i="5"/>
  <c r="CS51" i="5"/>
  <c r="BT52" i="5"/>
  <c r="BY52" i="5"/>
  <c r="CD52" i="5"/>
  <c r="CS52" i="5"/>
  <c r="BT53" i="5"/>
  <c r="BY53" i="5"/>
  <c r="CD53" i="5"/>
  <c r="CS53" i="5"/>
  <c r="BT54" i="5"/>
  <c r="BY54" i="5"/>
  <c r="CD54" i="5"/>
  <c r="CS54" i="5"/>
  <c r="BT55" i="5"/>
  <c r="BY55" i="5"/>
  <c r="CD55" i="5"/>
  <c r="CS55" i="5"/>
  <c r="BT56" i="5"/>
  <c r="BY56" i="5"/>
  <c r="CD56" i="5"/>
  <c r="CS56" i="5"/>
  <c r="BT57" i="5"/>
  <c r="BY57" i="5"/>
  <c r="CD57" i="5"/>
  <c r="CS57" i="5"/>
  <c r="BT58" i="5"/>
  <c r="BY58" i="5"/>
  <c r="CD58" i="5"/>
  <c r="CS58" i="5"/>
  <c r="BT59" i="5"/>
  <c r="BY59" i="5"/>
  <c r="CD59" i="5"/>
  <c r="CS59" i="5"/>
  <c r="BT60" i="5"/>
  <c r="BY60" i="5"/>
  <c r="CD60" i="5"/>
  <c r="CS60" i="5"/>
  <c r="BT61" i="5"/>
  <c r="BY61" i="5"/>
  <c r="CD61" i="5"/>
  <c r="CS61" i="5"/>
  <c r="BT62" i="5"/>
  <c r="BY62" i="5"/>
  <c r="CD62" i="5"/>
  <c r="CS62" i="5"/>
  <c r="BT63" i="5"/>
  <c r="BY63" i="5"/>
  <c r="CD63" i="5"/>
  <c r="CS63" i="5"/>
  <c r="BT64" i="5"/>
  <c r="BY64" i="5"/>
  <c r="CD64" i="5"/>
  <c r="CS64" i="5"/>
  <c r="BT65" i="5"/>
  <c r="BY65" i="5"/>
  <c r="CD65" i="5"/>
  <c r="CS65" i="5"/>
  <c r="BT66" i="5"/>
  <c r="BY66" i="5"/>
  <c r="CD66" i="5"/>
  <c r="CS66" i="5"/>
  <c r="BT67" i="5"/>
  <c r="BY67" i="5"/>
  <c r="CD67" i="5"/>
  <c r="CS67" i="5"/>
  <c r="BT68" i="5"/>
  <c r="BY68" i="5"/>
  <c r="CD68" i="5"/>
  <c r="CS68" i="5"/>
  <c r="BT69" i="5"/>
  <c r="BY69" i="5"/>
  <c r="CD69" i="5"/>
  <c r="CS69" i="5"/>
  <c r="BT70" i="5"/>
  <c r="BY70" i="5"/>
  <c r="CD70" i="5"/>
  <c r="CS70" i="5"/>
  <c r="BT71" i="5"/>
  <c r="BY71" i="5"/>
  <c r="CD71" i="5"/>
  <c r="CS71" i="5"/>
  <c r="BT72" i="5"/>
  <c r="BY72" i="5"/>
  <c r="CD72" i="5"/>
  <c r="CS72" i="5"/>
  <c r="BT73" i="5"/>
  <c r="BY73" i="5"/>
  <c r="CD73" i="5"/>
  <c r="CS73" i="5"/>
  <c r="BT74" i="5"/>
  <c r="BY74" i="5"/>
  <c r="CD74" i="5"/>
  <c r="CS74" i="5"/>
  <c r="BT75" i="5"/>
  <c r="BY75" i="5"/>
  <c r="CD75" i="5"/>
  <c r="CS75" i="5"/>
  <c r="BT76" i="5"/>
  <c r="BY76" i="5"/>
  <c r="CD76" i="5"/>
  <c r="CS76" i="5"/>
  <c r="BT77" i="5"/>
  <c r="BY77" i="5"/>
  <c r="CD77" i="5"/>
  <c r="CS77" i="5"/>
  <c r="BT78" i="5"/>
  <c r="BY78" i="5"/>
  <c r="CD78" i="5"/>
  <c r="CS78" i="5"/>
  <c r="BT79" i="5"/>
  <c r="BY79" i="5"/>
  <c r="CD79" i="5"/>
  <c r="CS79" i="5"/>
  <c r="BT80" i="5"/>
  <c r="BY80" i="5"/>
  <c r="CD80" i="5"/>
  <c r="CS80" i="5"/>
  <c r="BT81" i="5"/>
  <c r="BY81" i="5"/>
  <c r="CD81" i="5"/>
  <c r="CS81" i="5"/>
  <c r="BT82" i="5"/>
  <c r="BY82" i="5"/>
  <c r="CD82" i="5"/>
  <c r="CS82" i="5"/>
  <c r="BT83" i="5"/>
  <c r="BY83" i="5"/>
  <c r="CD83" i="5"/>
  <c r="CS83" i="5"/>
  <c r="BT84" i="5"/>
  <c r="BY84" i="5"/>
  <c r="CD84" i="5"/>
  <c r="CS84" i="5"/>
  <c r="BT85" i="5"/>
  <c r="BY85" i="5"/>
  <c r="CD85" i="5"/>
  <c r="CS85" i="5"/>
  <c r="CQ3" i="5"/>
  <c r="BV20" i="5"/>
  <c r="CA20" i="5"/>
  <c r="CF20" i="5"/>
  <c r="CK20" i="5"/>
  <c r="CP20" i="5"/>
  <c r="CU20" i="5"/>
  <c r="BV17" i="5"/>
  <c r="CA17" i="5"/>
  <c r="CF17" i="5"/>
  <c r="CK17" i="5"/>
  <c r="CP17" i="5"/>
  <c r="CU17" i="5"/>
  <c r="BV9" i="5"/>
  <c r="CA9" i="5"/>
  <c r="CF9" i="5"/>
  <c r="CK9" i="5"/>
  <c r="CP9" i="5"/>
  <c r="CU9" i="5"/>
  <c r="BV14" i="5"/>
  <c r="CA14" i="5"/>
  <c r="CF14" i="5"/>
  <c r="CK14" i="5"/>
  <c r="CP14" i="5"/>
  <c r="CU14" i="5"/>
  <c r="BV21" i="5"/>
  <c r="CA21" i="5"/>
  <c r="CF21" i="5"/>
  <c r="CK21" i="5"/>
  <c r="CP21" i="5"/>
  <c r="CU21" i="5"/>
  <c r="BV12" i="5"/>
  <c r="CA12" i="5"/>
  <c r="CF12" i="5"/>
  <c r="CK12" i="5"/>
  <c r="CP12" i="5"/>
  <c r="CU12" i="5"/>
  <c r="BV22" i="5"/>
  <c r="CA22" i="5"/>
  <c r="CF22" i="5"/>
  <c r="CK22" i="5"/>
  <c r="CP22" i="5"/>
  <c r="CU22" i="5"/>
  <c r="BV26" i="5"/>
  <c r="CA26" i="5"/>
  <c r="CF26" i="5"/>
  <c r="CK26" i="5"/>
  <c r="CP26" i="5"/>
  <c r="CU26" i="5"/>
  <c r="BV25" i="5"/>
  <c r="CA25" i="5"/>
  <c r="CF25" i="5"/>
  <c r="CK25" i="5"/>
  <c r="CP25" i="5"/>
  <c r="CU25" i="5"/>
  <c r="BV10" i="5"/>
  <c r="CA10" i="5"/>
  <c r="CF10" i="5"/>
  <c r="CK10" i="5"/>
  <c r="CP10" i="5"/>
  <c r="CU10" i="5"/>
  <c r="BV16" i="5"/>
  <c r="CA16" i="5"/>
  <c r="CF16" i="5"/>
  <c r="CK16" i="5"/>
  <c r="CP16" i="5"/>
  <c r="CU16" i="5"/>
  <c r="BV27" i="5"/>
  <c r="CA27" i="5"/>
  <c r="CF27" i="5"/>
  <c r="CK27" i="5"/>
  <c r="CP27" i="5"/>
  <c r="CU27" i="5"/>
  <c r="BV24" i="5"/>
  <c r="CA24" i="5"/>
  <c r="CF24" i="5"/>
  <c r="CK24" i="5"/>
  <c r="CP24" i="5"/>
  <c r="CU24" i="5"/>
  <c r="BV19" i="5"/>
  <c r="CA19" i="5"/>
  <c r="CF19" i="5"/>
  <c r="CK19" i="5"/>
  <c r="CP19" i="5"/>
  <c r="CU19" i="5"/>
  <c r="BV23" i="5"/>
  <c r="CA23" i="5"/>
  <c r="CF23" i="5"/>
  <c r="CK23" i="5"/>
  <c r="CP23" i="5"/>
  <c r="CU23" i="5"/>
  <c r="BV7" i="5"/>
  <c r="CA7" i="5"/>
  <c r="CF7" i="5"/>
  <c r="CK7" i="5"/>
  <c r="CP7" i="5"/>
  <c r="CU7" i="5"/>
  <c r="BV6" i="5"/>
  <c r="CA6" i="5"/>
  <c r="CF6" i="5"/>
  <c r="CK6" i="5"/>
  <c r="CP6" i="5"/>
  <c r="CU6" i="5"/>
  <c r="BV13" i="5"/>
  <c r="CA13" i="5"/>
  <c r="CF13" i="5"/>
  <c r="CK13" i="5"/>
  <c r="CP13" i="5"/>
  <c r="CU13" i="5"/>
  <c r="BV11" i="5"/>
  <c r="CA11" i="5"/>
  <c r="CF11" i="5"/>
  <c r="CK11" i="5"/>
  <c r="CP11" i="5"/>
  <c r="CU11" i="5"/>
  <c r="BV15" i="5"/>
  <c r="CA15" i="5"/>
  <c r="CF15" i="5"/>
  <c r="CK15" i="5"/>
  <c r="CP15" i="5"/>
  <c r="CU15" i="5"/>
  <c r="BV8" i="5"/>
  <c r="CA8" i="5"/>
  <c r="CF8" i="5"/>
  <c r="CK8" i="5"/>
  <c r="CP8" i="5"/>
  <c r="CU8" i="5"/>
  <c r="BV18" i="5"/>
  <c r="CA18" i="5"/>
  <c r="CF18" i="5"/>
  <c r="CK18" i="5"/>
  <c r="CP18" i="5"/>
  <c r="CU18" i="5"/>
  <c r="BV28" i="5"/>
  <c r="CA28" i="5"/>
  <c r="CF28" i="5"/>
  <c r="CK28" i="5"/>
  <c r="CP28" i="5"/>
  <c r="CU28" i="5"/>
  <c r="BV29" i="5"/>
  <c r="CA29" i="5"/>
  <c r="CF29" i="5"/>
  <c r="CU29" i="5"/>
  <c r="BV30" i="5"/>
  <c r="CA30" i="5"/>
  <c r="CF30" i="5"/>
  <c r="CU30" i="5"/>
  <c r="BV31" i="5"/>
  <c r="CA31" i="5"/>
  <c r="CF31" i="5"/>
  <c r="CU31" i="5"/>
  <c r="BV32" i="5"/>
  <c r="CA32" i="5"/>
  <c r="CF32" i="5"/>
  <c r="CU32" i="5"/>
  <c r="BV33" i="5"/>
  <c r="CA33" i="5"/>
  <c r="CF33" i="5"/>
  <c r="CU33" i="5"/>
  <c r="BV34" i="5"/>
  <c r="CA34" i="5"/>
  <c r="CF34" i="5"/>
  <c r="CU34" i="5"/>
  <c r="BV35" i="5"/>
  <c r="CA35" i="5"/>
  <c r="CF35" i="5"/>
  <c r="CU35" i="5"/>
  <c r="BV36" i="5"/>
  <c r="CA36" i="5"/>
  <c r="CF36" i="5"/>
  <c r="CU36" i="5"/>
  <c r="BV37" i="5"/>
  <c r="CA37" i="5"/>
  <c r="CF37" i="5"/>
  <c r="CU37" i="5"/>
  <c r="BV38" i="5"/>
  <c r="CA38" i="5"/>
  <c r="CF38" i="5"/>
  <c r="CU38" i="5"/>
  <c r="BV39" i="5"/>
  <c r="CA39" i="5"/>
  <c r="CF39" i="5"/>
  <c r="CU39" i="5"/>
  <c r="BV40" i="5"/>
  <c r="CA40" i="5"/>
  <c r="CF40" i="5"/>
  <c r="CU40" i="5"/>
  <c r="BV41" i="5"/>
  <c r="CA41" i="5"/>
  <c r="CF41" i="5"/>
  <c r="CU41" i="5"/>
  <c r="BV42" i="5"/>
  <c r="CA42" i="5"/>
  <c r="CF42" i="5"/>
  <c r="CU42" i="5"/>
  <c r="BV43" i="5"/>
  <c r="CA43" i="5"/>
  <c r="CF43" i="5"/>
  <c r="CU43" i="5"/>
  <c r="BV44" i="5"/>
  <c r="CA44" i="5"/>
  <c r="CF44" i="5"/>
  <c r="CU44" i="5"/>
  <c r="BV45" i="5"/>
  <c r="CA45" i="5"/>
  <c r="CF45" i="5"/>
  <c r="CU45" i="5"/>
  <c r="BV46" i="5"/>
  <c r="CA46" i="5"/>
  <c r="CF46" i="5"/>
  <c r="CU46" i="5"/>
  <c r="BV47" i="5"/>
  <c r="CA47" i="5"/>
  <c r="CF47" i="5"/>
  <c r="CU47" i="5"/>
  <c r="BV48" i="5"/>
  <c r="CA48" i="5"/>
  <c r="CF48" i="5"/>
  <c r="CU48" i="5"/>
  <c r="BV49" i="5"/>
  <c r="CA49" i="5"/>
  <c r="CF49" i="5"/>
  <c r="CU49" i="5"/>
  <c r="BV50" i="5"/>
  <c r="CA50" i="5"/>
  <c r="CF50" i="5"/>
  <c r="CU50" i="5"/>
  <c r="BV51" i="5"/>
  <c r="CA51" i="5"/>
  <c r="CF51" i="5"/>
  <c r="CU51" i="5"/>
  <c r="BV52" i="5"/>
  <c r="CA52" i="5"/>
  <c r="CF52" i="5"/>
  <c r="CU52" i="5"/>
  <c r="BV53" i="5"/>
  <c r="CA53" i="5"/>
  <c r="CF53" i="5"/>
  <c r="CU53" i="5"/>
  <c r="BV54" i="5"/>
  <c r="CA54" i="5"/>
  <c r="CF54" i="5"/>
  <c r="CU54" i="5"/>
  <c r="BV55" i="5"/>
  <c r="CA55" i="5"/>
  <c r="CF55" i="5"/>
  <c r="CU55" i="5"/>
  <c r="BV56" i="5"/>
  <c r="CA56" i="5"/>
  <c r="CF56" i="5"/>
  <c r="CU56" i="5"/>
  <c r="BV57" i="5"/>
  <c r="CA57" i="5"/>
  <c r="CF57" i="5"/>
  <c r="CU57" i="5"/>
  <c r="BV58" i="5"/>
  <c r="CA58" i="5"/>
  <c r="CF58" i="5"/>
  <c r="CU58" i="5"/>
  <c r="BV59" i="5"/>
  <c r="CA59" i="5"/>
  <c r="CF59" i="5"/>
  <c r="CU59" i="5"/>
  <c r="BV60" i="5"/>
  <c r="CA60" i="5"/>
  <c r="CF60" i="5"/>
  <c r="CU60" i="5"/>
  <c r="BV61" i="5"/>
  <c r="CA61" i="5"/>
  <c r="CF61" i="5"/>
  <c r="CU61" i="5"/>
  <c r="BV62" i="5"/>
  <c r="CA62" i="5"/>
  <c r="CF62" i="5"/>
  <c r="CU62" i="5"/>
  <c r="BV63" i="5"/>
  <c r="CA63" i="5"/>
  <c r="CF63" i="5"/>
  <c r="CU63" i="5"/>
  <c r="BV64" i="5"/>
  <c r="CA64" i="5"/>
  <c r="CF64" i="5"/>
  <c r="CU64" i="5"/>
  <c r="BV65" i="5"/>
  <c r="CA65" i="5"/>
  <c r="CF65" i="5"/>
  <c r="CU65" i="5"/>
  <c r="BV66" i="5"/>
  <c r="CA66" i="5"/>
  <c r="CF66" i="5"/>
  <c r="CU66" i="5"/>
  <c r="BV67" i="5"/>
  <c r="CA67" i="5"/>
  <c r="CF67" i="5"/>
  <c r="CU67" i="5"/>
  <c r="BV68" i="5"/>
  <c r="CA68" i="5"/>
  <c r="CF68" i="5"/>
  <c r="CU68" i="5"/>
  <c r="BV69" i="5"/>
  <c r="CA69" i="5"/>
  <c r="CF69" i="5"/>
  <c r="CU69" i="5"/>
  <c r="BV70" i="5"/>
  <c r="CA70" i="5"/>
  <c r="CF70" i="5"/>
  <c r="CU70" i="5"/>
  <c r="BV71" i="5"/>
  <c r="CA71" i="5"/>
  <c r="CF71" i="5"/>
  <c r="CU71" i="5"/>
  <c r="BV72" i="5"/>
  <c r="CA72" i="5"/>
  <c r="CF72" i="5"/>
  <c r="CU72" i="5"/>
  <c r="BV73" i="5"/>
  <c r="CA73" i="5"/>
  <c r="CF73" i="5"/>
  <c r="CU73" i="5"/>
  <c r="BV74" i="5"/>
  <c r="CA74" i="5"/>
  <c r="CF74" i="5"/>
  <c r="CU74" i="5"/>
  <c r="BV75" i="5"/>
  <c r="CA75" i="5"/>
  <c r="CF75" i="5"/>
  <c r="CU75" i="5"/>
  <c r="BV76" i="5"/>
  <c r="CA76" i="5"/>
  <c r="CF76" i="5"/>
  <c r="CU76" i="5"/>
  <c r="BV77" i="5"/>
  <c r="CA77" i="5"/>
  <c r="CF77" i="5"/>
  <c r="CU77" i="5"/>
  <c r="BV78" i="5"/>
  <c r="CA78" i="5"/>
  <c r="CF78" i="5"/>
  <c r="CU78" i="5"/>
  <c r="BV79" i="5"/>
  <c r="CA79" i="5"/>
  <c r="CF79" i="5"/>
  <c r="CU79" i="5"/>
  <c r="BV80" i="5"/>
  <c r="CA80" i="5"/>
  <c r="CF80" i="5"/>
  <c r="CU80" i="5"/>
  <c r="BV81" i="5"/>
  <c r="CA81" i="5"/>
  <c r="CF81" i="5"/>
  <c r="CU81" i="5"/>
  <c r="BV82" i="5"/>
  <c r="CA82" i="5"/>
  <c r="CF82" i="5"/>
  <c r="CU82" i="5"/>
  <c r="BV83" i="5"/>
  <c r="CA83" i="5"/>
  <c r="CF83" i="5"/>
  <c r="CU83" i="5"/>
  <c r="BV84" i="5"/>
  <c r="CA84" i="5"/>
  <c r="CF84" i="5"/>
  <c r="CU84" i="5"/>
  <c r="BV85" i="5"/>
  <c r="CA85" i="5"/>
  <c r="CF85" i="5"/>
  <c r="CU85" i="5"/>
  <c r="CR3" i="5"/>
  <c r="CU3" i="5"/>
  <c r="CZ3" i="5"/>
  <c r="DE3" i="5"/>
  <c r="DJ3" i="5"/>
  <c r="DO3" i="5"/>
  <c r="DT3" i="5"/>
  <c r="CX4" i="5"/>
  <c r="CZ20" i="5"/>
  <c r="DC4" i="5"/>
  <c r="DE20" i="5"/>
  <c r="DH4" i="5"/>
  <c r="DJ20" i="5"/>
  <c r="R25" i="6"/>
  <c r="DB4" i="5"/>
  <c r="R26" i="6"/>
  <c r="DG4" i="5"/>
  <c r="R27" i="6"/>
  <c r="DL4" i="5"/>
  <c r="DO20" i="5"/>
  <c r="R28" i="6"/>
  <c r="DQ4" i="5"/>
  <c r="DT20" i="5"/>
  <c r="R29" i="6"/>
  <c r="DV4" i="5"/>
  <c r="DY20" i="5"/>
  <c r="CZ17" i="5"/>
  <c r="DE17" i="5"/>
  <c r="DJ17" i="5"/>
  <c r="DO17" i="5"/>
  <c r="DT17" i="5"/>
  <c r="DY17" i="5"/>
  <c r="CZ9" i="5"/>
  <c r="DE9" i="5"/>
  <c r="DJ9" i="5"/>
  <c r="DO9" i="5"/>
  <c r="DT9" i="5"/>
  <c r="DY9" i="5"/>
  <c r="CZ14" i="5"/>
  <c r="DE14" i="5"/>
  <c r="DJ14" i="5"/>
  <c r="DO14" i="5"/>
  <c r="DT14" i="5"/>
  <c r="DY14" i="5"/>
  <c r="CZ21" i="5"/>
  <c r="DE21" i="5"/>
  <c r="DJ21" i="5"/>
  <c r="DO21" i="5"/>
  <c r="DT21" i="5"/>
  <c r="DY21" i="5"/>
  <c r="CZ12" i="5"/>
  <c r="DE12" i="5"/>
  <c r="DJ12" i="5"/>
  <c r="DO12" i="5"/>
  <c r="DT12" i="5"/>
  <c r="DY12" i="5"/>
  <c r="CZ22" i="5"/>
  <c r="DE22" i="5"/>
  <c r="DJ22" i="5"/>
  <c r="DO22" i="5"/>
  <c r="DT22" i="5"/>
  <c r="DY22" i="5"/>
  <c r="CZ26" i="5"/>
  <c r="DE26" i="5"/>
  <c r="DJ26" i="5"/>
  <c r="DO26" i="5"/>
  <c r="DT26" i="5"/>
  <c r="DY26" i="5"/>
  <c r="CZ25" i="5"/>
  <c r="DE25" i="5"/>
  <c r="DJ25" i="5"/>
  <c r="DO25" i="5"/>
  <c r="DT25" i="5"/>
  <c r="DY25" i="5"/>
  <c r="CZ10" i="5"/>
  <c r="DE10" i="5"/>
  <c r="DJ10" i="5"/>
  <c r="DO10" i="5"/>
  <c r="DT10" i="5"/>
  <c r="DY10" i="5"/>
  <c r="CZ16" i="5"/>
  <c r="DE16" i="5"/>
  <c r="DJ16" i="5"/>
  <c r="DO16" i="5"/>
  <c r="DT16" i="5"/>
  <c r="DY16" i="5"/>
  <c r="CZ27" i="5"/>
  <c r="DE27" i="5"/>
  <c r="DJ27" i="5"/>
  <c r="DO27" i="5"/>
  <c r="DT27" i="5"/>
  <c r="DY27" i="5"/>
  <c r="CZ24" i="5"/>
  <c r="DE24" i="5"/>
  <c r="DJ24" i="5"/>
  <c r="DO24" i="5"/>
  <c r="DT24" i="5"/>
  <c r="DY24" i="5"/>
  <c r="CZ19" i="5"/>
  <c r="DE19" i="5"/>
  <c r="DJ19" i="5"/>
  <c r="DO19" i="5"/>
  <c r="DT19" i="5"/>
  <c r="DY19" i="5"/>
  <c r="CZ23" i="5"/>
  <c r="DE23" i="5"/>
  <c r="DJ23" i="5"/>
  <c r="DO23" i="5"/>
  <c r="DT23" i="5"/>
  <c r="DY23" i="5"/>
  <c r="CZ7" i="5"/>
  <c r="DE7" i="5"/>
  <c r="DJ7" i="5"/>
  <c r="DO7" i="5"/>
  <c r="DT7" i="5"/>
  <c r="DY7" i="5"/>
  <c r="CZ6" i="5"/>
  <c r="DE6" i="5"/>
  <c r="DJ6" i="5"/>
  <c r="DO6" i="5"/>
  <c r="DT6" i="5"/>
  <c r="DY6" i="5"/>
  <c r="CZ13" i="5"/>
  <c r="DE13" i="5"/>
  <c r="DJ13" i="5"/>
  <c r="DO13" i="5"/>
  <c r="DT13" i="5"/>
  <c r="DY13" i="5"/>
  <c r="CZ11" i="5"/>
  <c r="DE11" i="5"/>
  <c r="DJ11" i="5"/>
  <c r="DO11" i="5"/>
  <c r="DT11" i="5"/>
  <c r="DY11" i="5"/>
  <c r="CZ15" i="5"/>
  <c r="DE15" i="5"/>
  <c r="DJ15" i="5"/>
  <c r="DO15" i="5"/>
  <c r="DT15" i="5"/>
  <c r="DY15" i="5"/>
  <c r="CZ8" i="5"/>
  <c r="DE8" i="5"/>
  <c r="DJ8" i="5"/>
  <c r="DO8" i="5"/>
  <c r="DT8" i="5"/>
  <c r="DY8" i="5"/>
  <c r="CZ18" i="5"/>
  <c r="DE18" i="5"/>
  <c r="DJ18" i="5"/>
  <c r="DO18" i="5"/>
  <c r="DT18" i="5"/>
  <c r="DY18" i="5"/>
  <c r="CZ28" i="5"/>
  <c r="DE28" i="5"/>
  <c r="DJ28" i="5"/>
  <c r="DO28" i="5"/>
  <c r="DT28" i="5"/>
  <c r="DY28" i="5"/>
  <c r="CZ29" i="5"/>
  <c r="DE29" i="5"/>
  <c r="DJ29" i="5"/>
  <c r="DY29" i="5"/>
  <c r="CZ30" i="5"/>
  <c r="DE30" i="5"/>
  <c r="DJ30" i="5"/>
  <c r="DY30" i="5"/>
  <c r="CZ31" i="5"/>
  <c r="DE31" i="5"/>
  <c r="DJ31" i="5"/>
  <c r="DY31" i="5"/>
  <c r="CZ32" i="5"/>
  <c r="DE32" i="5"/>
  <c r="DJ32" i="5"/>
  <c r="DY32" i="5"/>
  <c r="CZ33" i="5"/>
  <c r="DE33" i="5"/>
  <c r="DJ33" i="5"/>
  <c r="DY33" i="5"/>
  <c r="CZ34" i="5"/>
  <c r="DE34" i="5"/>
  <c r="DJ34" i="5"/>
  <c r="DY34" i="5"/>
  <c r="CZ35" i="5"/>
  <c r="DE35" i="5"/>
  <c r="DJ35" i="5"/>
  <c r="DY35" i="5"/>
  <c r="CZ36" i="5"/>
  <c r="DE36" i="5"/>
  <c r="DJ36" i="5"/>
  <c r="DY36" i="5"/>
  <c r="CZ37" i="5"/>
  <c r="DE37" i="5"/>
  <c r="DJ37" i="5"/>
  <c r="DY37" i="5"/>
  <c r="CZ38" i="5"/>
  <c r="DE38" i="5"/>
  <c r="DJ38" i="5"/>
  <c r="DY38" i="5"/>
  <c r="CZ39" i="5"/>
  <c r="DE39" i="5"/>
  <c r="DJ39" i="5"/>
  <c r="DY39" i="5"/>
  <c r="CZ40" i="5"/>
  <c r="DE40" i="5"/>
  <c r="DJ40" i="5"/>
  <c r="DY40" i="5"/>
  <c r="CZ41" i="5"/>
  <c r="DE41" i="5"/>
  <c r="DJ41" i="5"/>
  <c r="DY41" i="5"/>
  <c r="CZ42" i="5"/>
  <c r="DE42" i="5"/>
  <c r="DJ42" i="5"/>
  <c r="DY42" i="5"/>
  <c r="CZ43" i="5"/>
  <c r="DE43" i="5"/>
  <c r="DJ43" i="5"/>
  <c r="DY43" i="5"/>
  <c r="CZ44" i="5"/>
  <c r="DE44" i="5"/>
  <c r="DJ44" i="5"/>
  <c r="DY44" i="5"/>
  <c r="CZ45" i="5"/>
  <c r="DE45" i="5"/>
  <c r="DJ45" i="5"/>
  <c r="DY45" i="5"/>
  <c r="CZ46" i="5"/>
  <c r="DE46" i="5"/>
  <c r="DJ46" i="5"/>
  <c r="DY46" i="5"/>
  <c r="CZ47" i="5"/>
  <c r="DE47" i="5"/>
  <c r="DJ47" i="5"/>
  <c r="DY47" i="5"/>
  <c r="CZ48" i="5"/>
  <c r="DE48" i="5"/>
  <c r="DJ48" i="5"/>
  <c r="DY48" i="5"/>
  <c r="CZ49" i="5"/>
  <c r="DE49" i="5"/>
  <c r="DJ49" i="5"/>
  <c r="DY49" i="5"/>
  <c r="CZ50" i="5"/>
  <c r="DE50" i="5"/>
  <c r="DJ50" i="5"/>
  <c r="DY50" i="5"/>
  <c r="CZ51" i="5"/>
  <c r="DE51" i="5"/>
  <c r="DJ51" i="5"/>
  <c r="DY51" i="5"/>
  <c r="CZ52" i="5"/>
  <c r="DE52" i="5"/>
  <c r="DJ52" i="5"/>
  <c r="DY52" i="5"/>
  <c r="CZ53" i="5"/>
  <c r="DE53" i="5"/>
  <c r="DJ53" i="5"/>
  <c r="DY53" i="5"/>
  <c r="CZ54" i="5"/>
  <c r="DE54" i="5"/>
  <c r="DJ54" i="5"/>
  <c r="DY54" i="5"/>
  <c r="CZ55" i="5"/>
  <c r="DE55" i="5"/>
  <c r="DJ55" i="5"/>
  <c r="DY55" i="5"/>
  <c r="CZ56" i="5"/>
  <c r="DE56" i="5"/>
  <c r="DJ56" i="5"/>
  <c r="DY56" i="5"/>
  <c r="CZ57" i="5"/>
  <c r="DE57" i="5"/>
  <c r="DJ57" i="5"/>
  <c r="DY57" i="5"/>
  <c r="CZ58" i="5"/>
  <c r="DE58" i="5"/>
  <c r="DJ58" i="5"/>
  <c r="DY58" i="5"/>
  <c r="CZ59" i="5"/>
  <c r="DE59" i="5"/>
  <c r="DJ59" i="5"/>
  <c r="DY59" i="5"/>
  <c r="CZ60" i="5"/>
  <c r="DE60" i="5"/>
  <c r="DJ60" i="5"/>
  <c r="DY60" i="5"/>
  <c r="CZ61" i="5"/>
  <c r="DE61" i="5"/>
  <c r="DJ61" i="5"/>
  <c r="DY61" i="5"/>
  <c r="CZ62" i="5"/>
  <c r="DE62" i="5"/>
  <c r="DJ62" i="5"/>
  <c r="DY62" i="5"/>
  <c r="CZ63" i="5"/>
  <c r="DE63" i="5"/>
  <c r="DJ63" i="5"/>
  <c r="DY63" i="5"/>
  <c r="CZ64" i="5"/>
  <c r="DE64" i="5"/>
  <c r="DJ64" i="5"/>
  <c r="DY64" i="5"/>
  <c r="CZ65" i="5"/>
  <c r="DE65" i="5"/>
  <c r="DJ65" i="5"/>
  <c r="DY65" i="5"/>
  <c r="CZ66" i="5"/>
  <c r="DE66" i="5"/>
  <c r="DJ66" i="5"/>
  <c r="DY66" i="5"/>
  <c r="CZ67" i="5"/>
  <c r="DE67" i="5"/>
  <c r="DJ67" i="5"/>
  <c r="DY67" i="5"/>
  <c r="CZ68" i="5"/>
  <c r="DE68" i="5"/>
  <c r="DJ68" i="5"/>
  <c r="DY68" i="5"/>
  <c r="CZ69" i="5"/>
  <c r="DE69" i="5"/>
  <c r="DJ69" i="5"/>
  <c r="DY69" i="5"/>
  <c r="CZ70" i="5"/>
  <c r="DE70" i="5"/>
  <c r="DJ70" i="5"/>
  <c r="DY70" i="5"/>
  <c r="CZ71" i="5"/>
  <c r="DE71" i="5"/>
  <c r="DJ71" i="5"/>
  <c r="DY71" i="5"/>
  <c r="CZ72" i="5"/>
  <c r="DE72" i="5"/>
  <c r="DJ72" i="5"/>
  <c r="DY72" i="5"/>
  <c r="CZ73" i="5"/>
  <c r="DE73" i="5"/>
  <c r="DJ73" i="5"/>
  <c r="DY73" i="5"/>
  <c r="CZ74" i="5"/>
  <c r="DE74" i="5"/>
  <c r="DJ74" i="5"/>
  <c r="DY74" i="5"/>
  <c r="CZ75" i="5"/>
  <c r="DE75" i="5"/>
  <c r="DJ75" i="5"/>
  <c r="DY75" i="5"/>
  <c r="CZ76" i="5"/>
  <c r="DE76" i="5"/>
  <c r="DJ76" i="5"/>
  <c r="DY76" i="5"/>
  <c r="CZ77" i="5"/>
  <c r="DE77" i="5"/>
  <c r="DJ77" i="5"/>
  <c r="DY77" i="5"/>
  <c r="CZ78" i="5"/>
  <c r="DE78" i="5"/>
  <c r="DJ78" i="5"/>
  <c r="DY78" i="5"/>
  <c r="CZ79" i="5"/>
  <c r="DE79" i="5"/>
  <c r="DJ79" i="5"/>
  <c r="DY79" i="5"/>
  <c r="CZ80" i="5"/>
  <c r="DE80" i="5"/>
  <c r="DJ80" i="5"/>
  <c r="DY80" i="5"/>
  <c r="CZ81" i="5"/>
  <c r="DE81" i="5"/>
  <c r="DJ81" i="5"/>
  <c r="DY81" i="5"/>
  <c r="CZ82" i="5"/>
  <c r="DE82" i="5"/>
  <c r="DJ82" i="5"/>
  <c r="DY82" i="5"/>
  <c r="CZ83" i="5"/>
  <c r="DE83" i="5"/>
  <c r="DJ83" i="5"/>
  <c r="DY83" i="5"/>
  <c r="CZ84" i="5"/>
  <c r="DE84" i="5"/>
  <c r="DJ84" i="5"/>
  <c r="DY84" i="5"/>
  <c r="CZ85" i="5"/>
  <c r="DE85" i="5"/>
  <c r="DJ85" i="5"/>
  <c r="DY85" i="5"/>
  <c r="DW3" i="5"/>
  <c r="DB20" i="5"/>
  <c r="DG20" i="5"/>
  <c r="DL20" i="5"/>
  <c r="DQ20" i="5"/>
  <c r="DV20" i="5"/>
  <c r="EA20" i="5"/>
  <c r="DB17" i="5"/>
  <c r="DG17" i="5"/>
  <c r="DL17" i="5"/>
  <c r="DQ17" i="5"/>
  <c r="DV17" i="5"/>
  <c r="EA17" i="5"/>
  <c r="DB9" i="5"/>
  <c r="DG9" i="5"/>
  <c r="DL9" i="5"/>
  <c r="DQ9" i="5"/>
  <c r="DV9" i="5"/>
  <c r="EA9" i="5"/>
  <c r="DB14" i="5"/>
  <c r="DG14" i="5"/>
  <c r="DL14" i="5"/>
  <c r="DQ14" i="5"/>
  <c r="DV14" i="5"/>
  <c r="EA14" i="5"/>
  <c r="DB21" i="5"/>
  <c r="DG21" i="5"/>
  <c r="DL21" i="5"/>
  <c r="DQ21" i="5"/>
  <c r="DV21" i="5"/>
  <c r="EA21" i="5"/>
  <c r="DB12" i="5"/>
  <c r="DG12" i="5"/>
  <c r="DL12" i="5"/>
  <c r="DQ12" i="5"/>
  <c r="DV12" i="5"/>
  <c r="EA12" i="5"/>
  <c r="DB22" i="5"/>
  <c r="DG22" i="5"/>
  <c r="DL22" i="5"/>
  <c r="DQ22" i="5"/>
  <c r="DV22" i="5"/>
  <c r="EA22" i="5"/>
  <c r="DB26" i="5"/>
  <c r="DG26" i="5"/>
  <c r="DL26" i="5"/>
  <c r="DQ26" i="5"/>
  <c r="DV26" i="5"/>
  <c r="EA26" i="5"/>
  <c r="DB25" i="5"/>
  <c r="DG25" i="5"/>
  <c r="DL25" i="5"/>
  <c r="DQ25" i="5"/>
  <c r="DV25" i="5"/>
  <c r="EA25" i="5"/>
  <c r="DB10" i="5"/>
  <c r="DG10" i="5"/>
  <c r="DL10" i="5"/>
  <c r="DQ10" i="5"/>
  <c r="DV10" i="5"/>
  <c r="EA10" i="5"/>
  <c r="DB16" i="5"/>
  <c r="DG16" i="5"/>
  <c r="DL16" i="5"/>
  <c r="DQ16" i="5"/>
  <c r="DV16" i="5"/>
  <c r="EA16" i="5"/>
  <c r="DB27" i="5"/>
  <c r="DG27" i="5"/>
  <c r="DL27" i="5"/>
  <c r="DQ27" i="5"/>
  <c r="DV27" i="5"/>
  <c r="EA27" i="5"/>
  <c r="DB24" i="5"/>
  <c r="DG24" i="5"/>
  <c r="DL24" i="5"/>
  <c r="DQ24" i="5"/>
  <c r="DV24" i="5"/>
  <c r="EA24" i="5"/>
  <c r="DB19" i="5"/>
  <c r="DG19" i="5"/>
  <c r="DL19" i="5"/>
  <c r="DQ19" i="5"/>
  <c r="DV19" i="5"/>
  <c r="EA19" i="5"/>
  <c r="DB23" i="5"/>
  <c r="DG23" i="5"/>
  <c r="DL23" i="5"/>
  <c r="DQ23" i="5"/>
  <c r="DV23" i="5"/>
  <c r="EA23" i="5"/>
  <c r="DB7" i="5"/>
  <c r="DG7" i="5"/>
  <c r="DL7" i="5"/>
  <c r="DQ7" i="5"/>
  <c r="DV7" i="5"/>
  <c r="EA7" i="5"/>
  <c r="DB6" i="5"/>
  <c r="DG6" i="5"/>
  <c r="DL6" i="5"/>
  <c r="DQ6" i="5"/>
  <c r="DV6" i="5"/>
  <c r="EA6" i="5"/>
  <c r="DB13" i="5"/>
  <c r="DG13" i="5"/>
  <c r="DL13" i="5"/>
  <c r="DQ13" i="5"/>
  <c r="DV13" i="5"/>
  <c r="EA13" i="5"/>
  <c r="DB11" i="5"/>
  <c r="DG11" i="5"/>
  <c r="DL11" i="5"/>
  <c r="DQ11" i="5"/>
  <c r="DV11" i="5"/>
  <c r="EA11" i="5"/>
  <c r="DB15" i="5"/>
  <c r="DG15" i="5"/>
  <c r="DL15" i="5"/>
  <c r="DQ15" i="5"/>
  <c r="DV15" i="5"/>
  <c r="EA15" i="5"/>
  <c r="DB8" i="5"/>
  <c r="DG8" i="5"/>
  <c r="DL8" i="5"/>
  <c r="DQ8" i="5"/>
  <c r="DV8" i="5"/>
  <c r="EA8" i="5"/>
  <c r="DB18" i="5"/>
  <c r="DG18" i="5"/>
  <c r="DL18" i="5"/>
  <c r="DQ18" i="5"/>
  <c r="DV18" i="5"/>
  <c r="EA18" i="5"/>
  <c r="DB28" i="5"/>
  <c r="DG28" i="5"/>
  <c r="DL28" i="5"/>
  <c r="DQ28" i="5"/>
  <c r="DV28" i="5"/>
  <c r="EA28" i="5"/>
  <c r="DB29" i="5"/>
  <c r="DG29" i="5"/>
  <c r="DL29" i="5"/>
  <c r="EA29" i="5"/>
  <c r="DB30" i="5"/>
  <c r="DG30" i="5"/>
  <c r="DL30" i="5"/>
  <c r="EA30" i="5"/>
  <c r="DB31" i="5"/>
  <c r="DG31" i="5"/>
  <c r="DL31" i="5"/>
  <c r="EA31" i="5"/>
  <c r="DB32" i="5"/>
  <c r="DG32" i="5"/>
  <c r="DL32" i="5"/>
  <c r="EA32" i="5"/>
  <c r="DB33" i="5"/>
  <c r="DG33" i="5"/>
  <c r="DL33" i="5"/>
  <c r="EA33" i="5"/>
  <c r="DB34" i="5"/>
  <c r="DG34" i="5"/>
  <c r="DL34" i="5"/>
  <c r="EA34" i="5"/>
  <c r="DB35" i="5"/>
  <c r="DG35" i="5"/>
  <c r="DL35" i="5"/>
  <c r="EA35" i="5"/>
  <c r="DB36" i="5"/>
  <c r="DG36" i="5"/>
  <c r="DL36" i="5"/>
  <c r="EA36" i="5"/>
  <c r="DB37" i="5"/>
  <c r="DG37" i="5"/>
  <c r="DL37" i="5"/>
  <c r="EA37" i="5"/>
  <c r="DB38" i="5"/>
  <c r="DG38" i="5"/>
  <c r="DL38" i="5"/>
  <c r="EA38" i="5"/>
  <c r="DB39" i="5"/>
  <c r="DG39" i="5"/>
  <c r="DL39" i="5"/>
  <c r="EA39" i="5"/>
  <c r="DB40" i="5"/>
  <c r="DG40" i="5"/>
  <c r="DL40" i="5"/>
  <c r="EA40" i="5"/>
  <c r="DB41" i="5"/>
  <c r="DG41" i="5"/>
  <c r="DL41" i="5"/>
  <c r="EA41" i="5"/>
  <c r="DB42" i="5"/>
  <c r="DG42" i="5"/>
  <c r="DL42" i="5"/>
  <c r="EA42" i="5"/>
  <c r="DB43" i="5"/>
  <c r="DG43" i="5"/>
  <c r="DL43" i="5"/>
  <c r="EA43" i="5"/>
  <c r="DB44" i="5"/>
  <c r="DG44" i="5"/>
  <c r="DL44" i="5"/>
  <c r="EA44" i="5"/>
  <c r="DB45" i="5"/>
  <c r="DG45" i="5"/>
  <c r="DL45" i="5"/>
  <c r="EA45" i="5"/>
  <c r="DB46" i="5"/>
  <c r="DG46" i="5"/>
  <c r="DL46" i="5"/>
  <c r="EA46" i="5"/>
  <c r="DB47" i="5"/>
  <c r="DG47" i="5"/>
  <c r="DL47" i="5"/>
  <c r="EA47" i="5"/>
  <c r="DB48" i="5"/>
  <c r="DG48" i="5"/>
  <c r="DL48" i="5"/>
  <c r="EA48" i="5"/>
  <c r="DB49" i="5"/>
  <c r="DG49" i="5"/>
  <c r="DL49" i="5"/>
  <c r="EA49" i="5"/>
  <c r="DB50" i="5"/>
  <c r="DG50" i="5"/>
  <c r="DL50" i="5"/>
  <c r="EA50" i="5"/>
  <c r="DB51" i="5"/>
  <c r="DG51" i="5"/>
  <c r="DL51" i="5"/>
  <c r="EA51" i="5"/>
  <c r="DB52" i="5"/>
  <c r="DG52" i="5"/>
  <c r="DL52" i="5"/>
  <c r="EA52" i="5"/>
  <c r="DB53" i="5"/>
  <c r="DG53" i="5"/>
  <c r="DL53" i="5"/>
  <c r="EA53" i="5"/>
  <c r="DB54" i="5"/>
  <c r="DG54" i="5"/>
  <c r="DL54" i="5"/>
  <c r="EA54" i="5"/>
  <c r="DB55" i="5"/>
  <c r="DG55" i="5"/>
  <c r="DL55" i="5"/>
  <c r="EA55" i="5"/>
  <c r="DB56" i="5"/>
  <c r="DG56" i="5"/>
  <c r="DL56" i="5"/>
  <c r="EA56" i="5"/>
  <c r="DB57" i="5"/>
  <c r="DG57" i="5"/>
  <c r="DL57" i="5"/>
  <c r="EA57" i="5"/>
  <c r="DB58" i="5"/>
  <c r="DG58" i="5"/>
  <c r="DL58" i="5"/>
  <c r="EA58" i="5"/>
  <c r="DB59" i="5"/>
  <c r="DG59" i="5"/>
  <c r="DL59" i="5"/>
  <c r="EA59" i="5"/>
  <c r="DB60" i="5"/>
  <c r="DG60" i="5"/>
  <c r="DL60" i="5"/>
  <c r="EA60" i="5"/>
  <c r="DB61" i="5"/>
  <c r="DG61" i="5"/>
  <c r="DL61" i="5"/>
  <c r="EA61" i="5"/>
  <c r="DB62" i="5"/>
  <c r="DG62" i="5"/>
  <c r="DL62" i="5"/>
  <c r="EA62" i="5"/>
  <c r="DB63" i="5"/>
  <c r="DG63" i="5"/>
  <c r="DL63" i="5"/>
  <c r="EA63" i="5"/>
  <c r="DB64" i="5"/>
  <c r="DG64" i="5"/>
  <c r="DL64" i="5"/>
  <c r="EA64" i="5"/>
  <c r="DB65" i="5"/>
  <c r="DG65" i="5"/>
  <c r="DL65" i="5"/>
  <c r="EA65" i="5"/>
  <c r="DB66" i="5"/>
  <c r="DG66" i="5"/>
  <c r="DL66" i="5"/>
  <c r="EA66" i="5"/>
  <c r="DB67" i="5"/>
  <c r="DG67" i="5"/>
  <c r="DL67" i="5"/>
  <c r="EA67" i="5"/>
  <c r="DB68" i="5"/>
  <c r="DG68" i="5"/>
  <c r="DL68" i="5"/>
  <c r="EA68" i="5"/>
  <c r="DB69" i="5"/>
  <c r="DG69" i="5"/>
  <c r="DL69" i="5"/>
  <c r="EA69" i="5"/>
  <c r="DB70" i="5"/>
  <c r="DG70" i="5"/>
  <c r="DL70" i="5"/>
  <c r="EA70" i="5"/>
  <c r="DB71" i="5"/>
  <c r="DG71" i="5"/>
  <c r="DL71" i="5"/>
  <c r="EA71" i="5"/>
  <c r="DB72" i="5"/>
  <c r="DG72" i="5"/>
  <c r="DL72" i="5"/>
  <c r="EA72" i="5"/>
  <c r="DB73" i="5"/>
  <c r="DG73" i="5"/>
  <c r="DL73" i="5"/>
  <c r="EA73" i="5"/>
  <c r="DB74" i="5"/>
  <c r="DG74" i="5"/>
  <c r="DL74" i="5"/>
  <c r="EA74" i="5"/>
  <c r="DB75" i="5"/>
  <c r="DG75" i="5"/>
  <c r="DL75" i="5"/>
  <c r="EA75" i="5"/>
  <c r="DB76" i="5"/>
  <c r="DG76" i="5"/>
  <c r="DL76" i="5"/>
  <c r="EA76" i="5"/>
  <c r="DB77" i="5"/>
  <c r="DG77" i="5"/>
  <c r="DL77" i="5"/>
  <c r="EA77" i="5"/>
  <c r="DB78" i="5"/>
  <c r="DG78" i="5"/>
  <c r="DL78" i="5"/>
  <c r="EA78" i="5"/>
  <c r="DB79" i="5"/>
  <c r="DG79" i="5"/>
  <c r="DL79" i="5"/>
  <c r="EA79" i="5"/>
  <c r="DB80" i="5"/>
  <c r="DG80" i="5"/>
  <c r="DL80" i="5"/>
  <c r="EA80" i="5"/>
  <c r="DB81" i="5"/>
  <c r="DG81" i="5"/>
  <c r="DL81" i="5"/>
  <c r="EA81" i="5"/>
  <c r="DB82" i="5"/>
  <c r="DG82" i="5"/>
  <c r="DL82" i="5"/>
  <c r="EA82" i="5"/>
  <c r="DB83" i="5"/>
  <c r="DG83" i="5"/>
  <c r="DL83" i="5"/>
  <c r="EA83" i="5"/>
  <c r="DB84" i="5"/>
  <c r="DG84" i="5"/>
  <c r="DL84" i="5"/>
  <c r="EA84" i="5"/>
  <c r="DB85" i="5"/>
  <c r="DG85" i="5"/>
  <c r="DL85" i="5"/>
  <c r="EA85" i="5"/>
  <c r="DX3" i="5"/>
  <c r="EA3" i="5"/>
  <c r="EF3" i="5"/>
  <c r="EK3" i="5"/>
  <c r="EP3" i="5"/>
  <c r="EU3" i="5"/>
  <c r="EZ3" i="5"/>
  <c r="ED4" i="5"/>
  <c r="EF20" i="5"/>
  <c r="EI4" i="5"/>
  <c r="EK20" i="5"/>
  <c r="EN4" i="5"/>
  <c r="EP20" i="5"/>
  <c r="R31" i="6"/>
  <c r="EH4" i="5"/>
  <c r="R32" i="6"/>
  <c r="EM4" i="5"/>
  <c r="R33" i="6"/>
  <c r="ER4" i="5"/>
  <c r="EU20" i="5"/>
  <c r="R34" i="6"/>
  <c r="EW4" i="5"/>
  <c r="EZ20" i="5"/>
  <c r="R35" i="6"/>
  <c r="FB4" i="5"/>
  <c r="FE20" i="5"/>
  <c r="EF17" i="5"/>
  <c r="EK17" i="5"/>
  <c r="EP17" i="5"/>
  <c r="EU17" i="5"/>
  <c r="EZ17" i="5"/>
  <c r="FE17" i="5"/>
  <c r="EF9" i="5"/>
  <c r="EK9" i="5"/>
  <c r="EP9" i="5"/>
  <c r="EU9" i="5"/>
  <c r="EZ9" i="5"/>
  <c r="FE9" i="5"/>
  <c r="EF14" i="5"/>
  <c r="EK14" i="5"/>
  <c r="EP14" i="5"/>
  <c r="EU14" i="5"/>
  <c r="EZ14" i="5"/>
  <c r="FE14" i="5"/>
  <c r="EF21" i="5"/>
  <c r="EK21" i="5"/>
  <c r="EP21" i="5"/>
  <c r="EU21" i="5"/>
  <c r="EZ21" i="5"/>
  <c r="FE21" i="5"/>
  <c r="EF12" i="5"/>
  <c r="EK12" i="5"/>
  <c r="EP12" i="5"/>
  <c r="EU12" i="5"/>
  <c r="EZ12" i="5"/>
  <c r="FE12" i="5"/>
  <c r="EF22" i="5"/>
  <c r="EK22" i="5"/>
  <c r="EP22" i="5"/>
  <c r="EU22" i="5"/>
  <c r="EZ22" i="5"/>
  <c r="FE22" i="5"/>
  <c r="EF26" i="5"/>
  <c r="EK26" i="5"/>
  <c r="EP26" i="5"/>
  <c r="EU26" i="5"/>
  <c r="EZ26" i="5"/>
  <c r="FE26" i="5"/>
  <c r="EF25" i="5"/>
  <c r="EK25" i="5"/>
  <c r="EP25" i="5"/>
  <c r="EU25" i="5"/>
  <c r="EZ25" i="5"/>
  <c r="FE25" i="5"/>
  <c r="EF10" i="5"/>
  <c r="EK10" i="5"/>
  <c r="EP10" i="5"/>
  <c r="EU10" i="5"/>
  <c r="EZ10" i="5"/>
  <c r="FE10" i="5"/>
  <c r="EF16" i="5"/>
  <c r="EK16" i="5"/>
  <c r="EP16" i="5"/>
  <c r="EU16" i="5"/>
  <c r="EZ16" i="5"/>
  <c r="FE16" i="5"/>
  <c r="EF27" i="5"/>
  <c r="EK27" i="5"/>
  <c r="EP27" i="5"/>
  <c r="EU27" i="5"/>
  <c r="EZ27" i="5"/>
  <c r="FE27" i="5"/>
  <c r="EF24" i="5"/>
  <c r="EK24" i="5"/>
  <c r="EP24" i="5"/>
  <c r="EU24" i="5"/>
  <c r="EZ24" i="5"/>
  <c r="FE24" i="5"/>
  <c r="EF19" i="5"/>
  <c r="EK19" i="5"/>
  <c r="EP19" i="5"/>
  <c r="EU19" i="5"/>
  <c r="EZ19" i="5"/>
  <c r="FE19" i="5"/>
  <c r="EF23" i="5"/>
  <c r="EK23" i="5"/>
  <c r="EP23" i="5"/>
  <c r="EU23" i="5"/>
  <c r="EZ23" i="5"/>
  <c r="FE23" i="5"/>
  <c r="EF7" i="5"/>
  <c r="EK7" i="5"/>
  <c r="EP7" i="5"/>
  <c r="EU7" i="5"/>
  <c r="EZ7" i="5"/>
  <c r="FE7" i="5"/>
  <c r="EF6" i="5"/>
  <c r="EK6" i="5"/>
  <c r="EP6" i="5"/>
  <c r="EU6" i="5"/>
  <c r="EZ6" i="5"/>
  <c r="FE6" i="5"/>
  <c r="EF13" i="5"/>
  <c r="EK13" i="5"/>
  <c r="EP13" i="5"/>
  <c r="EU13" i="5"/>
  <c r="EZ13" i="5"/>
  <c r="FE13" i="5"/>
  <c r="EF11" i="5"/>
  <c r="EK11" i="5"/>
  <c r="EP11" i="5"/>
  <c r="EU11" i="5"/>
  <c r="EZ11" i="5"/>
  <c r="FE11" i="5"/>
  <c r="EF15" i="5"/>
  <c r="EK15" i="5"/>
  <c r="EP15" i="5"/>
  <c r="EU15" i="5"/>
  <c r="EZ15" i="5"/>
  <c r="FE15" i="5"/>
  <c r="EF8" i="5"/>
  <c r="EK8" i="5"/>
  <c r="EP8" i="5"/>
  <c r="EU8" i="5"/>
  <c r="EZ8" i="5"/>
  <c r="FE8" i="5"/>
  <c r="EF18" i="5"/>
  <c r="EK18" i="5"/>
  <c r="EP18" i="5"/>
  <c r="EU18" i="5"/>
  <c r="EZ18" i="5"/>
  <c r="FE18" i="5"/>
  <c r="EF28" i="5"/>
  <c r="EK28" i="5"/>
  <c r="EP28" i="5"/>
  <c r="EU28" i="5"/>
  <c r="EZ28" i="5"/>
  <c r="FE28" i="5"/>
  <c r="EF29" i="5"/>
  <c r="EK29" i="5"/>
  <c r="EP29" i="5"/>
  <c r="FE29" i="5"/>
  <c r="EF30" i="5"/>
  <c r="EK30" i="5"/>
  <c r="EP30" i="5"/>
  <c r="FE30" i="5"/>
  <c r="EF31" i="5"/>
  <c r="EK31" i="5"/>
  <c r="EP31" i="5"/>
  <c r="FE31" i="5"/>
  <c r="EF32" i="5"/>
  <c r="EK32" i="5"/>
  <c r="EP32" i="5"/>
  <c r="FE32" i="5"/>
  <c r="EF33" i="5"/>
  <c r="EK33" i="5"/>
  <c r="EP33" i="5"/>
  <c r="FE33" i="5"/>
  <c r="EF34" i="5"/>
  <c r="EK34" i="5"/>
  <c r="EP34" i="5"/>
  <c r="FE34" i="5"/>
  <c r="EF35" i="5"/>
  <c r="EK35" i="5"/>
  <c r="EP35" i="5"/>
  <c r="FE35" i="5"/>
  <c r="EF36" i="5"/>
  <c r="EK36" i="5"/>
  <c r="EP36" i="5"/>
  <c r="FE36" i="5"/>
  <c r="EF37" i="5"/>
  <c r="EK37" i="5"/>
  <c r="EP37" i="5"/>
  <c r="FE37" i="5"/>
  <c r="EF38" i="5"/>
  <c r="EK38" i="5"/>
  <c r="EP38" i="5"/>
  <c r="FE38" i="5"/>
  <c r="EF39" i="5"/>
  <c r="EK39" i="5"/>
  <c r="EP39" i="5"/>
  <c r="FE39" i="5"/>
  <c r="EF40" i="5"/>
  <c r="EK40" i="5"/>
  <c r="EP40" i="5"/>
  <c r="FE40" i="5"/>
  <c r="EF41" i="5"/>
  <c r="EK41" i="5"/>
  <c r="EP41" i="5"/>
  <c r="FE41" i="5"/>
  <c r="EF42" i="5"/>
  <c r="EK42" i="5"/>
  <c r="EP42" i="5"/>
  <c r="FE42" i="5"/>
  <c r="EF43" i="5"/>
  <c r="EK43" i="5"/>
  <c r="EP43" i="5"/>
  <c r="FE43" i="5"/>
  <c r="EF44" i="5"/>
  <c r="EK44" i="5"/>
  <c r="EP44" i="5"/>
  <c r="FE44" i="5"/>
  <c r="EF45" i="5"/>
  <c r="EK45" i="5"/>
  <c r="EP45" i="5"/>
  <c r="FE45" i="5"/>
  <c r="EF46" i="5"/>
  <c r="EK46" i="5"/>
  <c r="EP46" i="5"/>
  <c r="FE46" i="5"/>
  <c r="EF47" i="5"/>
  <c r="EK47" i="5"/>
  <c r="EP47" i="5"/>
  <c r="FE47" i="5"/>
  <c r="EF48" i="5"/>
  <c r="EK48" i="5"/>
  <c r="EP48" i="5"/>
  <c r="FE48" i="5"/>
  <c r="EF49" i="5"/>
  <c r="EK49" i="5"/>
  <c r="EP49" i="5"/>
  <c r="FE49" i="5"/>
  <c r="EF50" i="5"/>
  <c r="EK50" i="5"/>
  <c r="EP50" i="5"/>
  <c r="FE50" i="5"/>
  <c r="EF51" i="5"/>
  <c r="EK51" i="5"/>
  <c r="EP51" i="5"/>
  <c r="FE51" i="5"/>
  <c r="EF52" i="5"/>
  <c r="EK52" i="5"/>
  <c r="EP52" i="5"/>
  <c r="FE52" i="5"/>
  <c r="EF53" i="5"/>
  <c r="EK53" i="5"/>
  <c r="EP53" i="5"/>
  <c r="FE53" i="5"/>
  <c r="EF54" i="5"/>
  <c r="EK54" i="5"/>
  <c r="EP54" i="5"/>
  <c r="FE54" i="5"/>
  <c r="EF55" i="5"/>
  <c r="EK55" i="5"/>
  <c r="EP55" i="5"/>
  <c r="FE55" i="5"/>
  <c r="EF56" i="5"/>
  <c r="EK56" i="5"/>
  <c r="EP56" i="5"/>
  <c r="FE56" i="5"/>
  <c r="EF57" i="5"/>
  <c r="EK57" i="5"/>
  <c r="EP57" i="5"/>
  <c r="FE57" i="5"/>
  <c r="EF58" i="5"/>
  <c r="EK58" i="5"/>
  <c r="EP58" i="5"/>
  <c r="FE58" i="5"/>
  <c r="EF59" i="5"/>
  <c r="EK59" i="5"/>
  <c r="EP59" i="5"/>
  <c r="FE59" i="5"/>
  <c r="EF60" i="5"/>
  <c r="EK60" i="5"/>
  <c r="EP60" i="5"/>
  <c r="FE60" i="5"/>
  <c r="EF61" i="5"/>
  <c r="EK61" i="5"/>
  <c r="EP61" i="5"/>
  <c r="FE61" i="5"/>
  <c r="EF62" i="5"/>
  <c r="EK62" i="5"/>
  <c r="EP62" i="5"/>
  <c r="FE62" i="5"/>
  <c r="EF63" i="5"/>
  <c r="EK63" i="5"/>
  <c r="EP63" i="5"/>
  <c r="FE63" i="5"/>
  <c r="EF64" i="5"/>
  <c r="EK64" i="5"/>
  <c r="EP64" i="5"/>
  <c r="FE64" i="5"/>
  <c r="EF65" i="5"/>
  <c r="EK65" i="5"/>
  <c r="EP65" i="5"/>
  <c r="FE65" i="5"/>
  <c r="EF66" i="5"/>
  <c r="EK66" i="5"/>
  <c r="EP66" i="5"/>
  <c r="FE66" i="5"/>
  <c r="EF67" i="5"/>
  <c r="EK67" i="5"/>
  <c r="EP67" i="5"/>
  <c r="FE67" i="5"/>
  <c r="EF68" i="5"/>
  <c r="EK68" i="5"/>
  <c r="EP68" i="5"/>
  <c r="FE68" i="5"/>
  <c r="EF69" i="5"/>
  <c r="EK69" i="5"/>
  <c r="EP69" i="5"/>
  <c r="FE69" i="5"/>
  <c r="EF70" i="5"/>
  <c r="EK70" i="5"/>
  <c r="EP70" i="5"/>
  <c r="FE70" i="5"/>
  <c r="EF71" i="5"/>
  <c r="EK71" i="5"/>
  <c r="EP71" i="5"/>
  <c r="FE71" i="5"/>
  <c r="EF72" i="5"/>
  <c r="EK72" i="5"/>
  <c r="EP72" i="5"/>
  <c r="FE72" i="5"/>
  <c r="EF73" i="5"/>
  <c r="EK73" i="5"/>
  <c r="EP73" i="5"/>
  <c r="FE73" i="5"/>
  <c r="EF74" i="5"/>
  <c r="EK74" i="5"/>
  <c r="EP74" i="5"/>
  <c r="FE74" i="5"/>
  <c r="EF75" i="5"/>
  <c r="EK75" i="5"/>
  <c r="EP75" i="5"/>
  <c r="FE75" i="5"/>
  <c r="EF76" i="5"/>
  <c r="EK76" i="5"/>
  <c r="EP76" i="5"/>
  <c r="FE76" i="5"/>
  <c r="EF77" i="5"/>
  <c r="EK77" i="5"/>
  <c r="EP77" i="5"/>
  <c r="FE77" i="5"/>
  <c r="EF78" i="5"/>
  <c r="EK78" i="5"/>
  <c r="EP78" i="5"/>
  <c r="FE78" i="5"/>
  <c r="EF79" i="5"/>
  <c r="EK79" i="5"/>
  <c r="EP79" i="5"/>
  <c r="FE79" i="5"/>
  <c r="EF80" i="5"/>
  <c r="EK80" i="5"/>
  <c r="EP80" i="5"/>
  <c r="FE80" i="5"/>
  <c r="EF81" i="5"/>
  <c r="EK81" i="5"/>
  <c r="EP81" i="5"/>
  <c r="FE81" i="5"/>
  <c r="EF82" i="5"/>
  <c r="EK82" i="5"/>
  <c r="EP82" i="5"/>
  <c r="FE82" i="5"/>
  <c r="EF83" i="5"/>
  <c r="EK83" i="5"/>
  <c r="EP83" i="5"/>
  <c r="FE83" i="5"/>
  <c r="EF84" i="5"/>
  <c r="EK84" i="5"/>
  <c r="EP84" i="5"/>
  <c r="FE84" i="5"/>
  <c r="EF85" i="5"/>
  <c r="EK85" i="5"/>
  <c r="EP85" i="5"/>
  <c r="FE85" i="5"/>
  <c r="FC3" i="5"/>
  <c r="EH20" i="5"/>
  <c r="EM20" i="5"/>
  <c r="ER20" i="5"/>
  <c r="EW20" i="5"/>
  <c r="FB20" i="5"/>
  <c r="FG20" i="5"/>
  <c r="EH17" i="5"/>
  <c r="EM17" i="5"/>
  <c r="ER17" i="5"/>
  <c r="EW17" i="5"/>
  <c r="FB17" i="5"/>
  <c r="FG17" i="5"/>
  <c r="EH9" i="5"/>
  <c r="EM9" i="5"/>
  <c r="ER9" i="5"/>
  <c r="EW9" i="5"/>
  <c r="FB9" i="5"/>
  <c r="FG9" i="5"/>
  <c r="EH14" i="5"/>
  <c r="EM14" i="5"/>
  <c r="ER14" i="5"/>
  <c r="EW14" i="5"/>
  <c r="FB14" i="5"/>
  <c r="FG14" i="5"/>
  <c r="EH21" i="5"/>
  <c r="EM21" i="5"/>
  <c r="ER21" i="5"/>
  <c r="EW21" i="5"/>
  <c r="FB21" i="5"/>
  <c r="FG21" i="5"/>
  <c r="EH12" i="5"/>
  <c r="EM12" i="5"/>
  <c r="ER12" i="5"/>
  <c r="EW12" i="5"/>
  <c r="FB12" i="5"/>
  <c r="FG12" i="5"/>
  <c r="EH22" i="5"/>
  <c r="EM22" i="5"/>
  <c r="ER22" i="5"/>
  <c r="EW22" i="5"/>
  <c r="FB22" i="5"/>
  <c r="FG22" i="5"/>
  <c r="EH26" i="5"/>
  <c r="EM26" i="5"/>
  <c r="ER26" i="5"/>
  <c r="EW26" i="5"/>
  <c r="FB26" i="5"/>
  <c r="FG26" i="5"/>
  <c r="EH25" i="5"/>
  <c r="EM25" i="5"/>
  <c r="ER25" i="5"/>
  <c r="EW25" i="5"/>
  <c r="FB25" i="5"/>
  <c r="FG25" i="5"/>
  <c r="EH10" i="5"/>
  <c r="EM10" i="5"/>
  <c r="ER10" i="5"/>
  <c r="EW10" i="5"/>
  <c r="FB10" i="5"/>
  <c r="FG10" i="5"/>
  <c r="EH16" i="5"/>
  <c r="EM16" i="5"/>
  <c r="ER16" i="5"/>
  <c r="EW16" i="5"/>
  <c r="FB16" i="5"/>
  <c r="FG16" i="5"/>
  <c r="EH27" i="5"/>
  <c r="EM27" i="5"/>
  <c r="ER27" i="5"/>
  <c r="EW27" i="5"/>
  <c r="FB27" i="5"/>
  <c r="FG27" i="5"/>
  <c r="EH24" i="5"/>
  <c r="EM24" i="5"/>
  <c r="ER24" i="5"/>
  <c r="EW24" i="5"/>
  <c r="FB24" i="5"/>
  <c r="FG24" i="5"/>
  <c r="EH19" i="5"/>
  <c r="EM19" i="5"/>
  <c r="ER19" i="5"/>
  <c r="EW19" i="5"/>
  <c r="FB19" i="5"/>
  <c r="FG19" i="5"/>
  <c r="EH23" i="5"/>
  <c r="EM23" i="5"/>
  <c r="ER23" i="5"/>
  <c r="EW23" i="5"/>
  <c r="FB23" i="5"/>
  <c r="FG23" i="5"/>
  <c r="EH7" i="5"/>
  <c r="EM7" i="5"/>
  <c r="ER7" i="5"/>
  <c r="EW7" i="5"/>
  <c r="FB7" i="5"/>
  <c r="FG7" i="5"/>
  <c r="EH6" i="5"/>
  <c r="EM6" i="5"/>
  <c r="ER6" i="5"/>
  <c r="EW6" i="5"/>
  <c r="FB6" i="5"/>
  <c r="FG6" i="5"/>
  <c r="EH13" i="5"/>
  <c r="EM13" i="5"/>
  <c r="ER13" i="5"/>
  <c r="EW13" i="5"/>
  <c r="FB13" i="5"/>
  <c r="FG13" i="5"/>
  <c r="EH11" i="5"/>
  <c r="EM11" i="5"/>
  <c r="ER11" i="5"/>
  <c r="EW11" i="5"/>
  <c r="FB11" i="5"/>
  <c r="FG11" i="5"/>
  <c r="EH15" i="5"/>
  <c r="EM15" i="5"/>
  <c r="ER15" i="5"/>
  <c r="EW15" i="5"/>
  <c r="FB15" i="5"/>
  <c r="FG15" i="5"/>
  <c r="EH8" i="5"/>
  <c r="EM8" i="5"/>
  <c r="ER8" i="5"/>
  <c r="EW8" i="5"/>
  <c r="FB8" i="5"/>
  <c r="FG8" i="5"/>
  <c r="EH18" i="5"/>
  <c r="EM18" i="5"/>
  <c r="ER18" i="5"/>
  <c r="EW18" i="5"/>
  <c r="FB18" i="5"/>
  <c r="FG18" i="5"/>
  <c r="EH28" i="5"/>
  <c r="EM28" i="5"/>
  <c r="ER28" i="5"/>
  <c r="EW28" i="5"/>
  <c r="FB28" i="5"/>
  <c r="FG28" i="5"/>
  <c r="EH29" i="5"/>
  <c r="EM29" i="5"/>
  <c r="ER29" i="5"/>
  <c r="FG29" i="5"/>
  <c r="EH30" i="5"/>
  <c r="EM30" i="5"/>
  <c r="ER30" i="5"/>
  <c r="FG30" i="5"/>
  <c r="EH31" i="5"/>
  <c r="EM31" i="5"/>
  <c r="ER31" i="5"/>
  <c r="FG31" i="5"/>
  <c r="EH32" i="5"/>
  <c r="EM32" i="5"/>
  <c r="ER32" i="5"/>
  <c r="FG32" i="5"/>
  <c r="EH33" i="5"/>
  <c r="EM33" i="5"/>
  <c r="ER33" i="5"/>
  <c r="FG33" i="5"/>
  <c r="EH34" i="5"/>
  <c r="EM34" i="5"/>
  <c r="ER34" i="5"/>
  <c r="FG34" i="5"/>
  <c r="EH35" i="5"/>
  <c r="EM35" i="5"/>
  <c r="ER35" i="5"/>
  <c r="FG35" i="5"/>
  <c r="EH36" i="5"/>
  <c r="EM36" i="5"/>
  <c r="ER36" i="5"/>
  <c r="FG36" i="5"/>
  <c r="EH37" i="5"/>
  <c r="EM37" i="5"/>
  <c r="ER37" i="5"/>
  <c r="FG37" i="5"/>
  <c r="EH38" i="5"/>
  <c r="EM38" i="5"/>
  <c r="ER38" i="5"/>
  <c r="FG38" i="5"/>
  <c r="EH39" i="5"/>
  <c r="EM39" i="5"/>
  <c r="ER39" i="5"/>
  <c r="FG39" i="5"/>
  <c r="EH40" i="5"/>
  <c r="EM40" i="5"/>
  <c r="ER40" i="5"/>
  <c r="FG40" i="5"/>
  <c r="EH41" i="5"/>
  <c r="EM41" i="5"/>
  <c r="ER41" i="5"/>
  <c r="FG41" i="5"/>
  <c r="EH42" i="5"/>
  <c r="EM42" i="5"/>
  <c r="ER42" i="5"/>
  <c r="FG42" i="5"/>
  <c r="EH43" i="5"/>
  <c r="EM43" i="5"/>
  <c r="ER43" i="5"/>
  <c r="FG43" i="5"/>
  <c r="EH44" i="5"/>
  <c r="EM44" i="5"/>
  <c r="ER44" i="5"/>
  <c r="FG44" i="5"/>
  <c r="EH45" i="5"/>
  <c r="EM45" i="5"/>
  <c r="ER45" i="5"/>
  <c r="FG45" i="5"/>
  <c r="EH46" i="5"/>
  <c r="EM46" i="5"/>
  <c r="ER46" i="5"/>
  <c r="FG46" i="5"/>
  <c r="EH47" i="5"/>
  <c r="EM47" i="5"/>
  <c r="ER47" i="5"/>
  <c r="FG47" i="5"/>
  <c r="EH48" i="5"/>
  <c r="EM48" i="5"/>
  <c r="ER48" i="5"/>
  <c r="FG48" i="5"/>
  <c r="EH49" i="5"/>
  <c r="EM49" i="5"/>
  <c r="ER49" i="5"/>
  <c r="FG49" i="5"/>
  <c r="EH50" i="5"/>
  <c r="EM50" i="5"/>
  <c r="ER50" i="5"/>
  <c r="FG50" i="5"/>
  <c r="EH51" i="5"/>
  <c r="EM51" i="5"/>
  <c r="ER51" i="5"/>
  <c r="FG51" i="5"/>
  <c r="EH52" i="5"/>
  <c r="EM52" i="5"/>
  <c r="ER52" i="5"/>
  <c r="FG52" i="5"/>
  <c r="EH53" i="5"/>
  <c r="EM53" i="5"/>
  <c r="ER53" i="5"/>
  <c r="FG53" i="5"/>
  <c r="EH54" i="5"/>
  <c r="EM54" i="5"/>
  <c r="ER54" i="5"/>
  <c r="FG54" i="5"/>
  <c r="EH55" i="5"/>
  <c r="EM55" i="5"/>
  <c r="ER55" i="5"/>
  <c r="FG55" i="5"/>
  <c r="EH56" i="5"/>
  <c r="EM56" i="5"/>
  <c r="ER56" i="5"/>
  <c r="FG56" i="5"/>
  <c r="EH57" i="5"/>
  <c r="EM57" i="5"/>
  <c r="ER57" i="5"/>
  <c r="FG57" i="5"/>
  <c r="EH58" i="5"/>
  <c r="EM58" i="5"/>
  <c r="ER58" i="5"/>
  <c r="FG58" i="5"/>
  <c r="EH59" i="5"/>
  <c r="EM59" i="5"/>
  <c r="ER59" i="5"/>
  <c r="FG59" i="5"/>
  <c r="EH60" i="5"/>
  <c r="EM60" i="5"/>
  <c r="ER60" i="5"/>
  <c r="FG60" i="5"/>
  <c r="EH61" i="5"/>
  <c r="EM61" i="5"/>
  <c r="ER61" i="5"/>
  <c r="FG61" i="5"/>
  <c r="EH62" i="5"/>
  <c r="EM62" i="5"/>
  <c r="ER62" i="5"/>
  <c r="FG62" i="5"/>
  <c r="EH63" i="5"/>
  <c r="EM63" i="5"/>
  <c r="ER63" i="5"/>
  <c r="FG63" i="5"/>
  <c r="EH64" i="5"/>
  <c r="EM64" i="5"/>
  <c r="ER64" i="5"/>
  <c r="FG64" i="5"/>
  <c r="EH65" i="5"/>
  <c r="EM65" i="5"/>
  <c r="ER65" i="5"/>
  <c r="FG65" i="5"/>
  <c r="EH66" i="5"/>
  <c r="EM66" i="5"/>
  <c r="ER66" i="5"/>
  <c r="FG66" i="5"/>
  <c r="EH67" i="5"/>
  <c r="EM67" i="5"/>
  <c r="ER67" i="5"/>
  <c r="FG67" i="5"/>
  <c r="EH68" i="5"/>
  <c r="EM68" i="5"/>
  <c r="ER68" i="5"/>
  <c r="FG68" i="5"/>
  <c r="EH69" i="5"/>
  <c r="EM69" i="5"/>
  <c r="ER69" i="5"/>
  <c r="FG69" i="5"/>
  <c r="EH70" i="5"/>
  <c r="EM70" i="5"/>
  <c r="ER70" i="5"/>
  <c r="FG70" i="5"/>
  <c r="EH71" i="5"/>
  <c r="EM71" i="5"/>
  <c r="ER71" i="5"/>
  <c r="FG71" i="5"/>
  <c r="EH72" i="5"/>
  <c r="EM72" i="5"/>
  <c r="ER72" i="5"/>
  <c r="FG72" i="5"/>
  <c r="EH73" i="5"/>
  <c r="EM73" i="5"/>
  <c r="ER73" i="5"/>
  <c r="FG73" i="5"/>
  <c r="EH74" i="5"/>
  <c r="EM74" i="5"/>
  <c r="ER74" i="5"/>
  <c r="FG74" i="5"/>
  <c r="EH75" i="5"/>
  <c r="EM75" i="5"/>
  <c r="ER75" i="5"/>
  <c r="FG75" i="5"/>
  <c r="EH76" i="5"/>
  <c r="EM76" i="5"/>
  <c r="ER76" i="5"/>
  <c r="FG76" i="5"/>
  <c r="EH77" i="5"/>
  <c r="EM77" i="5"/>
  <c r="ER77" i="5"/>
  <c r="FG77" i="5"/>
  <c r="EH78" i="5"/>
  <c r="EM78" i="5"/>
  <c r="ER78" i="5"/>
  <c r="FG78" i="5"/>
  <c r="EH79" i="5"/>
  <c r="EM79" i="5"/>
  <c r="ER79" i="5"/>
  <c r="FG79" i="5"/>
  <c r="EH80" i="5"/>
  <c r="EM80" i="5"/>
  <c r="ER80" i="5"/>
  <c r="FG80" i="5"/>
  <c r="EH81" i="5"/>
  <c r="EM81" i="5"/>
  <c r="ER81" i="5"/>
  <c r="FG81" i="5"/>
  <c r="EH82" i="5"/>
  <c r="EM82" i="5"/>
  <c r="ER82" i="5"/>
  <c r="FG82" i="5"/>
  <c r="EH83" i="5"/>
  <c r="EM83" i="5"/>
  <c r="ER83" i="5"/>
  <c r="FG83" i="5"/>
  <c r="EH84" i="5"/>
  <c r="EM84" i="5"/>
  <c r="ER84" i="5"/>
  <c r="FG84" i="5"/>
  <c r="EH85" i="5"/>
  <c r="EM85" i="5"/>
  <c r="ER85" i="5"/>
  <c r="FG85" i="5"/>
  <c r="FD3" i="5"/>
  <c r="FG3" i="5"/>
  <c r="FL3" i="5"/>
  <c r="FQ3" i="5"/>
  <c r="FV3" i="5"/>
  <c r="GA3" i="5"/>
  <c r="GF3" i="5"/>
  <c r="FJ4" i="5"/>
  <c r="FL20" i="5"/>
  <c r="FO4" i="5"/>
  <c r="FQ20" i="5"/>
  <c r="FV20" i="5"/>
  <c r="R37" i="6"/>
  <c r="FN4" i="5"/>
  <c r="R38" i="6"/>
  <c r="FS4" i="5"/>
  <c r="R39" i="6"/>
  <c r="FX4" i="5"/>
  <c r="GA20" i="5"/>
  <c r="R40" i="6"/>
  <c r="GC4" i="5"/>
  <c r="GF20" i="5"/>
  <c r="R41" i="6"/>
  <c r="GH4" i="5"/>
  <c r="GK20" i="5"/>
  <c r="FL17" i="5"/>
  <c r="FQ17" i="5"/>
  <c r="FV17" i="5"/>
  <c r="GA17" i="5"/>
  <c r="GF17" i="5"/>
  <c r="GK17" i="5"/>
  <c r="FL9" i="5"/>
  <c r="FQ9" i="5"/>
  <c r="FV9" i="5"/>
  <c r="GA9" i="5"/>
  <c r="GF9" i="5"/>
  <c r="GK9" i="5"/>
  <c r="FL14" i="5"/>
  <c r="FQ14" i="5"/>
  <c r="FV14" i="5"/>
  <c r="GA14" i="5"/>
  <c r="GF14" i="5"/>
  <c r="GK14" i="5"/>
  <c r="FL21" i="5"/>
  <c r="FQ21" i="5"/>
  <c r="FV21" i="5"/>
  <c r="GA21" i="5"/>
  <c r="GF21" i="5"/>
  <c r="GK21" i="5"/>
  <c r="FL12" i="5"/>
  <c r="FQ12" i="5"/>
  <c r="FV12" i="5"/>
  <c r="GA12" i="5"/>
  <c r="GF12" i="5"/>
  <c r="GK12" i="5"/>
  <c r="FL22" i="5"/>
  <c r="FQ22" i="5"/>
  <c r="FV22" i="5"/>
  <c r="GA22" i="5"/>
  <c r="GF22" i="5"/>
  <c r="GK22" i="5"/>
  <c r="FL26" i="5"/>
  <c r="FQ26" i="5"/>
  <c r="FV26" i="5"/>
  <c r="GA26" i="5"/>
  <c r="GF26" i="5"/>
  <c r="GK26" i="5"/>
  <c r="FL25" i="5"/>
  <c r="FQ25" i="5"/>
  <c r="FV25" i="5"/>
  <c r="GA25" i="5"/>
  <c r="GF25" i="5"/>
  <c r="GK25" i="5"/>
  <c r="FL10" i="5"/>
  <c r="FQ10" i="5"/>
  <c r="FV10" i="5"/>
  <c r="GA10" i="5"/>
  <c r="GF10" i="5"/>
  <c r="GK10" i="5"/>
  <c r="FL16" i="5"/>
  <c r="FQ16" i="5"/>
  <c r="FV16" i="5"/>
  <c r="GA16" i="5"/>
  <c r="GF16" i="5"/>
  <c r="GK16" i="5"/>
  <c r="FL27" i="5"/>
  <c r="FQ27" i="5"/>
  <c r="FV27" i="5"/>
  <c r="GA27" i="5"/>
  <c r="GF27" i="5"/>
  <c r="GK27" i="5"/>
  <c r="FL24" i="5"/>
  <c r="FQ24" i="5"/>
  <c r="FV24" i="5"/>
  <c r="GA24" i="5"/>
  <c r="GF24" i="5"/>
  <c r="GK24" i="5"/>
  <c r="FL19" i="5"/>
  <c r="FQ19" i="5"/>
  <c r="FV19" i="5"/>
  <c r="GA19" i="5"/>
  <c r="GF19" i="5"/>
  <c r="GK19" i="5"/>
  <c r="FL23" i="5"/>
  <c r="FQ23" i="5"/>
  <c r="FV23" i="5"/>
  <c r="GA23" i="5"/>
  <c r="GF23" i="5"/>
  <c r="GK23" i="5"/>
  <c r="FL7" i="5"/>
  <c r="FQ7" i="5"/>
  <c r="FV7" i="5"/>
  <c r="GA7" i="5"/>
  <c r="GF7" i="5"/>
  <c r="GK7" i="5"/>
  <c r="FL6" i="5"/>
  <c r="FQ6" i="5"/>
  <c r="FV6" i="5"/>
  <c r="GA6" i="5"/>
  <c r="GF6" i="5"/>
  <c r="GK6" i="5"/>
  <c r="FL13" i="5"/>
  <c r="FQ13" i="5"/>
  <c r="FV13" i="5"/>
  <c r="GA13" i="5"/>
  <c r="GF13" i="5"/>
  <c r="GK13" i="5"/>
  <c r="FL11" i="5"/>
  <c r="FQ11" i="5"/>
  <c r="FV11" i="5"/>
  <c r="GA11" i="5"/>
  <c r="GF11" i="5"/>
  <c r="GK11" i="5"/>
  <c r="FL15" i="5"/>
  <c r="FQ15" i="5"/>
  <c r="FV15" i="5"/>
  <c r="GA15" i="5"/>
  <c r="GF15" i="5"/>
  <c r="GK15" i="5"/>
  <c r="FL8" i="5"/>
  <c r="FQ8" i="5"/>
  <c r="FV8" i="5"/>
  <c r="GA8" i="5"/>
  <c r="GF8" i="5"/>
  <c r="GK8" i="5"/>
  <c r="FL18" i="5"/>
  <c r="FQ18" i="5"/>
  <c r="FV18" i="5"/>
  <c r="GA18" i="5"/>
  <c r="GF18" i="5"/>
  <c r="GK18" i="5"/>
  <c r="FL28" i="5"/>
  <c r="FQ28" i="5"/>
  <c r="FV28" i="5"/>
  <c r="GA28" i="5"/>
  <c r="GF28" i="5"/>
  <c r="GK28" i="5"/>
  <c r="FL29" i="5"/>
  <c r="FQ29" i="5"/>
  <c r="FV29" i="5"/>
  <c r="GK29" i="5"/>
  <c r="FL30" i="5"/>
  <c r="FQ30" i="5"/>
  <c r="FV30" i="5"/>
  <c r="GK30" i="5"/>
  <c r="FL31" i="5"/>
  <c r="FQ31" i="5"/>
  <c r="FV31" i="5"/>
  <c r="GK31" i="5"/>
  <c r="FL32" i="5"/>
  <c r="FQ32" i="5"/>
  <c r="FV32" i="5"/>
  <c r="GK32" i="5"/>
  <c r="FL33" i="5"/>
  <c r="FQ33" i="5"/>
  <c r="FV33" i="5"/>
  <c r="GK33" i="5"/>
  <c r="FL34" i="5"/>
  <c r="FQ34" i="5"/>
  <c r="FV34" i="5"/>
  <c r="GK34" i="5"/>
  <c r="FL35" i="5"/>
  <c r="FQ35" i="5"/>
  <c r="FV35" i="5"/>
  <c r="GK35" i="5"/>
  <c r="FL36" i="5"/>
  <c r="FQ36" i="5"/>
  <c r="FV36" i="5"/>
  <c r="GK36" i="5"/>
  <c r="FL37" i="5"/>
  <c r="FQ37" i="5"/>
  <c r="FV37" i="5"/>
  <c r="GK37" i="5"/>
  <c r="FL38" i="5"/>
  <c r="FQ38" i="5"/>
  <c r="FV38" i="5"/>
  <c r="GK38" i="5"/>
  <c r="FL39" i="5"/>
  <c r="FQ39" i="5"/>
  <c r="FV39" i="5"/>
  <c r="GK39" i="5"/>
  <c r="FL40" i="5"/>
  <c r="FQ40" i="5"/>
  <c r="FV40" i="5"/>
  <c r="GK40" i="5"/>
  <c r="FL41" i="5"/>
  <c r="FQ41" i="5"/>
  <c r="FV41" i="5"/>
  <c r="GK41" i="5"/>
  <c r="FL42" i="5"/>
  <c r="FQ42" i="5"/>
  <c r="FV42" i="5"/>
  <c r="GK42" i="5"/>
  <c r="FL43" i="5"/>
  <c r="FQ43" i="5"/>
  <c r="FV43" i="5"/>
  <c r="GK43" i="5"/>
  <c r="FL44" i="5"/>
  <c r="FQ44" i="5"/>
  <c r="FV44" i="5"/>
  <c r="GK44" i="5"/>
  <c r="FL45" i="5"/>
  <c r="FQ45" i="5"/>
  <c r="FV45" i="5"/>
  <c r="GK45" i="5"/>
  <c r="FL46" i="5"/>
  <c r="FQ46" i="5"/>
  <c r="FV46" i="5"/>
  <c r="GK46" i="5"/>
  <c r="FL47" i="5"/>
  <c r="FQ47" i="5"/>
  <c r="FV47" i="5"/>
  <c r="GK47" i="5"/>
  <c r="FL48" i="5"/>
  <c r="FQ48" i="5"/>
  <c r="FV48" i="5"/>
  <c r="GK48" i="5"/>
  <c r="FL49" i="5"/>
  <c r="FQ49" i="5"/>
  <c r="FV49" i="5"/>
  <c r="GK49" i="5"/>
  <c r="FL50" i="5"/>
  <c r="FQ50" i="5"/>
  <c r="FV50" i="5"/>
  <c r="GK50" i="5"/>
  <c r="FL51" i="5"/>
  <c r="FQ51" i="5"/>
  <c r="FV51" i="5"/>
  <c r="GK51" i="5"/>
  <c r="FL52" i="5"/>
  <c r="FQ52" i="5"/>
  <c r="FV52" i="5"/>
  <c r="GK52" i="5"/>
  <c r="FL53" i="5"/>
  <c r="FQ53" i="5"/>
  <c r="FV53" i="5"/>
  <c r="GK53" i="5"/>
  <c r="FL54" i="5"/>
  <c r="FQ54" i="5"/>
  <c r="FV54" i="5"/>
  <c r="GK54" i="5"/>
  <c r="FL55" i="5"/>
  <c r="FQ55" i="5"/>
  <c r="FV55" i="5"/>
  <c r="GK55" i="5"/>
  <c r="FL56" i="5"/>
  <c r="FQ56" i="5"/>
  <c r="FV56" i="5"/>
  <c r="GK56" i="5"/>
  <c r="FL57" i="5"/>
  <c r="FQ57" i="5"/>
  <c r="FV57" i="5"/>
  <c r="GK57" i="5"/>
  <c r="FL58" i="5"/>
  <c r="FQ58" i="5"/>
  <c r="FV58" i="5"/>
  <c r="GK58" i="5"/>
  <c r="FL59" i="5"/>
  <c r="FQ59" i="5"/>
  <c r="FV59" i="5"/>
  <c r="GK59" i="5"/>
  <c r="FL60" i="5"/>
  <c r="FQ60" i="5"/>
  <c r="FV60" i="5"/>
  <c r="GK60" i="5"/>
  <c r="FL61" i="5"/>
  <c r="FQ61" i="5"/>
  <c r="FV61" i="5"/>
  <c r="GK61" i="5"/>
  <c r="FL62" i="5"/>
  <c r="FQ62" i="5"/>
  <c r="FV62" i="5"/>
  <c r="GK62" i="5"/>
  <c r="FL63" i="5"/>
  <c r="FQ63" i="5"/>
  <c r="FV63" i="5"/>
  <c r="GK63" i="5"/>
  <c r="FL64" i="5"/>
  <c r="FQ64" i="5"/>
  <c r="FV64" i="5"/>
  <c r="GK64" i="5"/>
  <c r="FL65" i="5"/>
  <c r="FQ65" i="5"/>
  <c r="FV65" i="5"/>
  <c r="GK65" i="5"/>
  <c r="FL66" i="5"/>
  <c r="FQ66" i="5"/>
  <c r="FV66" i="5"/>
  <c r="GK66" i="5"/>
  <c r="FL67" i="5"/>
  <c r="FQ67" i="5"/>
  <c r="FV67" i="5"/>
  <c r="GK67" i="5"/>
  <c r="FL68" i="5"/>
  <c r="FQ68" i="5"/>
  <c r="FV68" i="5"/>
  <c r="GK68" i="5"/>
  <c r="FL69" i="5"/>
  <c r="FQ69" i="5"/>
  <c r="FV69" i="5"/>
  <c r="GK69" i="5"/>
  <c r="FL70" i="5"/>
  <c r="FQ70" i="5"/>
  <c r="FV70" i="5"/>
  <c r="GK70" i="5"/>
  <c r="FL71" i="5"/>
  <c r="FQ71" i="5"/>
  <c r="FV71" i="5"/>
  <c r="GK71" i="5"/>
  <c r="FL72" i="5"/>
  <c r="FQ72" i="5"/>
  <c r="FV72" i="5"/>
  <c r="GK72" i="5"/>
  <c r="FL73" i="5"/>
  <c r="FQ73" i="5"/>
  <c r="FV73" i="5"/>
  <c r="GK73" i="5"/>
  <c r="FL74" i="5"/>
  <c r="FQ74" i="5"/>
  <c r="FV74" i="5"/>
  <c r="GK74" i="5"/>
  <c r="FL75" i="5"/>
  <c r="FQ75" i="5"/>
  <c r="FV75" i="5"/>
  <c r="GK75" i="5"/>
  <c r="FL76" i="5"/>
  <c r="FQ76" i="5"/>
  <c r="FV76" i="5"/>
  <c r="GK76" i="5"/>
  <c r="FL77" i="5"/>
  <c r="FQ77" i="5"/>
  <c r="FV77" i="5"/>
  <c r="GK77" i="5"/>
  <c r="FL78" i="5"/>
  <c r="FQ78" i="5"/>
  <c r="FV78" i="5"/>
  <c r="GK78" i="5"/>
  <c r="FL79" i="5"/>
  <c r="FQ79" i="5"/>
  <c r="FV79" i="5"/>
  <c r="GK79" i="5"/>
  <c r="FL80" i="5"/>
  <c r="FQ80" i="5"/>
  <c r="FV80" i="5"/>
  <c r="GK80" i="5"/>
  <c r="FL81" i="5"/>
  <c r="FQ81" i="5"/>
  <c r="FV81" i="5"/>
  <c r="GK81" i="5"/>
  <c r="FL82" i="5"/>
  <c r="FQ82" i="5"/>
  <c r="FV82" i="5"/>
  <c r="GK82" i="5"/>
  <c r="FL83" i="5"/>
  <c r="FQ83" i="5"/>
  <c r="FV83" i="5"/>
  <c r="GK83" i="5"/>
  <c r="FL84" i="5"/>
  <c r="FQ84" i="5"/>
  <c r="FV84" i="5"/>
  <c r="GK84" i="5"/>
  <c r="FL85" i="5"/>
  <c r="FQ85" i="5"/>
  <c r="FV85" i="5"/>
  <c r="GK85" i="5"/>
  <c r="GI3" i="5"/>
  <c r="FN20" i="5"/>
  <c r="FS20" i="5"/>
  <c r="FX20" i="5"/>
  <c r="GC20" i="5"/>
  <c r="GH20" i="5"/>
  <c r="GM20" i="5"/>
  <c r="FN17" i="5"/>
  <c r="FS17" i="5"/>
  <c r="FX17" i="5"/>
  <c r="GC17" i="5"/>
  <c r="GH17" i="5"/>
  <c r="GM17" i="5"/>
  <c r="FN9" i="5"/>
  <c r="FS9" i="5"/>
  <c r="FX9" i="5"/>
  <c r="GC9" i="5"/>
  <c r="GH9" i="5"/>
  <c r="GM9" i="5"/>
  <c r="FN14" i="5"/>
  <c r="FS14" i="5"/>
  <c r="FX14" i="5"/>
  <c r="GC14" i="5"/>
  <c r="GH14" i="5"/>
  <c r="GM14" i="5"/>
  <c r="FN21" i="5"/>
  <c r="FS21" i="5"/>
  <c r="FX21" i="5"/>
  <c r="GC21" i="5"/>
  <c r="GH21" i="5"/>
  <c r="GM21" i="5"/>
  <c r="FN12" i="5"/>
  <c r="FS12" i="5"/>
  <c r="FX12" i="5"/>
  <c r="GC12" i="5"/>
  <c r="GH12" i="5"/>
  <c r="GM12" i="5"/>
  <c r="FN22" i="5"/>
  <c r="FS22" i="5"/>
  <c r="FX22" i="5"/>
  <c r="GC22" i="5"/>
  <c r="GH22" i="5"/>
  <c r="GM22" i="5"/>
  <c r="FN26" i="5"/>
  <c r="FS26" i="5"/>
  <c r="FX26" i="5"/>
  <c r="GC26" i="5"/>
  <c r="GH26" i="5"/>
  <c r="GM26" i="5"/>
  <c r="FN25" i="5"/>
  <c r="FS25" i="5"/>
  <c r="FX25" i="5"/>
  <c r="GC25" i="5"/>
  <c r="GH25" i="5"/>
  <c r="GM25" i="5"/>
  <c r="FN10" i="5"/>
  <c r="FS10" i="5"/>
  <c r="FX10" i="5"/>
  <c r="GC10" i="5"/>
  <c r="GH10" i="5"/>
  <c r="GM10" i="5"/>
  <c r="FN16" i="5"/>
  <c r="FS16" i="5"/>
  <c r="FX16" i="5"/>
  <c r="GC16" i="5"/>
  <c r="GH16" i="5"/>
  <c r="GM16" i="5"/>
  <c r="FN27" i="5"/>
  <c r="FS27" i="5"/>
  <c r="FX27" i="5"/>
  <c r="GC27" i="5"/>
  <c r="GH27" i="5"/>
  <c r="GM27" i="5"/>
  <c r="FN24" i="5"/>
  <c r="FS24" i="5"/>
  <c r="FX24" i="5"/>
  <c r="GC24" i="5"/>
  <c r="GH24" i="5"/>
  <c r="GM24" i="5"/>
  <c r="FN19" i="5"/>
  <c r="FS19" i="5"/>
  <c r="FX19" i="5"/>
  <c r="GC19" i="5"/>
  <c r="GH19" i="5"/>
  <c r="GM19" i="5"/>
  <c r="FN23" i="5"/>
  <c r="FS23" i="5"/>
  <c r="FX23" i="5"/>
  <c r="GC23" i="5"/>
  <c r="GH23" i="5"/>
  <c r="GM23" i="5"/>
  <c r="FN7" i="5"/>
  <c r="FS7" i="5"/>
  <c r="FX7" i="5"/>
  <c r="GC7" i="5"/>
  <c r="GH7" i="5"/>
  <c r="GM7" i="5"/>
  <c r="FN6" i="5"/>
  <c r="FS6" i="5"/>
  <c r="FX6" i="5"/>
  <c r="GC6" i="5"/>
  <c r="GH6" i="5"/>
  <c r="GM6" i="5"/>
  <c r="FN13" i="5"/>
  <c r="FS13" i="5"/>
  <c r="FX13" i="5"/>
  <c r="GC13" i="5"/>
  <c r="GH13" i="5"/>
  <c r="GM13" i="5"/>
  <c r="FN11" i="5"/>
  <c r="FS11" i="5"/>
  <c r="FX11" i="5"/>
  <c r="GC11" i="5"/>
  <c r="GH11" i="5"/>
  <c r="GM11" i="5"/>
  <c r="FN15" i="5"/>
  <c r="FS15" i="5"/>
  <c r="FX15" i="5"/>
  <c r="GC15" i="5"/>
  <c r="GH15" i="5"/>
  <c r="GM15" i="5"/>
  <c r="FN8" i="5"/>
  <c r="FS8" i="5"/>
  <c r="FX8" i="5"/>
  <c r="GC8" i="5"/>
  <c r="GH8" i="5"/>
  <c r="GM8" i="5"/>
  <c r="FN18" i="5"/>
  <c r="FS18" i="5"/>
  <c r="FX18" i="5"/>
  <c r="GC18" i="5"/>
  <c r="GH18" i="5"/>
  <c r="GM18" i="5"/>
  <c r="FN28" i="5"/>
  <c r="FS28" i="5"/>
  <c r="FX28" i="5"/>
  <c r="GC28" i="5"/>
  <c r="GH28" i="5"/>
  <c r="GM28" i="5"/>
  <c r="FN29" i="5"/>
  <c r="FS29" i="5"/>
  <c r="FX29" i="5"/>
  <c r="GM29" i="5"/>
  <c r="FN30" i="5"/>
  <c r="FS30" i="5"/>
  <c r="FX30" i="5"/>
  <c r="GM30" i="5"/>
  <c r="FN31" i="5"/>
  <c r="FS31" i="5"/>
  <c r="FX31" i="5"/>
  <c r="GM31" i="5"/>
  <c r="FN32" i="5"/>
  <c r="FS32" i="5"/>
  <c r="FX32" i="5"/>
  <c r="GM32" i="5"/>
  <c r="FN33" i="5"/>
  <c r="FS33" i="5"/>
  <c r="FX33" i="5"/>
  <c r="GM33" i="5"/>
  <c r="FN34" i="5"/>
  <c r="FS34" i="5"/>
  <c r="FX34" i="5"/>
  <c r="GM34" i="5"/>
  <c r="FN35" i="5"/>
  <c r="FS35" i="5"/>
  <c r="FX35" i="5"/>
  <c r="GM35" i="5"/>
  <c r="FN36" i="5"/>
  <c r="FS36" i="5"/>
  <c r="FX36" i="5"/>
  <c r="GM36" i="5"/>
  <c r="FN37" i="5"/>
  <c r="FS37" i="5"/>
  <c r="FX37" i="5"/>
  <c r="GM37" i="5"/>
  <c r="FN38" i="5"/>
  <c r="FS38" i="5"/>
  <c r="FX38" i="5"/>
  <c r="GM38" i="5"/>
  <c r="FN39" i="5"/>
  <c r="FS39" i="5"/>
  <c r="FX39" i="5"/>
  <c r="GM39" i="5"/>
  <c r="FN40" i="5"/>
  <c r="FS40" i="5"/>
  <c r="FX40" i="5"/>
  <c r="GM40" i="5"/>
  <c r="FN41" i="5"/>
  <c r="FS41" i="5"/>
  <c r="FX41" i="5"/>
  <c r="GM41" i="5"/>
  <c r="FN42" i="5"/>
  <c r="FS42" i="5"/>
  <c r="FX42" i="5"/>
  <c r="GM42" i="5"/>
  <c r="FN43" i="5"/>
  <c r="FS43" i="5"/>
  <c r="FX43" i="5"/>
  <c r="GM43" i="5"/>
  <c r="FN44" i="5"/>
  <c r="FS44" i="5"/>
  <c r="FX44" i="5"/>
  <c r="GM44" i="5"/>
  <c r="FN45" i="5"/>
  <c r="FS45" i="5"/>
  <c r="FX45" i="5"/>
  <c r="GM45" i="5"/>
  <c r="FN46" i="5"/>
  <c r="FS46" i="5"/>
  <c r="FX46" i="5"/>
  <c r="GM46" i="5"/>
  <c r="FN47" i="5"/>
  <c r="FS47" i="5"/>
  <c r="FX47" i="5"/>
  <c r="GM47" i="5"/>
  <c r="FN48" i="5"/>
  <c r="FS48" i="5"/>
  <c r="FX48" i="5"/>
  <c r="GM48" i="5"/>
  <c r="FN49" i="5"/>
  <c r="FS49" i="5"/>
  <c r="FX49" i="5"/>
  <c r="GM49" i="5"/>
  <c r="FN50" i="5"/>
  <c r="FS50" i="5"/>
  <c r="FX50" i="5"/>
  <c r="GM50" i="5"/>
  <c r="FN51" i="5"/>
  <c r="FS51" i="5"/>
  <c r="FX51" i="5"/>
  <c r="GM51" i="5"/>
  <c r="FN52" i="5"/>
  <c r="FS52" i="5"/>
  <c r="FX52" i="5"/>
  <c r="GM52" i="5"/>
  <c r="FN53" i="5"/>
  <c r="FS53" i="5"/>
  <c r="FX53" i="5"/>
  <c r="GM53" i="5"/>
  <c r="FN54" i="5"/>
  <c r="FS54" i="5"/>
  <c r="FX54" i="5"/>
  <c r="GM54" i="5"/>
  <c r="FN55" i="5"/>
  <c r="FS55" i="5"/>
  <c r="FX55" i="5"/>
  <c r="GM55" i="5"/>
  <c r="FN56" i="5"/>
  <c r="FS56" i="5"/>
  <c r="FX56" i="5"/>
  <c r="GM56" i="5"/>
  <c r="FN57" i="5"/>
  <c r="FS57" i="5"/>
  <c r="FX57" i="5"/>
  <c r="GM57" i="5"/>
  <c r="FN58" i="5"/>
  <c r="FS58" i="5"/>
  <c r="FX58" i="5"/>
  <c r="GM58" i="5"/>
  <c r="FN59" i="5"/>
  <c r="FS59" i="5"/>
  <c r="FX59" i="5"/>
  <c r="GM59" i="5"/>
  <c r="FN60" i="5"/>
  <c r="FS60" i="5"/>
  <c r="FX60" i="5"/>
  <c r="GM60" i="5"/>
  <c r="FN61" i="5"/>
  <c r="FS61" i="5"/>
  <c r="FX61" i="5"/>
  <c r="GM61" i="5"/>
  <c r="FN62" i="5"/>
  <c r="FS62" i="5"/>
  <c r="FX62" i="5"/>
  <c r="GM62" i="5"/>
  <c r="FN63" i="5"/>
  <c r="FS63" i="5"/>
  <c r="FX63" i="5"/>
  <c r="GM63" i="5"/>
  <c r="FN64" i="5"/>
  <c r="FS64" i="5"/>
  <c r="FX64" i="5"/>
  <c r="GM64" i="5"/>
  <c r="FN65" i="5"/>
  <c r="FS65" i="5"/>
  <c r="FX65" i="5"/>
  <c r="GM65" i="5"/>
  <c r="FN66" i="5"/>
  <c r="FS66" i="5"/>
  <c r="FX66" i="5"/>
  <c r="GM66" i="5"/>
  <c r="FN67" i="5"/>
  <c r="FS67" i="5"/>
  <c r="FX67" i="5"/>
  <c r="GM67" i="5"/>
  <c r="FN68" i="5"/>
  <c r="FS68" i="5"/>
  <c r="FX68" i="5"/>
  <c r="GM68" i="5"/>
  <c r="FN69" i="5"/>
  <c r="FS69" i="5"/>
  <c r="FX69" i="5"/>
  <c r="GM69" i="5"/>
  <c r="FN70" i="5"/>
  <c r="FS70" i="5"/>
  <c r="FX70" i="5"/>
  <c r="GM70" i="5"/>
  <c r="FN71" i="5"/>
  <c r="FS71" i="5"/>
  <c r="FX71" i="5"/>
  <c r="GM71" i="5"/>
  <c r="FN72" i="5"/>
  <c r="FS72" i="5"/>
  <c r="FX72" i="5"/>
  <c r="GM72" i="5"/>
  <c r="FN73" i="5"/>
  <c r="FS73" i="5"/>
  <c r="FX73" i="5"/>
  <c r="GM73" i="5"/>
  <c r="FN74" i="5"/>
  <c r="FS74" i="5"/>
  <c r="FX74" i="5"/>
  <c r="GM74" i="5"/>
  <c r="FN75" i="5"/>
  <c r="FS75" i="5"/>
  <c r="FX75" i="5"/>
  <c r="GM75" i="5"/>
  <c r="FN76" i="5"/>
  <c r="FS76" i="5"/>
  <c r="FX76" i="5"/>
  <c r="GM76" i="5"/>
  <c r="FN77" i="5"/>
  <c r="FS77" i="5"/>
  <c r="FX77" i="5"/>
  <c r="GM77" i="5"/>
  <c r="FN78" i="5"/>
  <c r="FS78" i="5"/>
  <c r="FX78" i="5"/>
  <c r="GM78" i="5"/>
  <c r="FN79" i="5"/>
  <c r="FS79" i="5"/>
  <c r="FX79" i="5"/>
  <c r="GM79" i="5"/>
  <c r="FN80" i="5"/>
  <c r="FS80" i="5"/>
  <c r="FX80" i="5"/>
  <c r="GM80" i="5"/>
  <c r="FN81" i="5"/>
  <c r="FS81" i="5"/>
  <c r="FX81" i="5"/>
  <c r="GM81" i="5"/>
  <c r="FN82" i="5"/>
  <c r="FS82" i="5"/>
  <c r="FX82" i="5"/>
  <c r="GM82" i="5"/>
  <c r="FN83" i="5"/>
  <c r="FS83" i="5"/>
  <c r="FX83" i="5"/>
  <c r="GM83" i="5"/>
  <c r="FN84" i="5"/>
  <c r="FS84" i="5"/>
  <c r="FX84" i="5"/>
  <c r="GM84" i="5"/>
  <c r="FN85" i="5"/>
  <c r="FS85" i="5"/>
  <c r="FX85" i="5"/>
  <c r="GM85" i="5"/>
  <c r="GJ3" i="5"/>
  <c r="GM3" i="5"/>
  <c r="GR3" i="5"/>
  <c r="GW3" i="5"/>
  <c r="HB3" i="5"/>
  <c r="HG3" i="5"/>
  <c r="HL3" i="5"/>
  <c r="GP4" i="5"/>
  <c r="GR20" i="5"/>
  <c r="GW20" i="5"/>
  <c r="HB20" i="5"/>
  <c r="R43" i="6"/>
  <c r="GT4" i="5"/>
  <c r="R44" i="6"/>
  <c r="GY4" i="5"/>
  <c r="R45" i="6"/>
  <c r="HD4" i="5"/>
  <c r="HG20" i="5"/>
  <c r="R46" i="6"/>
  <c r="HI4" i="5"/>
  <c r="HL20" i="5"/>
  <c r="R47" i="6"/>
  <c r="HN4" i="5"/>
  <c r="HQ20" i="5"/>
  <c r="GR17" i="5"/>
  <c r="GW17" i="5"/>
  <c r="GZ4" i="5"/>
  <c r="HB17" i="5"/>
  <c r="HG17" i="5"/>
  <c r="HL17" i="5"/>
  <c r="HQ17" i="5"/>
  <c r="GR9" i="5"/>
  <c r="GU4" i="5"/>
  <c r="GW9" i="5"/>
  <c r="HB9" i="5"/>
  <c r="HG9" i="5"/>
  <c r="HL9" i="5"/>
  <c r="HQ9" i="5"/>
  <c r="GR14" i="5"/>
  <c r="GW14" i="5"/>
  <c r="HB14" i="5"/>
  <c r="HG14" i="5"/>
  <c r="HL14" i="5"/>
  <c r="HQ14" i="5"/>
  <c r="GR21" i="5"/>
  <c r="GW21" i="5"/>
  <c r="HB21" i="5"/>
  <c r="HG21" i="5"/>
  <c r="HL21" i="5"/>
  <c r="HQ21" i="5"/>
  <c r="GR12" i="5"/>
  <c r="GW12" i="5"/>
  <c r="HB12" i="5"/>
  <c r="HG12" i="5"/>
  <c r="HL12" i="5"/>
  <c r="HQ12" i="5"/>
  <c r="GR22" i="5"/>
  <c r="GW22" i="5"/>
  <c r="HB22" i="5"/>
  <c r="HG22" i="5"/>
  <c r="HL22" i="5"/>
  <c r="HQ22" i="5"/>
  <c r="GR26" i="5"/>
  <c r="GW26" i="5"/>
  <c r="HB26" i="5"/>
  <c r="HG26" i="5"/>
  <c r="HL26" i="5"/>
  <c r="HQ26" i="5"/>
  <c r="GR25" i="5"/>
  <c r="GW25" i="5"/>
  <c r="HB25" i="5"/>
  <c r="HG25" i="5"/>
  <c r="HL25" i="5"/>
  <c r="HQ25" i="5"/>
  <c r="GR10" i="5"/>
  <c r="GW10" i="5"/>
  <c r="HB10" i="5"/>
  <c r="HG10" i="5"/>
  <c r="HL10" i="5"/>
  <c r="HQ10" i="5"/>
  <c r="GR16" i="5"/>
  <c r="GW16" i="5"/>
  <c r="HB16" i="5"/>
  <c r="HG16" i="5"/>
  <c r="HL16" i="5"/>
  <c r="HQ16" i="5"/>
  <c r="GR27" i="5"/>
  <c r="GW27" i="5"/>
  <c r="HB27" i="5"/>
  <c r="HG27" i="5"/>
  <c r="HL27" i="5"/>
  <c r="HQ27" i="5"/>
  <c r="GR24" i="5"/>
  <c r="GW24" i="5"/>
  <c r="HB24" i="5"/>
  <c r="HG24" i="5"/>
  <c r="HL24" i="5"/>
  <c r="HQ24" i="5"/>
  <c r="GR19" i="5"/>
  <c r="GW19" i="5"/>
  <c r="HB19" i="5"/>
  <c r="HG19" i="5"/>
  <c r="HL19" i="5"/>
  <c r="HQ19" i="5"/>
  <c r="GR23" i="5"/>
  <c r="GW23" i="5"/>
  <c r="HB23" i="5"/>
  <c r="HG23" i="5"/>
  <c r="HL23" i="5"/>
  <c r="HQ23" i="5"/>
  <c r="GR7" i="5"/>
  <c r="GW7" i="5"/>
  <c r="HB7" i="5"/>
  <c r="HG7" i="5"/>
  <c r="HL7" i="5"/>
  <c r="HQ7" i="5"/>
  <c r="GR6" i="5"/>
  <c r="GW6" i="5"/>
  <c r="HB6" i="5"/>
  <c r="HG6" i="5"/>
  <c r="HL6" i="5"/>
  <c r="HQ6" i="5"/>
  <c r="GR13" i="5"/>
  <c r="GW13" i="5"/>
  <c r="HB13" i="5"/>
  <c r="HG13" i="5"/>
  <c r="HL13" i="5"/>
  <c r="HQ13" i="5"/>
  <c r="GR11" i="5"/>
  <c r="GW11" i="5"/>
  <c r="HB11" i="5"/>
  <c r="HG11" i="5"/>
  <c r="HL11" i="5"/>
  <c r="HQ11" i="5"/>
  <c r="GR15" i="5"/>
  <c r="GW15" i="5"/>
  <c r="HB15" i="5"/>
  <c r="HG15" i="5"/>
  <c r="HL15" i="5"/>
  <c r="HQ15" i="5"/>
  <c r="GR8" i="5"/>
  <c r="GW8" i="5"/>
  <c r="HB8" i="5"/>
  <c r="HG8" i="5"/>
  <c r="HL8" i="5"/>
  <c r="HQ8" i="5"/>
  <c r="GR18" i="5"/>
  <c r="GW18" i="5"/>
  <c r="HB18" i="5"/>
  <c r="HG18" i="5"/>
  <c r="HL18" i="5"/>
  <c r="HQ18" i="5"/>
  <c r="GR28" i="5"/>
  <c r="GW28" i="5"/>
  <c r="HB28" i="5"/>
  <c r="HG28" i="5"/>
  <c r="HL28" i="5"/>
  <c r="HQ28" i="5"/>
  <c r="GR29" i="5"/>
  <c r="GW29" i="5"/>
  <c r="HB29" i="5"/>
  <c r="HQ29" i="5"/>
  <c r="GR30" i="5"/>
  <c r="GW30" i="5"/>
  <c r="HB30" i="5"/>
  <c r="HQ30" i="5"/>
  <c r="GR31" i="5"/>
  <c r="GW31" i="5"/>
  <c r="HB31" i="5"/>
  <c r="HQ31" i="5"/>
  <c r="GR32" i="5"/>
  <c r="GW32" i="5"/>
  <c r="HB32" i="5"/>
  <c r="HQ32" i="5"/>
  <c r="GR33" i="5"/>
  <c r="GW33" i="5"/>
  <c r="HB33" i="5"/>
  <c r="HQ33" i="5"/>
  <c r="GR34" i="5"/>
  <c r="GW34" i="5"/>
  <c r="HB34" i="5"/>
  <c r="HQ34" i="5"/>
  <c r="GR35" i="5"/>
  <c r="GW35" i="5"/>
  <c r="HB35" i="5"/>
  <c r="HQ35" i="5"/>
  <c r="GR36" i="5"/>
  <c r="GW36" i="5"/>
  <c r="HB36" i="5"/>
  <c r="HQ36" i="5"/>
  <c r="GR37" i="5"/>
  <c r="GW37" i="5"/>
  <c r="HB37" i="5"/>
  <c r="HQ37" i="5"/>
  <c r="GR38" i="5"/>
  <c r="GW38" i="5"/>
  <c r="HB38" i="5"/>
  <c r="HQ38" i="5"/>
  <c r="GR39" i="5"/>
  <c r="GW39" i="5"/>
  <c r="HB39" i="5"/>
  <c r="HQ39" i="5"/>
  <c r="GR40" i="5"/>
  <c r="GW40" i="5"/>
  <c r="HB40" i="5"/>
  <c r="HQ40" i="5"/>
  <c r="GR41" i="5"/>
  <c r="GW41" i="5"/>
  <c r="HB41" i="5"/>
  <c r="HQ41" i="5"/>
  <c r="GR42" i="5"/>
  <c r="GW42" i="5"/>
  <c r="HB42" i="5"/>
  <c r="HQ42" i="5"/>
  <c r="GR43" i="5"/>
  <c r="GW43" i="5"/>
  <c r="HB43" i="5"/>
  <c r="HQ43" i="5"/>
  <c r="GR44" i="5"/>
  <c r="GW44" i="5"/>
  <c r="HB44" i="5"/>
  <c r="HQ44" i="5"/>
  <c r="GR45" i="5"/>
  <c r="GW45" i="5"/>
  <c r="HB45" i="5"/>
  <c r="HQ45" i="5"/>
  <c r="GR46" i="5"/>
  <c r="GW46" i="5"/>
  <c r="HB46" i="5"/>
  <c r="HQ46" i="5"/>
  <c r="GR47" i="5"/>
  <c r="GW47" i="5"/>
  <c r="HB47" i="5"/>
  <c r="HQ47" i="5"/>
  <c r="GR48" i="5"/>
  <c r="GW48" i="5"/>
  <c r="HB48" i="5"/>
  <c r="HQ48" i="5"/>
  <c r="GR49" i="5"/>
  <c r="GW49" i="5"/>
  <c r="HB49" i="5"/>
  <c r="HQ49" i="5"/>
  <c r="GR50" i="5"/>
  <c r="GW50" i="5"/>
  <c r="HB50" i="5"/>
  <c r="HQ50" i="5"/>
  <c r="GR51" i="5"/>
  <c r="GW51" i="5"/>
  <c r="HB51" i="5"/>
  <c r="HQ51" i="5"/>
  <c r="GR52" i="5"/>
  <c r="GW52" i="5"/>
  <c r="HB52" i="5"/>
  <c r="HQ52" i="5"/>
  <c r="GR53" i="5"/>
  <c r="GW53" i="5"/>
  <c r="HB53" i="5"/>
  <c r="HQ53" i="5"/>
  <c r="GR54" i="5"/>
  <c r="GW54" i="5"/>
  <c r="HB54" i="5"/>
  <c r="HQ54" i="5"/>
  <c r="GR55" i="5"/>
  <c r="GW55" i="5"/>
  <c r="HB55" i="5"/>
  <c r="HQ55" i="5"/>
  <c r="GR56" i="5"/>
  <c r="GW56" i="5"/>
  <c r="HB56" i="5"/>
  <c r="HQ56" i="5"/>
  <c r="GR57" i="5"/>
  <c r="GW57" i="5"/>
  <c r="HB57" i="5"/>
  <c r="HQ57" i="5"/>
  <c r="GR58" i="5"/>
  <c r="GW58" i="5"/>
  <c r="HB58" i="5"/>
  <c r="HQ58" i="5"/>
  <c r="GR59" i="5"/>
  <c r="GW59" i="5"/>
  <c r="HB59" i="5"/>
  <c r="HQ59" i="5"/>
  <c r="GR60" i="5"/>
  <c r="GW60" i="5"/>
  <c r="HB60" i="5"/>
  <c r="HQ60" i="5"/>
  <c r="GR61" i="5"/>
  <c r="GW61" i="5"/>
  <c r="HB61" i="5"/>
  <c r="HQ61" i="5"/>
  <c r="GR62" i="5"/>
  <c r="GW62" i="5"/>
  <c r="HB62" i="5"/>
  <c r="HQ62" i="5"/>
  <c r="GR63" i="5"/>
  <c r="GW63" i="5"/>
  <c r="HB63" i="5"/>
  <c r="HQ63" i="5"/>
  <c r="GR64" i="5"/>
  <c r="GW64" i="5"/>
  <c r="HB64" i="5"/>
  <c r="HQ64" i="5"/>
  <c r="GR65" i="5"/>
  <c r="GW65" i="5"/>
  <c r="HB65" i="5"/>
  <c r="HQ65" i="5"/>
  <c r="GR66" i="5"/>
  <c r="GW66" i="5"/>
  <c r="HB66" i="5"/>
  <c r="HQ66" i="5"/>
  <c r="GR67" i="5"/>
  <c r="GW67" i="5"/>
  <c r="HB67" i="5"/>
  <c r="HQ67" i="5"/>
  <c r="GR68" i="5"/>
  <c r="GW68" i="5"/>
  <c r="HB68" i="5"/>
  <c r="HQ68" i="5"/>
  <c r="GR69" i="5"/>
  <c r="GW69" i="5"/>
  <c r="HB69" i="5"/>
  <c r="HQ69" i="5"/>
  <c r="GR70" i="5"/>
  <c r="GW70" i="5"/>
  <c r="HB70" i="5"/>
  <c r="HQ70" i="5"/>
  <c r="GR71" i="5"/>
  <c r="GW71" i="5"/>
  <c r="HB71" i="5"/>
  <c r="HQ71" i="5"/>
  <c r="GR72" i="5"/>
  <c r="GW72" i="5"/>
  <c r="HB72" i="5"/>
  <c r="HQ72" i="5"/>
  <c r="GR73" i="5"/>
  <c r="GW73" i="5"/>
  <c r="HB73" i="5"/>
  <c r="HQ73" i="5"/>
  <c r="GR74" i="5"/>
  <c r="GW74" i="5"/>
  <c r="HB74" i="5"/>
  <c r="HQ74" i="5"/>
  <c r="GR75" i="5"/>
  <c r="GW75" i="5"/>
  <c r="HB75" i="5"/>
  <c r="HQ75" i="5"/>
  <c r="GR76" i="5"/>
  <c r="GW76" i="5"/>
  <c r="HB76" i="5"/>
  <c r="HQ76" i="5"/>
  <c r="GR77" i="5"/>
  <c r="GW77" i="5"/>
  <c r="HB77" i="5"/>
  <c r="HQ77" i="5"/>
  <c r="GR78" i="5"/>
  <c r="GW78" i="5"/>
  <c r="HB78" i="5"/>
  <c r="HQ78" i="5"/>
  <c r="GR79" i="5"/>
  <c r="GW79" i="5"/>
  <c r="HB79" i="5"/>
  <c r="HQ79" i="5"/>
  <c r="GR80" i="5"/>
  <c r="GW80" i="5"/>
  <c r="HB80" i="5"/>
  <c r="HQ80" i="5"/>
  <c r="GR81" i="5"/>
  <c r="GW81" i="5"/>
  <c r="HB81" i="5"/>
  <c r="HQ81" i="5"/>
  <c r="GR82" i="5"/>
  <c r="GW82" i="5"/>
  <c r="HB82" i="5"/>
  <c r="HQ82" i="5"/>
  <c r="GR83" i="5"/>
  <c r="GW83" i="5"/>
  <c r="HB83" i="5"/>
  <c r="HQ83" i="5"/>
  <c r="GR84" i="5"/>
  <c r="GW84" i="5"/>
  <c r="HB84" i="5"/>
  <c r="HQ84" i="5"/>
  <c r="GR85" i="5"/>
  <c r="GW85" i="5"/>
  <c r="HB85" i="5"/>
  <c r="HQ85" i="5"/>
  <c r="HO3" i="5"/>
  <c r="GT20" i="5"/>
  <c r="GY20" i="5"/>
  <c r="HD20" i="5"/>
  <c r="HI20" i="5"/>
  <c r="HN20" i="5"/>
  <c r="HS20" i="5"/>
  <c r="GT17" i="5"/>
  <c r="GY17" i="5"/>
  <c r="HD17" i="5"/>
  <c r="HI17" i="5"/>
  <c r="HN17" i="5"/>
  <c r="HS17" i="5"/>
  <c r="GT9" i="5"/>
  <c r="GY9" i="5"/>
  <c r="HD9" i="5"/>
  <c r="HI9" i="5"/>
  <c r="HN9" i="5"/>
  <c r="HS9" i="5"/>
  <c r="GT14" i="5"/>
  <c r="GY14" i="5"/>
  <c r="HD14" i="5"/>
  <c r="HI14" i="5"/>
  <c r="HN14" i="5"/>
  <c r="HS14" i="5"/>
  <c r="GT21" i="5"/>
  <c r="GY21" i="5"/>
  <c r="HD21" i="5"/>
  <c r="HI21" i="5"/>
  <c r="HN21" i="5"/>
  <c r="HS21" i="5"/>
  <c r="GT12" i="5"/>
  <c r="GY12" i="5"/>
  <c r="HD12" i="5"/>
  <c r="HI12" i="5"/>
  <c r="HN12" i="5"/>
  <c r="HS12" i="5"/>
  <c r="GT22" i="5"/>
  <c r="GY22" i="5"/>
  <c r="HD22" i="5"/>
  <c r="HI22" i="5"/>
  <c r="HN22" i="5"/>
  <c r="HS22" i="5"/>
  <c r="GT26" i="5"/>
  <c r="GY26" i="5"/>
  <c r="HD26" i="5"/>
  <c r="HI26" i="5"/>
  <c r="HN26" i="5"/>
  <c r="HS26" i="5"/>
  <c r="GT25" i="5"/>
  <c r="GY25" i="5"/>
  <c r="HD25" i="5"/>
  <c r="HI25" i="5"/>
  <c r="HN25" i="5"/>
  <c r="HS25" i="5"/>
  <c r="GT10" i="5"/>
  <c r="GY10" i="5"/>
  <c r="HD10" i="5"/>
  <c r="HI10" i="5"/>
  <c r="HN10" i="5"/>
  <c r="HS10" i="5"/>
  <c r="GT16" i="5"/>
  <c r="GY16" i="5"/>
  <c r="HD16" i="5"/>
  <c r="HI16" i="5"/>
  <c r="HN16" i="5"/>
  <c r="HS16" i="5"/>
  <c r="GT27" i="5"/>
  <c r="GY27" i="5"/>
  <c r="HD27" i="5"/>
  <c r="HI27" i="5"/>
  <c r="HN27" i="5"/>
  <c r="HS27" i="5"/>
  <c r="GT24" i="5"/>
  <c r="GY24" i="5"/>
  <c r="HD24" i="5"/>
  <c r="HI24" i="5"/>
  <c r="HN24" i="5"/>
  <c r="HS24" i="5"/>
  <c r="GT19" i="5"/>
  <c r="GY19" i="5"/>
  <c r="HD19" i="5"/>
  <c r="HI19" i="5"/>
  <c r="HN19" i="5"/>
  <c r="HS19" i="5"/>
  <c r="GT23" i="5"/>
  <c r="GY23" i="5"/>
  <c r="HD23" i="5"/>
  <c r="HI23" i="5"/>
  <c r="HN23" i="5"/>
  <c r="HS23" i="5"/>
  <c r="GT7" i="5"/>
  <c r="GY7" i="5"/>
  <c r="HD7" i="5"/>
  <c r="HI7" i="5"/>
  <c r="HN7" i="5"/>
  <c r="HS7" i="5"/>
  <c r="GT6" i="5"/>
  <c r="GY6" i="5"/>
  <c r="HD6" i="5"/>
  <c r="HI6" i="5"/>
  <c r="HN6" i="5"/>
  <c r="HS6" i="5"/>
  <c r="GT13" i="5"/>
  <c r="GY13" i="5"/>
  <c r="HD13" i="5"/>
  <c r="HI13" i="5"/>
  <c r="HN13" i="5"/>
  <c r="HS13" i="5"/>
  <c r="GT11" i="5"/>
  <c r="GY11" i="5"/>
  <c r="HD11" i="5"/>
  <c r="HI11" i="5"/>
  <c r="HN11" i="5"/>
  <c r="HS11" i="5"/>
  <c r="GT15" i="5"/>
  <c r="GY15" i="5"/>
  <c r="HD15" i="5"/>
  <c r="HI15" i="5"/>
  <c r="HN15" i="5"/>
  <c r="HS15" i="5"/>
  <c r="GT8" i="5"/>
  <c r="GY8" i="5"/>
  <c r="HD8" i="5"/>
  <c r="HI8" i="5"/>
  <c r="HN8" i="5"/>
  <c r="HS8" i="5"/>
  <c r="GT18" i="5"/>
  <c r="GY18" i="5"/>
  <c r="HD18" i="5"/>
  <c r="HI18" i="5"/>
  <c r="HN18" i="5"/>
  <c r="HS18" i="5"/>
  <c r="GT28" i="5"/>
  <c r="GY28" i="5"/>
  <c r="HD28" i="5"/>
  <c r="HI28" i="5"/>
  <c r="HN28" i="5"/>
  <c r="HS28" i="5"/>
  <c r="GT29" i="5"/>
  <c r="GY29" i="5"/>
  <c r="HD29" i="5"/>
  <c r="HS29" i="5"/>
  <c r="GT30" i="5"/>
  <c r="GY30" i="5"/>
  <c r="HD30" i="5"/>
  <c r="HS30" i="5"/>
  <c r="GT31" i="5"/>
  <c r="GY31" i="5"/>
  <c r="HD31" i="5"/>
  <c r="HS31" i="5"/>
  <c r="GT32" i="5"/>
  <c r="GY32" i="5"/>
  <c r="HD32" i="5"/>
  <c r="HS32" i="5"/>
  <c r="GT33" i="5"/>
  <c r="GY33" i="5"/>
  <c r="HD33" i="5"/>
  <c r="HS33" i="5"/>
  <c r="GT34" i="5"/>
  <c r="GY34" i="5"/>
  <c r="HD34" i="5"/>
  <c r="HS34" i="5"/>
  <c r="GT35" i="5"/>
  <c r="GY35" i="5"/>
  <c r="HD35" i="5"/>
  <c r="HS35" i="5"/>
  <c r="GT36" i="5"/>
  <c r="GY36" i="5"/>
  <c r="HD36" i="5"/>
  <c r="HS36" i="5"/>
  <c r="GT37" i="5"/>
  <c r="GY37" i="5"/>
  <c r="HD37" i="5"/>
  <c r="HS37" i="5"/>
  <c r="GT38" i="5"/>
  <c r="GY38" i="5"/>
  <c r="HD38" i="5"/>
  <c r="HS38" i="5"/>
  <c r="GT39" i="5"/>
  <c r="GY39" i="5"/>
  <c r="HD39" i="5"/>
  <c r="HS39" i="5"/>
  <c r="GT40" i="5"/>
  <c r="GY40" i="5"/>
  <c r="HD40" i="5"/>
  <c r="HS40" i="5"/>
  <c r="GT41" i="5"/>
  <c r="GY41" i="5"/>
  <c r="HD41" i="5"/>
  <c r="HS41" i="5"/>
  <c r="GT42" i="5"/>
  <c r="GY42" i="5"/>
  <c r="HD42" i="5"/>
  <c r="HS42" i="5"/>
  <c r="GT43" i="5"/>
  <c r="GY43" i="5"/>
  <c r="HD43" i="5"/>
  <c r="HS43" i="5"/>
  <c r="GT44" i="5"/>
  <c r="GY44" i="5"/>
  <c r="HD44" i="5"/>
  <c r="HS44" i="5"/>
  <c r="GT45" i="5"/>
  <c r="GY45" i="5"/>
  <c r="HD45" i="5"/>
  <c r="HS45" i="5"/>
  <c r="GT46" i="5"/>
  <c r="GY46" i="5"/>
  <c r="HD46" i="5"/>
  <c r="HS46" i="5"/>
  <c r="GT47" i="5"/>
  <c r="GY47" i="5"/>
  <c r="HD47" i="5"/>
  <c r="HS47" i="5"/>
  <c r="GT48" i="5"/>
  <c r="GY48" i="5"/>
  <c r="HD48" i="5"/>
  <c r="HS48" i="5"/>
  <c r="GT49" i="5"/>
  <c r="GY49" i="5"/>
  <c r="HD49" i="5"/>
  <c r="HS49" i="5"/>
  <c r="GT50" i="5"/>
  <c r="GY50" i="5"/>
  <c r="HD50" i="5"/>
  <c r="HS50" i="5"/>
  <c r="GT51" i="5"/>
  <c r="GY51" i="5"/>
  <c r="HD51" i="5"/>
  <c r="HS51" i="5"/>
  <c r="GT52" i="5"/>
  <c r="GY52" i="5"/>
  <c r="HD52" i="5"/>
  <c r="HS52" i="5"/>
  <c r="GT53" i="5"/>
  <c r="GY53" i="5"/>
  <c r="HD53" i="5"/>
  <c r="HS53" i="5"/>
  <c r="GT54" i="5"/>
  <c r="GY54" i="5"/>
  <c r="HD54" i="5"/>
  <c r="HS54" i="5"/>
  <c r="GT55" i="5"/>
  <c r="GY55" i="5"/>
  <c r="HD55" i="5"/>
  <c r="HS55" i="5"/>
  <c r="GT56" i="5"/>
  <c r="GY56" i="5"/>
  <c r="HD56" i="5"/>
  <c r="HS56" i="5"/>
  <c r="GT57" i="5"/>
  <c r="GY57" i="5"/>
  <c r="HD57" i="5"/>
  <c r="HS57" i="5"/>
  <c r="GT58" i="5"/>
  <c r="GY58" i="5"/>
  <c r="HD58" i="5"/>
  <c r="HS58" i="5"/>
  <c r="GT59" i="5"/>
  <c r="GY59" i="5"/>
  <c r="HD59" i="5"/>
  <c r="HS59" i="5"/>
  <c r="GT60" i="5"/>
  <c r="GY60" i="5"/>
  <c r="HD60" i="5"/>
  <c r="HS60" i="5"/>
  <c r="GT61" i="5"/>
  <c r="GY61" i="5"/>
  <c r="HD61" i="5"/>
  <c r="HS61" i="5"/>
  <c r="GT62" i="5"/>
  <c r="GY62" i="5"/>
  <c r="HD62" i="5"/>
  <c r="HS62" i="5"/>
  <c r="GT63" i="5"/>
  <c r="GY63" i="5"/>
  <c r="HD63" i="5"/>
  <c r="HS63" i="5"/>
  <c r="GT64" i="5"/>
  <c r="GY64" i="5"/>
  <c r="HD64" i="5"/>
  <c r="HS64" i="5"/>
  <c r="GT65" i="5"/>
  <c r="GY65" i="5"/>
  <c r="HD65" i="5"/>
  <c r="HS65" i="5"/>
  <c r="GT66" i="5"/>
  <c r="GY66" i="5"/>
  <c r="HD66" i="5"/>
  <c r="HS66" i="5"/>
  <c r="GT67" i="5"/>
  <c r="GY67" i="5"/>
  <c r="HD67" i="5"/>
  <c r="HS67" i="5"/>
  <c r="GT68" i="5"/>
  <c r="GY68" i="5"/>
  <c r="HD68" i="5"/>
  <c r="HS68" i="5"/>
  <c r="GT69" i="5"/>
  <c r="GY69" i="5"/>
  <c r="HD69" i="5"/>
  <c r="HS69" i="5"/>
  <c r="GT70" i="5"/>
  <c r="GY70" i="5"/>
  <c r="HD70" i="5"/>
  <c r="HS70" i="5"/>
  <c r="GT71" i="5"/>
  <c r="GY71" i="5"/>
  <c r="HD71" i="5"/>
  <c r="HS71" i="5"/>
  <c r="GT72" i="5"/>
  <c r="GY72" i="5"/>
  <c r="HD72" i="5"/>
  <c r="HS72" i="5"/>
  <c r="GT73" i="5"/>
  <c r="GY73" i="5"/>
  <c r="HD73" i="5"/>
  <c r="HS73" i="5"/>
  <c r="GT74" i="5"/>
  <c r="GY74" i="5"/>
  <c r="HD74" i="5"/>
  <c r="HS74" i="5"/>
  <c r="GT75" i="5"/>
  <c r="GY75" i="5"/>
  <c r="HD75" i="5"/>
  <c r="HS75" i="5"/>
  <c r="GT76" i="5"/>
  <c r="GY76" i="5"/>
  <c r="HD76" i="5"/>
  <c r="HS76" i="5"/>
  <c r="GT77" i="5"/>
  <c r="GY77" i="5"/>
  <c r="HD77" i="5"/>
  <c r="HS77" i="5"/>
  <c r="GT78" i="5"/>
  <c r="GY78" i="5"/>
  <c r="HD78" i="5"/>
  <c r="HS78" i="5"/>
  <c r="GT79" i="5"/>
  <c r="GY79" i="5"/>
  <c r="HD79" i="5"/>
  <c r="HS79" i="5"/>
  <c r="GT80" i="5"/>
  <c r="GY80" i="5"/>
  <c r="HD80" i="5"/>
  <c r="HS80" i="5"/>
  <c r="GT81" i="5"/>
  <c r="GY81" i="5"/>
  <c r="HD81" i="5"/>
  <c r="HS81" i="5"/>
  <c r="GT82" i="5"/>
  <c r="GY82" i="5"/>
  <c r="HD82" i="5"/>
  <c r="HS82" i="5"/>
  <c r="GT83" i="5"/>
  <c r="GY83" i="5"/>
  <c r="HD83" i="5"/>
  <c r="HS83" i="5"/>
  <c r="GT84" i="5"/>
  <c r="GY84" i="5"/>
  <c r="HD84" i="5"/>
  <c r="HS84" i="5"/>
  <c r="GT85" i="5"/>
  <c r="GY85" i="5"/>
  <c r="HD85" i="5"/>
  <c r="HS85" i="5"/>
  <c r="HP3" i="5"/>
  <c r="HS3" i="5"/>
  <c r="HX3" i="5"/>
  <c r="IC3" i="5"/>
  <c r="IH3" i="5"/>
  <c r="IM3" i="5"/>
  <c r="IR3" i="5"/>
  <c r="HV4" i="5"/>
  <c r="HX20" i="5"/>
  <c r="IC20" i="5"/>
  <c r="IH20" i="5"/>
  <c r="R49" i="6"/>
  <c r="HZ4" i="5"/>
  <c r="R50" i="6"/>
  <c r="IE4" i="5"/>
  <c r="R51" i="6"/>
  <c r="IJ4" i="5"/>
  <c r="IM20" i="5"/>
  <c r="R52" i="6"/>
  <c r="IO4" i="5"/>
  <c r="IR20" i="5"/>
  <c r="R53" i="6"/>
  <c r="IT4" i="5"/>
  <c r="IW20" i="5"/>
  <c r="HX17" i="5"/>
  <c r="IC17" i="5"/>
  <c r="IH17" i="5"/>
  <c r="IM17" i="5"/>
  <c r="IR17" i="5"/>
  <c r="IW17" i="5"/>
  <c r="HX9" i="5"/>
  <c r="IC9" i="5"/>
  <c r="IH9" i="5"/>
  <c r="IM9" i="5"/>
  <c r="IR9" i="5"/>
  <c r="IW9" i="5"/>
  <c r="HX14" i="5"/>
  <c r="IC14" i="5"/>
  <c r="IH14" i="5"/>
  <c r="IM14" i="5"/>
  <c r="IR14" i="5"/>
  <c r="IW14" i="5"/>
  <c r="HX21" i="5"/>
  <c r="IC21" i="5"/>
  <c r="IH21" i="5"/>
  <c r="IM21" i="5"/>
  <c r="IR21" i="5"/>
  <c r="IW21" i="5"/>
  <c r="HX12" i="5"/>
  <c r="IC12" i="5"/>
  <c r="IH12" i="5"/>
  <c r="IM12" i="5"/>
  <c r="IR12" i="5"/>
  <c r="IW12" i="5"/>
  <c r="HX22" i="5"/>
  <c r="IC22" i="5"/>
  <c r="IH22" i="5"/>
  <c r="IM22" i="5"/>
  <c r="IR22" i="5"/>
  <c r="IW22" i="5"/>
  <c r="HX26" i="5"/>
  <c r="IC26" i="5"/>
  <c r="IH26" i="5"/>
  <c r="IM26" i="5"/>
  <c r="IR26" i="5"/>
  <c r="IW26" i="5"/>
  <c r="HX25" i="5"/>
  <c r="IC25" i="5"/>
  <c r="IH25" i="5"/>
  <c r="IM25" i="5"/>
  <c r="IR25" i="5"/>
  <c r="IW25" i="5"/>
  <c r="HX10" i="5"/>
  <c r="IC10" i="5"/>
  <c r="IH10" i="5"/>
  <c r="IM10" i="5"/>
  <c r="IR10" i="5"/>
  <c r="IW10" i="5"/>
  <c r="HX16" i="5"/>
  <c r="IC16" i="5"/>
  <c r="IH16" i="5"/>
  <c r="IM16" i="5"/>
  <c r="IR16" i="5"/>
  <c r="IW16" i="5"/>
  <c r="HX27" i="5"/>
  <c r="IC27" i="5"/>
  <c r="IH27" i="5"/>
  <c r="IM27" i="5"/>
  <c r="IR27" i="5"/>
  <c r="IW27" i="5"/>
  <c r="HX24" i="5"/>
  <c r="IC24" i="5"/>
  <c r="IH24" i="5"/>
  <c r="IM24" i="5"/>
  <c r="IR24" i="5"/>
  <c r="IW24" i="5"/>
  <c r="HX19" i="5"/>
  <c r="IC19" i="5"/>
  <c r="IH19" i="5"/>
  <c r="IM19" i="5"/>
  <c r="IR19" i="5"/>
  <c r="IW19" i="5"/>
  <c r="HX23" i="5"/>
  <c r="IC23" i="5"/>
  <c r="IH23" i="5"/>
  <c r="IM23" i="5"/>
  <c r="IR23" i="5"/>
  <c r="IW23" i="5"/>
  <c r="HX7" i="5"/>
  <c r="IC7" i="5"/>
  <c r="IH7" i="5"/>
  <c r="IM7" i="5"/>
  <c r="IR7" i="5"/>
  <c r="IW7" i="5"/>
  <c r="HX6" i="5"/>
  <c r="IC6" i="5"/>
  <c r="IH6" i="5"/>
  <c r="IM6" i="5"/>
  <c r="IR6" i="5"/>
  <c r="IW6" i="5"/>
  <c r="HX13" i="5"/>
  <c r="IC13" i="5"/>
  <c r="IH13" i="5"/>
  <c r="IM13" i="5"/>
  <c r="IR13" i="5"/>
  <c r="IW13" i="5"/>
  <c r="HX11" i="5"/>
  <c r="IC11" i="5"/>
  <c r="IH11" i="5"/>
  <c r="IM11" i="5"/>
  <c r="IR11" i="5"/>
  <c r="IW11" i="5"/>
  <c r="HX15" i="5"/>
  <c r="IC15" i="5"/>
  <c r="IH15" i="5"/>
  <c r="IM15" i="5"/>
  <c r="IR15" i="5"/>
  <c r="IW15" i="5"/>
  <c r="HX8" i="5"/>
  <c r="IC8" i="5"/>
  <c r="IH8" i="5"/>
  <c r="IM8" i="5"/>
  <c r="IR8" i="5"/>
  <c r="IW8" i="5"/>
  <c r="HX18" i="5"/>
  <c r="IC18" i="5"/>
  <c r="IH18" i="5"/>
  <c r="IM18" i="5"/>
  <c r="IR18" i="5"/>
  <c r="IW18" i="5"/>
  <c r="HX28" i="5"/>
  <c r="IC28" i="5"/>
  <c r="IH28" i="5"/>
  <c r="IW28" i="5"/>
  <c r="HX29" i="5"/>
  <c r="IC29" i="5"/>
  <c r="IH29" i="5"/>
  <c r="IW29" i="5"/>
  <c r="HX30" i="5"/>
  <c r="IC30" i="5"/>
  <c r="IH30" i="5"/>
  <c r="IW30" i="5"/>
  <c r="HX31" i="5"/>
  <c r="IC31" i="5"/>
  <c r="IH31" i="5"/>
  <c r="IW31" i="5"/>
  <c r="HX32" i="5"/>
  <c r="IC32" i="5"/>
  <c r="IH32" i="5"/>
  <c r="IW32" i="5"/>
  <c r="HX33" i="5"/>
  <c r="IC33" i="5"/>
  <c r="IH33" i="5"/>
  <c r="IW33" i="5"/>
  <c r="HX34" i="5"/>
  <c r="IC34" i="5"/>
  <c r="IH34" i="5"/>
  <c r="IW34" i="5"/>
  <c r="HX35" i="5"/>
  <c r="IC35" i="5"/>
  <c r="IH35" i="5"/>
  <c r="IW35" i="5"/>
  <c r="HX36" i="5"/>
  <c r="IC36" i="5"/>
  <c r="IH36" i="5"/>
  <c r="IW36" i="5"/>
  <c r="HX37" i="5"/>
  <c r="IC37" i="5"/>
  <c r="IH37" i="5"/>
  <c r="IW37" i="5"/>
  <c r="HX38" i="5"/>
  <c r="IC38" i="5"/>
  <c r="IH38" i="5"/>
  <c r="IW38" i="5"/>
  <c r="HX39" i="5"/>
  <c r="IC39" i="5"/>
  <c r="IH39" i="5"/>
  <c r="IW39" i="5"/>
  <c r="HX40" i="5"/>
  <c r="IC40" i="5"/>
  <c r="IH40" i="5"/>
  <c r="IW40" i="5"/>
  <c r="HX41" i="5"/>
  <c r="IC41" i="5"/>
  <c r="IH41" i="5"/>
  <c r="IW41" i="5"/>
  <c r="HX42" i="5"/>
  <c r="IC42" i="5"/>
  <c r="IH42" i="5"/>
  <c r="IW42" i="5"/>
  <c r="HX43" i="5"/>
  <c r="IC43" i="5"/>
  <c r="IH43" i="5"/>
  <c r="IW43" i="5"/>
  <c r="HX44" i="5"/>
  <c r="IC44" i="5"/>
  <c r="IH44" i="5"/>
  <c r="IW44" i="5"/>
  <c r="HX45" i="5"/>
  <c r="IC45" i="5"/>
  <c r="IH45" i="5"/>
  <c r="IW45" i="5"/>
  <c r="HX46" i="5"/>
  <c r="IC46" i="5"/>
  <c r="IH46" i="5"/>
  <c r="IW46" i="5"/>
  <c r="HX47" i="5"/>
  <c r="IC47" i="5"/>
  <c r="IH47" i="5"/>
  <c r="IW47" i="5"/>
  <c r="HX48" i="5"/>
  <c r="IC48" i="5"/>
  <c r="IH48" i="5"/>
  <c r="IW48" i="5"/>
  <c r="HX49" i="5"/>
  <c r="IC49" i="5"/>
  <c r="IH49" i="5"/>
  <c r="IW49" i="5"/>
  <c r="HX50" i="5"/>
  <c r="IC50" i="5"/>
  <c r="IH50" i="5"/>
  <c r="IW50" i="5"/>
  <c r="HX51" i="5"/>
  <c r="IC51" i="5"/>
  <c r="IH51" i="5"/>
  <c r="IW51" i="5"/>
  <c r="HX52" i="5"/>
  <c r="IC52" i="5"/>
  <c r="IH52" i="5"/>
  <c r="IW52" i="5"/>
  <c r="HX53" i="5"/>
  <c r="IC53" i="5"/>
  <c r="IH53" i="5"/>
  <c r="IW53" i="5"/>
  <c r="HX54" i="5"/>
  <c r="IC54" i="5"/>
  <c r="IH54" i="5"/>
  <c r="IW54" i="5"/>
  <c r="HX55" i="5"/>
  <c r="IC55" i="5"/>
  <c r="IH55" i="5"/>
  <c r="IW55" i="5"/>
  <c r="HX56" i="5"/>
  <c r="IC56" i="5"/>
  <c r="IH56" i="5"/>
  <c r="IW56" i="5"/>
  <c r="HX57" i="5"/>
  <c r="IC57" i="5"/>
  <c r="IH57" i="5"/>
  <c r="IW57" i="5"/>
  <c r="HX58" i="5"/>
  <c r="IC58" i="5"/>
  <c r="IH58" i="5"/>
  <c r="IW58" i="5"/>
  <c r="HX59" i="5"/>
  <c r="IC59" i="5"/>
  <c r="IH59" i="5"/>
  <c r="IW59" i="5"/>
  <c r="HX60" i="5"/>
  <c r="IC60" i="5"/>
  <c r="IH60" i="5"/>
  <c r="IW60" i="5"/>
  <c r="HX61" i="5"/>
  <c r="IC61" i="5"/>
  <c r="IH61" i="5"/>
  <c r="IW61" i="5"/>
  <c r="HX62" i="5"/>
  <c r="IC62" i="5"/>
  <c r="IH62" i="5"/>
  <c r="IW62" i="5"/>
  <c r="HX63" i="5"/>
  <c r="IC63" i="5"/>
  <c r="IH63" i="5"/>
  <c r="IW63" i="5"/>
  <c r="HX64" i="5"/>
  <c r="IC64" i="5"/>
  <c r="IH64" i="5"/>
  <c r="IW64" i="5"/>
  <c r="HX65" i="5"/>
  <c r="IC65" i="5"/>
  <c r="IH65" i="5"/>
  <c r="IW65" i="5"/>
  <c r="HX66" i="5"/>
  <c r="IC66" i="5"/>
  <c r="IH66" i="5"/>
  <c r="IW66" i="5"/>
  <c r="HX67" i="5"/>
  <c r="IC67" i="5"/>
  <c r="IH67" i="5"/>
  <c r="IW67" i="5"/>
  <c r="HX68" i="5"/>
  <c r="IC68" i="5"/>
  <c r="IH68" i="5"/>
  <c r="IW68" i="5"/>
  <c r="HX69" i="5"/>
  <c r="IC69" i="5"/>
  <c r="IH69" i="5"/>
  <c r="IW69" i="5"/>
  <c r="HX70" i="5"/>
  <c r="IC70" i="5"/>
  <c r="IH70" i="5"/>
  <c r="IW70" i="5"/>
  <c r="HX71" i="5"/>
  <c r="IC71" i="5"/>
  <c r="IH71" i="5"/>
  <c r="IW71" i="5"/>
  <c r="HX72" i="5"/>
  <c r="IC72" i="5"/>
  <c r="IH72" i="5"/>
  <c r="IW72" i="5"/>
  <c r="HX73" i="5"/>
  <c r="IC73" i="5"/>
  <c r="IH73" i="5"/>
  <c r="IW73" i="5"/>
  <c r="HX74" i="5"/>
  <c r="IC74" i="5"/>
  <c r="IH74" i="5"/>
  <c r="IW74" i="5"/>
  <c r="HX75" i="5"/>
  <c r="IC75" i="5"/>
  <c r="IH75" i="5"/>
  <c r="IW75" i="5"/>
  <c r="HX76" i="5"/>
  <c r="IC76" i="5"/>
  <c r="IH76" i="5"/>
  <c r="IW76" i="5"/>
  <c r="HX77" i="5"/>
  <c r="IC77" i="5"/>
  <c r="IH77" i="5"/>
  <c r="IW77" i="5"/>
  <c r="HX78" i="5"/>
  <c r="IC78" i="5"/>
  <c r="IH78" i="5"/>
  <c r="IW78" i="5"/>
  <c r="HX79" i="5"/>
  <c r="IC79" i="5"/>
  <c r="IH79" i="5"/>
  <c r="IW79" i="5"/>
  <c r="HX80" i="5"/>
  <c r="IC80" i="5"/>
  <c r="IH80" i="5"/>
  <c r="IW80" i="5"/>
  <c r="HX81" i="5"/>
  <c r="IC81" i="5"/>
  <c r="IH81" i="5"/>
  <c r="IW81" i="5"/>
  <c r="HX82" i="5"/>
  <c r="IC82" i="5"/>
  <c r="IH82" i="5"/>
  <c r="IW82" i="5"/>
  <c r="HX83" i="5"/>
  <c r="IC83" i="5"/>
  <c r="IH83" i="5"/>
  <c r="IW83" i="5"/>
  <c r="HX84" i="5"/>
  <c r="IC84" i="5"/>
  <c r="IH84" i="5"/>
  <c r="IW84" i="5"/>
  <c r="HX85" i="5"/>
  <c r="IC85" i="5"/>
  <c r="IH85" i="5"/>
  <c r="IW85" i="5"/>
  <c r="IU3" i="5"/>
  <c r="HZ20" i="5"/>
  <c r="IE20" i="5"/>
  <c r="IJ20" i="5"/>
  <c r="IO20" i="5"/>
  <c r="IT20" i="5"/>
  <c r="IY20" i="5"/>
  <c r="HZ17" i="5"/>
  <c r="IE17" i="5"/>
  <c r="IJ17" i="5"/>
  <c r="IO17" i="5"/>
  <c r="IT17" i="5"/>
  <c r="IY17" i="5"/>
  <c r="HZ9" i="5"/>
  <c r="IE9" i="5"/>
  <c r="IJ9" i="5"/>
  <c r="IO9" i="5"/>
  <c r="IT9" i="5"/>
  <c r="IY9" i="5"/>
  <c r="HZ14" i="5"/>
  <c r="IE14" i="5"/>
  <c r="IJ14" i="5"/>
  <c r="IO14" i="5"/>
  <c r="IT14" i="5"/>
  <c r="IY14" i="5"/>
  <c r="HZ21" i="5"/>
  <c r="IE21" i="5"/>
  <c r="IJ21" i="5"/>
  <c r="IO21" i="5"/>
  <c r="IT21" i="5"/>
  <c r="IY21" i="5"/>
  <c r="HZ12" i="5"/>
  <c r="IE12" i="5"/>
  <c r="IJ12" i="5"/>
  <c r="IO12" i="5"/>
  <c r="IT12" i="5"/>
  <c r="IY12" i="5"/>
  <c r="HZ22" i="5"/>
  <c r="IE22" i="5"/>
  <c r="IJ22" i="5"/>
  <c r="IO22" i="5"/>
  <c r="IT22" i="5"/>
  <c r="IY22" i="5"/>
  <c r="HZ26" i="5"/>
  <c r="IE26" i="5"/>
  <c r="IJ26" i="5"/>
  <c r="IO26" i="5"/>
  <c r="IT26" i="5"/>
  <c r="IY26" i="5"/>
  <c r="HZ25" i="5"/>
  <c r="IE25" i="5"/>
  <c r="IJ25" i="5"/>
  <c r="IO25" i="5"/>
  <c r="IT25" i="5"/>
  <c r="IY25" i="5"/>
  <c r="HZ10" i="5"/>
  <c r="IE10" i="5"/>
  <c r="IJ10" i="5"/>
  <c r="IO10" i="5"/>
  <c r="IT10" i="5"/>
  <c r="IY10" i="5"/>
  <c r="HZ16" i="5"/>
  <c r="IE16" i="5"/>
  <c r="IJ16" i="5"/>
  <c r="IO16" i="5"/>
  <c r="IT16" i="5"/>
  <c r="IY16" i="5"/>
  <c r="HZ27" i="5"/>
  <c r="IE27" i="5"/>
  <c r="IJ27" i="5"/>
  <c r="IO27" i="5"/>
  <c r="IT27" i="5"/>
  <c r="IY27" i="5"/>
  <c r="HZ24" i="5"/>
  <c r="IE24" i="5"/>
  <c r="IJ24" i="5"/>
  <c r="IO24" i="5"/>
  <c r="IT24" i="5"/>
  <c r="IY24" i="5"/>
  <c r="HZ19" i="5"/>
  <c r="IE19" i="5"/>
  <c r="IJ19" i="5"/>
  <c r="IO19" i="5"/>
  <c r="IT19" i="5"/>
  <c r="IY19" i="5"/>
  <c r="HZ23" i="5"/>
  <c r="IE23" i="5"/>
  <c r="IJ23" i="5"/>
  <c r="IO23" i="5"/>
  <c r="IT23" i="5"/>
  <c r="IY23" i="5"/>
  <c r="HZ7" i="5"/>
  <c r="IE7" i="5"/>
  <c r="IJ7" i="5"/>
  <c r="IO7" i="5"/>
  <c r="IT7" i="5"/>
  <c r="IY7" i="5"/>
  <c r="HZ6" i="5"/>
  <c r="IE6" i="5"/>
  <c r="IJ6" i="5"/>
  <c r="IO6" i="5"/>
  <c r="IT6" i="5"/>
  <c r="IY6" i="5"/>
  <c r="HZ13" i="5"/>
  <c r="IE13" i="5"/>
  <c r="IJ13" i="5"/>
  <c r="IO13" i="5"/>
  <c r="IT13" i="5"/>
  <c r="IY13" i="5"/>
  <c r="HZ11" i="5"/>
  <c r="IE11" i="5"/>
  <c r="IJ11" i="5"/>
  <c r="IO11" i="5"/>
  <c r="IT11" i="5"/>
  <c r="IY11" i="5"/>
  <c r="HZ15" i="5"/>
  <c r="IE15" i="5"/>
  <c r="IJ15" i="5"/>
  <c r="IO15" i="5"/>
  <c r="IT15" i="5"/>
  <c r="IY15" i="5"/>
  <c r="HZ8" i="5"/>
  <c r="IE8" i="5"/>
  <c r="IJ8" i="5"/>
  <c r="IO8" i="5"/>
  <c r="IT8" i="5"/>
  <c r="IY8" i="5"/>
  <c r="HZ18" i="5"/>
  <c r="IE18" i="5"/>
  <c r="IJ18" i="5"/>
  <c r="IO18" i="5"/>
  <c r="IT18" i="5"/>
  <c r="IY18" i="5"/>
  <c r="HZ28" i="5"/>
  <c r="IE28" i="5"/>
  <c r="IJ28" i="5"/>
  <c r="IY28" i="5"/>
  <c r="HZ29" i="5"/>
  <c r="IE29" i="5"/>
  <c r="IJ29" i="5"/>
  <c r="IY29" i="5"/>
  <c r="HZ30" i="5"/>
  <c r="IE30" i="5"/>
  <c r="IJ30" i="5"/>
  <c r="IY30" i="5"/>
  <c r="HZ31" i="5"/>
  <c r="IE31" i="5"/>
  <c r="IJ31" i="5"/>
  <c r="IY31" i="5"/>
  <c r="HZ32" i="5"/>
  <c r="IE32" i="5"/>
  <c r="IJ32" i="5"/>
  <c r="IY32" i="5"/>
  <c r="HZ33" i="5"/>
  <c r="IE33" i="5"/>
  <c r="IJ33" i="5"/>
  <c r="IY33" i="5"/>
  <c r="HZ34" i="5"/>
  <c r="IE34" i="5"/>
  <c r="IJ34" i="5"/>
  <c r="IY34" i="5"/>
  <c r="HZ35" i="5"/>
  <c r="IE35" i="5"/>
  <c r="IJ35" i="5"/>
  <c r="IY35" i="5"/>
  <c r="HZ36" i="5"/>
  <c r="IE36" i="5"/>
  <c r="IJ36" i="5"/>
  <c r="IY36" i="5"/>
  <c r="HZ37" i="5"/>
  <c r="IE37" i="5"/>
  <c r="IJ37" i="5"/>
  <c r="IY37" i="5"/>
  <c r="HZ38" i="5"/>
  <c r="IE38" i="5"/>
  <c r="IJ38" i="5"/>
  <c r="IY38" i="5"/>
  <c r="HZ39" i="5"/>
  <c r="IE39" i="5"/>
  <c r="IJ39" i="5"/>
  <c r="IY39" i="5"/>
  <c r="HZ40" i="5"/>
  <c r="IE40" i="5"/>
  <c r="IJ40" i="5"/>
  <c r="IY40" i="5"/>
  <c r="HZ41" i="5"/>
  <c r="IE41" i="5"/>
  <c r="IJ41" i="5"/>
  <c r="IY41" i="5"/>
  <c r="HZ42" i="5"/>
  <c r="IE42" i="5"/>
  <c r="IJ42" i="5"/>
  <c r="IY42" i="5"/>
  <c r="HZ43" i="5"/>
  <c r="IE43" i="5"/>
  <c r="IJ43" i="5"/>
  <c r="IY43" i="5"/>
  <c r="HZ44" i="5"/>
  <c r="IE44" i="5"/>
  <c r="IJ44" i="5"/>
  <c r="IY44" i="5"/>
  <c r="HZ45" i="5"/>
  <c r="IE45" i="5"/>
  <c r="IJ45" i="5"/>
  <c r="IY45" i="5"/>
  <c r="HZ46" i="5"/>
  <c r="IE46" i="5"/>
  <c r="IJ46" i="5"/>
  <c r="IY46" i="5"/>
  <c r="HZ47" i="5"/>
  <c r="IE47" i="5"/>
  <c r="IJ47" i="5"/>
  <c r="IY47" i="5"/>
  <c r="HZ48" i="5"/>
  <c r="IE48" i="5"/>
  <c r="IJ48" i="5"/>
  <c r="IY48" i="5"/>
  <c r="HZ49" i="5"/>
  <c r="IE49" i="5"/>
  <c r="IJ49" i="5"/>
  <c r="IY49" i="5"/>
  <c r="HZ50" i="5"/>
  <c r="IE50" i="5"/>
  <c r="IJ50" i="5"/>
  <c r="IY50" i="5"/>
  <c r="HZ51" i="5"/>
  <c r="IE51" i="5"/>
  <c r="IJ51" i="5"/>
  <c r="IY51" i="5"/>
  <c r="HZ52" i="5"/>
  <c r="IE52" i="5"/>
  <c r="IJ52" i="5"/>
  <c r="IY52" i="5"/>
  <c r="HZ53" i="5"/>
  <c r="IE53" i="5"/>
  <c r="IJ53" i="5"/>
  <c r="IY53" i="5"/>
  <c r="HZ54" i="5"/>
  <c r="IE54" i="5"/>
  <c r="IJ54" i="5"/>
  <c r="IY54" i="5"/>
  <c r="HZ55" i="5"/>
  <c r="IE55" i="5"/>
  <c r="IJ55" i="5"/>
  <c r="IY55" i="5"/>
  <c r="HZ56" i="5"/>
  <c r="IE56" i="5"/>
  <c r="IJ56" i="5"/>
  <c r="IY56" i="5"/>
  <c r="HZ57" i="5"/>
  <c r="IE57" i="5"/>
  <c r="IJ57" i="5"/>
  <c r="IY57" i="5"/>
  <c r="HZ58" i="5"/>
  <c r="IE58" i="5"/>
  <c r="IJ58" i="5"/>
  <c r="IY58" i="5"/>
  <c r="HZ59" i="5"/>
  <c r="IE59" i="5"/>
  <c r="IJ59" i="5"/>
  <c r="IY59" i="5"/>
  <c r="HZ60" i="5"/>
  <c r="IE60" i="5"/>
  <c r="IJ60" i="5"/>
  <c r="IY60" i="5"/>
  <c r="HZ61" i="5"/>
  <c r="IE61" i="5"/>
  <c r="IJ61" i="5"/>
  <c r="IY61" i="5"/>
  <c r="HZ62" i="5"/>
  <c r="IE62" i="5"/>
  <c r="IJ62" i="5"/>
  <c r="IY62" i="5"/>
  <c r="HZ63" i="5"/>
  <c r="IE63" i="5"/>
  <c r="IJ63" i="5"/>
  <c r="IY63" i="5"/>
  <c r="HZ64" i="5"/>
  <c r="IE64" i="5"/>
  <c r="IJ64" i="5"/>
  <c r="IY64" i="5"/>
  <c r="HZ65" i="5"/>
  <c r="IE65" i="5"/>
  <c r="IJ65" i="5"/>
  <c r="IY65" i="5"/>
  <c r="HZ66" i="5"/>
  <c r="IE66" i="5"/>
  <c r="IJ66" i="5"/>
  <c r="IY66" i="5"/>
  <c r="HZ67" i="5"/>
  <c r="IE67" i="5"/>
  <c r="IJ67" i="5"/>
  <c r="IY67" i="5"/>
  <c r="HZ68" i="5"/>
  <c r="IE68" i="5"/>
  <c r="IJ68" i="5"/>
  <c r="IY68" i="5"/>
  <c r="HZ69" i="5"/>
  <c r="IE69" i="5"/>
  <c r="IJ69" i="5"/>
  <c r="IY69" i="5"/>
  <c r="HZ70" i="5"/>
  <c r="IE70" i="5"/>
  <c r="IJ70" i="5"/>
  <c r="IY70" i="5"/>
  <c r="HZ71" i="5"/>
  <c r="IE71" i="5"/>
  <c r="IJ71" i="5"/>
  <c r="IY71" i="5"/>
  <c r="HZ72" i="5"/>
  <c r="IE72" i="5"/>
  <c r="IJ72" i="5"/>
  <c r="IY72" i="5"/>
  <c r="HZ73" i="5"/>
  <c r="IE73" i="5"/>
  <c r="IJ73" i="5"/>
  <c r="IY73" i="5"/>
  <c r="HZ74" i="5"/>
  <c r="IE74" i="5"/>
  <c r="IJ74" i="5"/>
  <c r="IY74" i="5"/>
  <c r="HZ75" i="5"/>
  <c r="IE75" i="5"/>
  <c r="IJ75" i="5"/>
  <c r="IY75" i="5"/>
  <c r="HZ76" i="5"/>
  <c r="IE76" i="5"/>
  <c r="IJ76" i="5"/>
  <c r="IY76" i="5"/>
  <c r="HZ77" i="5"/>
  <c r="IE77" i="5"/>
  <c r="IJ77" i="5"/>
  <c r="IY77" i="5"/>
  <c r="HZ78" i="5"/>
  <c r="IE78" i="5"/>
  <c r="IJ78" i="5"/>
  <c r="IY78" i="5"/>
  <c r="HZ79" i="5"/>
  <c r="IE79" i="5"/>
  <c r="IJ79" i="5"/>
  <c r="IY79" i="5"/>
  <c r="HZ80" i="5"/>
  <c r="IE80" i="5"/>
  <c r="IJ80" i="5"/>
  <c r="IY80" i="5"/>
  <c r="HZ81" i="5"/>
  <c r="IE81" i="5"/>
  <c r="IJ81" i="5"/>
  <c r="IY81" i="5"/>
  <c r="HZ82" i="5"/>
  <c r="IE82" i="5"/>
  <c r="IJ82" i="5"/>
  <c r="IY82" i="5"/>
  <c r="HZ83" i="5"/>
  <c r="IE83" i="5"/>
  <c r="IJ83" i="5"/>
  <c r="IY83" i="5"/>
  <c r="HZ84" i="5"/>
  <c r="IE84" i="5"/>
  <c r="IJ84" i="5"/>
  <c r="IY84" i="5"/>
  <c r="HZ85" i="5"/>
  <c r="IE85" i="5"/>
  <c r="IJ85" i="5"/>
  <c r="IY85" i="5"/>
  <c r="IV3" i="5"/>
  <c r="IY3" i="5"/>
  <c r="JD3" i="5"/>
  <c r="JI3" i="5"/>
  <c r="JN3" i="5"/>
  <c r="JS3" i="5"/>
  <c r="JX3" i="5"/>
  <c r="JD20" i="5"/>
  <c r="JI20" i="5"/>
  <c r="JN20" i="5"/>
  <c r="KC20" i="5"/>
  <c r="JD17" i="5"/>
  <c r="JI17" i="5"/>
  <c r="JN17" i="5"/>
  <c r="KC17" i="5"/>
  <c r="JD9" i="5"/>
  <c r="JI9" i="5"/>
  <c r="JN9" i="5"/>
  <c r="KC9" i="5"/>
  <c r="JD14" i="5"/>
  <c r="JI14" i="5"/>
  <c r="JN14" i="5"/>
  <c r="KC14" i="5"/>
  <c r="JD21" i="5"/>
  <c r="JI21" i="5"/>
  <c r="JN21" i="5"/>
  <c r="KC21" i="5"/>
  <c r="JD12" i="5"/>
  <c r="JI12" i="5"/>
  <c r="JN12" i="5"/>
  <c r="KC12" i="5"/>
  <c r="JD22" i="5"/>
  <c r="JI22" i="5"/>
  <c r="JN22" i="5"/>
  <c r="KC22" i="5"/>
  <c r="JD26" i="5"/>
  <c r="JI26" i="5"/>
  <c r="JN26" i="5"/>
  <c r="KC26" i="5"/>
  <c r="JD25" i="5"/>
  <c r="JI25" i="5"/>
  <c r="JN25" i="5"/>
  <c r="KC25" i="5"/>
  <c r="JD10" i="5"/>
  <c r="JI10" i="5"/>
  <c r="JN10" i="5"/>
  <c r="KC10" i="5"/>
  <c r="JD16" i="5"/>
  <c r="JI16" i="5"/>
  <c r="JN16" i="5"/>
  <c r="KC16" i="5"/>
  <c r="JD27" i="5"/>
  <c r="JI27" i="5"/>
  <c r="JN27" i="5"/>
  <c r="KC27" i="5"/>
  <c r="JD24" i="5"/>
  <c r="JI24" i="5"/>
  <c r="JN24" i="5"/>
  <c r="KC24" i="5"/>
  <c r="JD19" i="5"/>
  <c r="JI19" i="5"/>
  <c r="JN19" i="5"/>
  <c r="KC19" i="5"/>
  <c r="JD23" i="5"/>
  <c r="JI23" i="5"/>
  <c r="JN23" i="5"/>
  <c r="KC23" i="5"/>
  <c r="JD7" i="5"/>
  <c r="JI7" i="5"/>
  <c r="JN7" i="5"/>
  <c r="KC7" i="5"/>
  <c r="JD6" i="5"/>
  <c r="JI6" i="5"/>
  <c r="JN6" i="5"/>
  <c r="KC6" i="5"/>
  <c r="JD13" i="5"/>
  <c r="JI13" i="5"/>
  <c r="JN13" i="5"/>
  <c r="KC13" i="5"/>
  <c r="JD11" i="5"/>
  <c r="JI11" i="5"/>
  <c r="JN11" i="5"/>
  <c r="KC11" i="5"/>
  <c r="JD15" i="5"/>
  <c r="JI15" i="5"/>
  <c r="JN15" i="5"/>
  <c r="KC15" i="5"/>
  <c r="JD8" i="5"/>
  <c r="JI8" i="5"/>
  <c r="JN8" i="5"/>
  <c r="KC8" i="5"/>
  <c r="JD18" i="5"/>
  <c r="JI18" i="5"/>
  <c r="JN18" i="5"/>
  <c r="KC18" i="5"/>
  <c r="JD28" i="5"/>
  <c r="JI28" i="5"/>
  <c r="JN28" i="5"/>
  <c r="KC28" i="5"/>
  <c r="JD29" i="5"/>
  <c r="JI29" i="5"/>
  <c r="JN29" i="5"/>
  <c r="KC29" i="5"/>
  <c r="JD30" i="5"/>
  <c r="JI30" i="5"/>
  <c r="JN30" i="5"/>
  <c r="KC30" i="5"/>
  <c r="JD31" i="5"/>
  <c r="JI31" i="5"/>
  <c r="JN31" i="5"/>
  <c r="KC31" i="5"/>
  <c r="JD32" i="5"/>
  <c r="JI32" i="5"/>
  <c r="JN32" i="5"/>
  <c r="KC32" i="5"/>
  <c r="JD33" i="5"/>
  <c r="JI33" i="5"/>
  <c r="JN33" i="5"/>
  <c r="KC33" i="5"/>
  <c r="JD34" i="5"/>
  <c r="JI34" i="5"/>
  <c r="JN34" i="5"/>
  <c r="KC34" i="5"/>
  <c r="JD35" i="5"/>
  <c r="JI35" i="5"/>
  <c r="JN35" i="5"/>
  <c r="KC35" i="5"/>
  <c r="JD36" i="5"/>
  <c r="JI36" i="5"/>
  <c r="JN36" i="5"/>
  <c r="KC36" i="5"/>
  <c r="JD37" i="5"/>
  <c r="JI37" i="5"/>
  <c r="JN37" i="5"/>
  <c r="KC37" i="5"/>
  <c r="JD38" i="5"/>
  <c r="JI38" i="5"/>
  <c r="JN38" i="5"/>
  <c r="KC38" i="5"/>
  <c r="JD39" i="5"/>
  <c r="JI39" i="5"/>
  <c r="JN39" i="5"/>
  <c r="KC39" i="5"/>
  <c r="JD40" i="5"/>
  <c r="JI40" i="5"/>
  <c r="JN40" i="5"/>
  <c r="KC40" i="5"/>
  <c r="JD41" i="5"/>
  <c r="JI41" i="5"/>
  <c r="JN41" i="5"/>
  <c r="KC41" i="5"/>
  <c r="JD42" i="5"/>
  <c r="JI42" i="5"/>
  <c r="JN42" i="5"/>
  <c r="KC42" i="5"/>
  <c r="JD43" i="5"/>
  <c r="JI43" i="5"/>
  <c r="JN43" i="5"/>
  <c r="KC43" i="5"/>
  <c r="JD44" i="5"/>
  <c r="JI44" i="5"/>
  <c r="JN44" i="5"/>
  <c r="KC44" i="5"/>
  <c r="JD45" i="5"/>
  <c r="JI45" i="5"/>
  <c r="JN45" i="5"/>
  <c r="KC45" i="5"/>
  <c r="JD46" i="5"/>
  <c r="JI46" i="5"/>
  <c r="JN46" i="5"/>
  <c r="KC46" i="5"/>
  <c r="JD47" i="5"/>
  <c r="JI47" i="5"/>
  <c r="JN47" i="5"/>
  <c r="KC47" i="5"/>
  <c r="JD48" i="5"/>
  <c r="JI48" i="5"/>
  <c r="JN48" i="5"/>
  <c r="KC48" i="5"/>
  <c r="JD49" i="5"/>
  <c r="JI49" i="5"/>
  <c r="JN49" i="5"/>
  <c r="KC49" i="5"/>
  <c r="JD50" i="5"/>
  <c r="JI50" i="5"/>
  <c r="JN50" i="5"/>
  <c r="KC50" i="5"/>
  <c r="JD51" i="5"/>
  <c r="JI51" i="5"/>
  <c r="JN51" i="5"/>
  <c r="KC51" i="5"/>
  <c r="JD52" i="5"/>
  <c r="JI52" i="5"/>
  <c r="JN52" i="5"/>
  <c r="KC52" i="5"/>
  <c r="JD53" i="5"/>
  <c r="JI53" i="5"/>
  <c r="JN53" i="5"/>
  <c r="KC53" i="5"/>
  <c r="JD54" i="5"/>
  <c r="JI54" i="5"/>
  <c r="JN54" i="5"/>
  <c r="KC54" i="5"/>
  <c r="JD55" i="5"/>
  <c r="JI55" i="5"/>
  <c r="JN55" i="5"/>
  <c r="KC55" i="5"/>
  <c r="JD56" i="5"/>
  <c r="JI56" i="5"/>
  <c r="JN56" i="5"/>
  <c r="KC56" i="5"/>
  <c r="JD57" i="5"/>
  <c r="JI57" i="5"/>
  <c r="JN57" i="5"/>
  <c r="KC57" i="5"/>
  <c r="JD58" i="5"/>
  <c r="JI58" i="5"/>
  <c r="JN58" i="5"/>
  <c r="KC58" i="5"/>
  <c r="JD59" i="5"/>
  <c r="JI59" i="5"/>
  <c r="JN59" i="5"/>
  <c r="KC59" i="5"/>
  <c r="JD60" i="5"/>
  <c r="JI60" i="5"/>
  <c r="JN60" i="5"/>
  <c r="KC60" i="5"/>
  <c r="JD61" i="5"/>
  <c r="JI61" i="5"/>
  <c r="JN61" i="5"/>
  <c r="KC61" i="5"/>
  <c r="JD62" i="5"/>
  <c r="JI62" i="5"/>
  <c r="JN62" i="5"/>
  <c r="KC62" i="5"/>
  <c r="JD63" i="5"/>
  <c r="JI63" i="5"/>
  <c r="JN63" i="5"/>
  <c r="KC63" i="5"/>
  <c r="JD64" i="5"/>
  <c r="JI64" i="5"/>
  <c r="JN64" i="5"/>
  <c r="KC64" i="5"/>
  <c r="JD65" i="5"/>
  <c r="JI65" i="5"/>
  <c r="JN65" i="5"/>
  <c r="KC65" i="5"/>
  <c r="JD66" i="5"/>
  <c r="JI66" i="5"/>
  <c r="JN66" i="5"/>
  <c r="KC66" i="5"/>
  <c r="JD67" i="5"/>
  <c r="JI67" i="5"/>
  <c r="JN67" i="5"/>
  <c r="KC67" i="5"/>
  <c r="JD68" i="5"/>
  <c r="JI68" i="5"/>
  <c r="JN68" i="5"/>
  <c r="KC68" i="5"/>
  <c r="JD69" i="5"/>
  <c r="JI69" i="5"/>
  <c r="JN69" i="5"/>
  <c r="KC69" i="5"/>
  <c r="JD70" i="5"/>
  <c r="JI70" i="5"/>
  <c r="JN70" i="5"/>
  <c r="KC70" i="5"/>
  <c r="JD71" i="5"/>
  <c r="JI71" i="5"/>
  <c r="JN71" i="5"/>
  <c r="KC71" i="5"/>
  <c r="JD72" i="5"/>
  <c r="JI72" i="5"/>
  <c r="JN72" i="5"/>
  <c r="KC72" i="5"/>
  <c r="JD73" i="5"/>
  <c r="JI73" i="5"/>
  <c r="JN73" i="5"/>
  <c r="KC73" i="5"/>
  <c r="JD74" i="5"/>
  <c r="JI74" i="5"/>
  <c r="JN74" i="5"/>
  <c r="KC74" i="5"/>
  <c r="JD75" i="5"/>
  <c r="JI75" i="5"/>
  <c r="JN75" i="5"/>
  <c r="KC75" i="5"/>
  <c r="JD76" i="5"/>
  <c r="JI76" i="5"/>
  <c r="JN76" i="5"/>
  <c r="KC76" i="5"/>
  <c r="JD77" i="5"/>
  <c r="JI77" i="5"/>
  <c r="JN77" i="5"/>
  <c r="KC77" i="5"/>
  <c r="JD78" i="5"/>
  <c r="JI78" i="5"/>
  <c r="JN78" i="5"/>
  <c r="KC78" i="5"/>
  <c r="JD79" i="5"/>
  <c r="JI79" i="5"/>
  <c r="JN79" i="5"/>
  <c r="KC79" i="5"/>
  <c r="JD80" i="5"/>
  <c r="JI80" i="5"/>
  <c r="JN80" i="5"/>
  <c r="KC80" i="5"/>
  <c r="JD81" i="5"/>
  <c r="JI81" i="5"/>
  <c r="JN81" i="5"/>
  <c r="KC81" i="5"/>
  <c r="JD82" i="5"/>
  <c r="JI82" i="5"/>
  <c r="JN82" i="5"/>
  <c r="KC82" i="5"/>
  <c r="JD83" i="5"/>
  <c r="JI83" i="5"/>
  <c r="JN83" i="5"/>
  <c r="KC83" i="5"/>
  <c r="JD84" i="5"/>
  <c r="JI84" i="5"/>
  <c r="JN84" i="5"/>
  <c r="KC84" i="5"/>
  <c r="JD85" i="5"/>
  <c r="JI85" i="5"/>
  <c r="JN85" i="5"/>
  <c r="KC85" i="5"/>
  <c r="KA3" i="5"/>
  <c r="JF20" i="5"/>
  <c r="JK20" i="5"/>
  <c r="JP20" i="5"/>
  <c r="KE20" i="5"/>
  <c r="JF17" i="5"/>
  <c r="JK17" i="5"/>
  <c r="JP17" i="5"/>
  <c r="KE17" i="5"/>
  <c r="JF9" i="5"/>
  <c r="JK9" i="5"/>
  <c r="JP9" i="5"/>
  <c r="KE9" i="5"/>
  <c r="JF14" i="5"/>
  <c r="JK14" i="5"/>
  <c r="JP14" i="5"/>
  <c r="KE14" i="5"/>
  <c r="JF21" i="5"/>
  <c r="JK21" i="5"/>
  <c r="JP21" i="5"/>
  <c r="KE21" i="5"/>
  <c r="JF12" i="5"/>
  <c r="JK12" i="5"/>
  <c r="JP12" i="5"/>
  <c r="KE12" i="5"/>
  <c r="JF22" i="5"/>
  <c r="JK22" i="5"/>
  <c r="JP22" i="5"/>
  <c r="KE22" i="5"/>
  <c r="JF26" i="5"/>
  <c r="JK26" i="5"/>
  <c r="JP26" i="5"/>
  <c r="KE26" i="5"/>
  <c r="JF25" i="5"/>
  <c r="JK25" i="5"/>
  <c r="JP25" i="5"/>
  <c r="KE25" i="5"/>
  <c r="JF10" i="5"/>
  <c r="JK10" i="5"/>
  <c r="JP10" i="5"/>
  <c r="KE10" i="5"/>
  <c r="JF16" i="5"/>
  <c r="JK16" i="5"/>
  <c r="JP16" i="5"/>
  <c r="KE16" i="5"/>
  <c r="JF27" i="5"/>
  <c r="JK27" i="5"/>
  <c r="JP27" i="5"/>
  <c r="KE27" i="5"/>
  <c r="JF24" i="5"/>
  <c r="JK24" i="5"/>
  <c r="JP24" i="5"/>
  <c r="KE24" i="5"/>
  <c r="JF19" i="5"/>
  <c r="JK19" i="5"/>
  <c r="JP19" i="5"/>
  <c r="KE19" i="5"/>
  <c r="JF23" i="5"/>
  <c r="JK23" i="5"/>
  <c r="JP23" i="5"/>
  <c r="KE23" i="5"/>
  <c r="JF7" i="5"/>
  <c r="JK7" i="5"/>
  <c r="JP7" i="5"/>
  <c r="KE7" i="5"/>
  <c r="JF6" i="5"/>
  <c r="JK6" i="5"/>
  <c r="JP6" i="5"/>
  <c r="KE6" i="5"/>
  <c r="JF13" i="5"/>
  <c r="JK13" i="5"/>
  <c r="JP13" i="5"/>
  <c r="KE13" i="5"/>
  <c r="JF11" i="5"/>
  <c r="JK11" i="5"/>
  <c r="JP11" i="5"/>
  <c r="KE11" i="5"/>
  <c r="JF15" i="5"/>
  <c r="JK15" i="5"/>
  <c r="JP15" i="5"/>
  <c r="KE15" i="5"/>
  <c r="JF8" i="5"/>
  <c r="JK8" i="5"/>
  <c r="JP8" i="5"/>
  <c r="KE8" i="5"/>
  <c r="JF18" i="5"/>
  <c r="JK18" i="5"/>
  <c r="JP18" i="5"/>
  <c r="KE18" i="5"/>
  <c r="JF28" i="5"/>
  <c r="JK28" i="5"/>
  <c r="JP28" i="5"/>
  <c r="KE28" i="5"/>
  <c r="JF29" i="5"/>
  <c r="JK29" i="5"/>
  <c r="JP29" i="5"/>
  <c r="KE29" i="5"/>
  <c r="JF30" i="5"/>
  <c r="JK30" i="5"/>
  <c r="JP30" i="5"/>
  <c r="KE30" i="5"/>
  <c r="JF31" i="5"/>
  <c r="JK31" i="5"/>
  <c r="JP31" i="5"/>
  <c r="KE31" i="5"/>
  <c r="JF32" i="5"/>
  <c r="JK32" i="5"/>
  <c r="JP32" i="5"/>
  <c r="KE32" i="5"/>
  <c r="JF33" i="5"/>
  <c r="JK33" i="5"/>
  <c r="JP33" i="5"/>
  <c r="KE33" i="5"/>
  <c r="JF34" i="5"/>
  <c r="JK34" i="5"/>
  <c r="JP34" i="5"/>
  <c r="KE34" i="5"/>
  <c r="JF35" i="5"/>
  <c r="JK35" i="5"/>
  <c r="JP35" i="5"/>
  <c r="KE35" i="5"/>
  <c r="JF36" i="5"/>
  <c r="JK36" i="5"/>
  <c r="JP36" i="5"/>
  <c r="KE36" i="5"/>
  <c r="JF37" i="5"/>
  <c r="JK37" i="5"/>
  <c r="JP37" i="5"/>
  <c r="KE37" i="5"/>
  <c r="JF38" i="5"/>
  <c r="JK38" i="5"/>
  <c r="JP38" i="5"/>
  <c r="KE38" i="5"/>
  <c r="JF39" i="5"/>
  <c r="JK39" i="5"/>
  <c r="JP39" i="5"/>
  <c r="KE39" i="5"/>
  <c r="JF40" i="5"/>
  <c r="JK40" i="5"/>
  <c r="JP40" i="5"/>
  <c r="KE40" i="5"/>
  <c r="JF41" i="5"/>
  <c r="JK41" i="5"/>
  <c r="JP41" i="5"/>
  <c r="KE41" i="5"/>
  <c r="JF42" i="5"/>
  <c r="JK42" i="5"/>
  <c r="JP42" i="5"/>
  <c r="KE42" i="5"/>
  <c r="JF43" i="5"/>
  <c r="JK43" i="5"/>
  <c r="JP43" i="5"/>
  <c r="KE43" i="5"/>
  <c r="JF44" i="5"/>
  <c r="JK44" i="5"/>
  <c r="JP44" i="5"/>
  <c r="KE44" i="5"/>
  <c r="JF45" i="5"/>
  <c r="JK45" i="5"/>
  <c r="JP45" i="5"/>
  <c r="KE45" i="5"/>
  <c r="JF46" i="5"/>
  <c r="JK46" i="5"/>
  <c r="JP46" i="5"/>
  <c r="KE46" i="5"/>
  <c r="JF47" i="5"/>
  <c r="JK47" i="5"/>
  <c r="JP47" i="5"/>
  <c r="KE47" i="5"/>
  <c r="JF48" i="5"/>
  <c r="JK48" i="5"/>
  <c r="JP48" i="5"/>
  <c r="KE48" i="5"/>
  <c r="JF49" i="5"/>
  <c r="JK49" i="5"/>
  <c r="JP49" i="5"/>
  <c r="KE49" i="5"/>
  <c r="JF50" i="5"/>
  <c r="JK50" i="5"/>
  <c r="JP50" i="5"/>
  <c r="KE50" i="5"/>
  <c r="JF51" i="5"/>
  <c r="JK51" i="5"/>
  <c r="JP51" i="5"/>
  <c r="KE51" i="5"/>
  <c r="JF52" i="5"/>
  <c r="JK52" i="5"/>
  <c r="JP52" i="5"/>
  <c r="KE52" i="5"/>
  <c r="JF53" i="5"/>
  <c r="JK53" i="5"/>
  <c r="JP53" i="5"/>
  <c r="KE53" i="5"/>
  <c r="JF54" i="5"/>
  <c r="JK54" i="5"/>
  <c r="JP54" i="5"/>
  <c r="KE54" i="5"/>
  <c r="JF55" i="5"/>
  <c r="JK55" i="5"/>
  <c r="JP55" i="5"/>
  <c r="KE55" i="5"/>
  <c r="JF56" i="5"/>
  <c r="JK56" i="5"/>
  <c r="JP56" i="5"/>
  <c r="KE56" i="5"/>
  <c r="JF57" i="5"/>
  <c r="JK57" i="5"/>
  <c r="JP57" i="5"/>
  <c r="KE57" i="5"/>
  <c r="JF58" i="5"/>
  <c r="JK58" i="5"/>
  <c r="JP58" i="5"/>
  <c r="KE58" i="5"/>
  <c r="JF59" i="5"/>
  <c r="JK59" i="5"/>
  <c r="JP59" i="5"/>
  <c r="KE59" i="5"/>
  <c r="JF60" i="5"/>
  <c r="JK60" i="5"/>
  <c r="JP60" i="5"/>
  <c r="KE60" i="5"/>
  <c r="JF61" i="5"/>
  <c r="JK61" i="5"/>
  <c r="JP61" i="5"/>
  <c r="KE61" i="5"/>
  <c r="JF62" i="5"/>
  <c r="JK62" i="5"/>
  <c r="JP62" i="5"/>
  <c r="KE62" i="5"/>
  <c r="JF63" i="5"/>
  <c r="JK63" i="5"/>
  <c r="JP63" i="5"/>
  <c r="KE63" i="5"/>
  <c r="JF64" i="5"/>
  <c r="JK64" i="5"/>
  <c r="JP64" i="5"/>
  <c r="KE64" i="5"/>
  <c r="JF65" i="5"/>
  <c r="JK65" i="5"/>
  <c r="JP65" i="5"/>
  <c r="KE65" i="5"/>
  <c r="JF66" i="5"/>
  <c r="JK66" i="5"/>
  <c r="JP66" i="5"/>
  <c r="KE66" i="5"/>
  <c r="JF67" i="5"/>
  <c r="JK67" i="5"/>
  <c r="JP67" i="5"/>
  <c r="KE67" i="5"/>
  <c r="JF68" i="5"/>
  <c r="JK68" i="5"/>
  <c r="JP68" i="5"/>
  <c r="KE68" i="5"/>
  <c r="JF69" i="5"/>
  <c r="JK69" i="5"/>
  <c r="JP69" i="5"/>
  <c r="KE69" i="5"/>
  <c r="JF70" i="5"/>
  <c r="JK70" i="5"/>
  <c r="JP70" i="5"/>
  <c r="KE70" i="5"/>
  <c r="JF71" i="5"/>
  <c r="JK71" i="5"/>
  <c r="JP71" i="5"/>
  <c r="KE71" i="5"/>
  <c r="JF72" i="5"/>
  <c r="JK72" i="5"/>
  <c r="JP72" i="5"/>
  <c r="KE72" i="5"/>
  <c r="JF73" i="5"/>
  <c r="JK73" i="5"/>
  <c r="JP73" i="5"/>
  <c r="KE73" i="5"/>
  <c r="JF74" i="5"/>
  <c r="JK74" i="5"/>
  <c r="JP74" i="5"/>
  <c r="KE74" i="5"/>
  <c r="JF75" i="5"/>
  <c r="JK75" i="5"/>
  <c r="JP75" i="5"/>
  <c r="KE75" i="5"/>
  <c r="JF76" i="5"/>
  <c r="JK76" i="5"/>
  <c r="JP76" i="5"/>
  <c r="KE76" i="5"/>
  <c r="JF77" i="5"/>
  <c r="JK77" i="5"/>
  <c r="JP77" i="5"/>
  <c r="KE77" i="5"/>
  <c r="JF78" i="5"/>
  <c r="JK78" i="5"/>
  <c r="JP78" i="5"/>
  <c r="KE78" i="5"/>
  <c r="JF79" i="5"/>
  <c r="JK79" i="5"/>
  <c r="JP79" i="5"/>
  <c r="KE79" i="5"/>
  <c r="JF80" i="5"/>
  <c r="JK80" i="5"/>
  <c r="JP80" i="5"/>
  <c r="KE80" i="5"/>
  <c r="JF81" i="5"/>
  <c r="JK81" i="5"/>
  <c r="JP81" i="5"/>
  <c r="KE81" i="5"/>
  <c r="JF82" i="5"/>
  <c r="JK82" i="5"/>
  <c r="JP82" i="5"/>
  <c r="KE82" i="5"/>
  <c r="JF83" i="5"/>
  <c r="JK83" i="5"/>
  <c r="JP83" i="5"/>
  <c r="KE83" i="5"/>
  <c r="JF84" i="5"/>
  <c r="JK84" i="5"/>
  <c r="JP84" i="5"/>
  <c r="KE84" i="5"/>
  <c r="JF85" i="5"/>
  <c r="JK85" i="5"/>
  <c r="JP85" i="5"/>
  <c r="KE85" i="5"/>
  <c r="KB3" i="5"/>
  <c r="KE3" i="5"/>
  <c r="KJ3" i="5"/>
  <c r="KO3" i="5"/>
  <c r="KT3" i="5"/>
  <c r="KY3" i="5"/>
  <c r="LD3" i="5"/>
  <c r="KJ20" i="5"/>
  <c r="KO20" i="5"/>
  <c r="KT20" i="5"/>
  <c r="LI20" i="5"/>
  <c r="KJ17" i="5"/>
  <c r="KO17" i="5"/>
  <c r="KT17" i="5"/>
  <c r="LI17" i="5"/>
  <c r="KJ9" i="5"/>
  <c r="KO9" i="5"/>
  <c r="KT9" i="5"/>
  <c r="LI9" i="5"/>
  <c r="KJ14" i="5"/>
  <c r="KO14" i="5"/>
  <c r="KT14" i="5"/>
  <c r="LI14" i="5"/>
  <c r="KJ21" i="5"/>
  <c r="KO21" i="5"/>
  <c r="KT21" i="5"/>
  <c r="LI21" i="5"/>
  <c r="KJ12" i="5"/>
  <c r="KO12" i="5"/>
  <c r="KT12" i="5"/>
  <c r="LI12" i="5"/>
  <c r="KJ22" i="5"/>
  <c r="KO22" i="5"/>
  <c r="KT22" i="5"/>
  <c r="LI22" i="5"/>
  <c r="KJ26" i="5"/>
  <c r="KO26" i="5"/>
  <c r="KT26" i="5"/>
  <c r="LI26" i="5"/>
  <c r="KJ25" i="5"/>
  <c r="KO25" i="5"/>
  <c r="KT25" i="5"/>
  <c r="LI25" i="5"/>
  <c r="KJ10" i="5"/>
  <c r="KO10" i="5"/>
  <c r="KT10" i="5"/>
  <c r="LI10" i="5"/>
  <c r="KJ16" i="5"/>
  <c r="KO16" i="5"/>
  <c r="KT16" i="5"/>
  <c r="LI16" i="5"/>
  <c r="KJ27" i="5"/>
  <c r="KO27" i="5"/>
  <c r="KT27" i="5"/>
  <c r="LI27" i="5"/>
  <c r="KJ24" i="5"/>
  <c r="KO24" i="5"/>
  <c r="KT24" i="5"/>
  <c r="LI24" i="5"/>
  <c r="KJ19" i="5"/>
  <c r="KO19" i="5"/>
  <c r="KT19" i="5"/>
  <c r="LI19" i="5"/>
  <c r="KJ23" i="5"/>
  <c r="KO23" i="5"/>
  <c r="KT23" i="5"/>
  <c r="LI23" i="5"/>
  <c r="KJ7" i="5"/>
  <c r="KO7" i="5"/>
  <c r="KT7" i="5"/>
  <c r="LI7" i="5"/>
  <c r="KJ6" i="5"/>
  <c r="KO6" i="5"/>
  <c r="KT6" i="5"/>
  <c r="LI6" i="5"/>
  <c r="KJ13" i="5"/>
  <c r="KO13" i="5"/>
  <c r="KT13" i="5"/>
  <c r="LI13" i="5"/>
  <c r="KJ11" i="5"/>
  <c r="KO11" i="5"/>
  <c r="KT11" i="5"/>
  <c r="LI11" i="5"/>
  <c r="KJ15" i="5"/>
  <c r="KO15" i="5"/>
  <c r="KT15" i="5"/>
  <c r="LI15" i="5"/>
  <c r="KJ8" i="5"/>
  <c r="KO8" i="5"/>
  <c r="KT8" i="5"/>
  <c r="LI8" i="5"/>
  <c r="KJ18" i="5"/>
  <c r="KO18" i="5"/>
  <c r="KT18" i="5"/>
  <c r="LI18" i="5"/>
  <c r="KJ28" i="5"/>
  <c r="KO28" i="5"/>
  <c r="KT28" i="5"/>
  <c r="LI28" i="5"/>
  <c r="KJ29" i="5"/>
  <c r="KO29" i="5"/>
  <c r="KT29" i="5"/>
  <c r="LI29" i="5"/>
  <c r="KJ30" i="5"/>
  <c r="KO30" i="5"/>
  <c r="KT30" i="5"/>
  <c r="LI30" i="5"/>
  <c r="KJ31" i="5"/>
  <c r="KO31" i="5"/>
  <c r="KT31" i="5"/>
  <c r="LI31" i="5"/>
  <c r="KJ32" i="5"/>
  <c r="KO32" i="5"/>
  <c r="KT32" i="5"/>
  <c r="LI32" i="5"/>
  <c r="KJ33" i="5"/>
  <c r="KO33" i="5"/>
  <c r="KT33" i="5"/>
  <c r="LI33" i="5"/>
  <c r="KJ34" i="5"/>
  <c r="KO34" i="5"/>
  <c r="KT34" i="5"/>
  <c r="LI34" i="5"/>
  <c r="KJ35" i="5"/>
  <c r="KO35" i="5"/>
  <c r="KT35" i="5"/>
  <c r="LI35" i="5"/>
  <c r="KJ36" i="5"/>
  <c r="KO36" i="5"/>
  <c r="KT36" i="5"/>
  <c r="LI36" i="5"/>
  <c r="KJ37" i="5"/>
  <c r="KO37" i="5"/>
  <c r="KT37" i="5"/>
  <c r="LI37" i="5"/>
  <c r="KJ38" i="5"/>
  <c r="KO38" i="5"/>
  <c r="KT38" i="5"/>
  <c r="LI38" i="5"/>
  <c r="KJ39" i="5"/>
  <c r="KO39" i="5"/>
  <c r="KT39" i="5"/>
  <c r="LI39" i="5"/>
  <c r="KJ40" i="5"/>
  <c r="KO40" i="5"/>
  <c r="KT40" i="5"/>
  <c r="LI40" i="5"/>
  <c r="KJ41" i="5"/>
  <c r="KO41" i="5"/>
  <c r="KT41" i="5"/>
  <c r="LI41" i="5"/>
  <c r="KJ42" i="5"/>
  <c r="KO42" i="5"/>
  <c r="KT42" i="5"/>
  <c r="LI42" i="5"/>
  <c r="KJ43" i="5"/>
  <c r="KO43" i="5"/>
  <c r="KT43" i="5"/>
  <c r="LI43" i="5"/>
  <c r="KJ44" i="5"/>
  <c r="KO44" i="5"/>
  <c r="KT44" i="5"/>
  <c r="LI44" i="5"/>
  <c r="KJ45" i="5"/>
  <c r="KO45" i="5"/>
  <c r="KT45" i="5"/>
  <c r="LI45" i="5"/>
  <c r="KJ46" i="5"/>
  <c r="KO46" i="5"/>
  <c r="KT46" i="5"/>
  <c r="LI46" i="5"/>
  <c r="KJ47" i="5"/>
  <c r="KO47" i="5"/>
  <c r="KT47" i="5"/>
  <c r="LI47" i="5"/>
  <c r="KJ48" i="5"/>
  <c r="KO48" i="5"/>
  <c r="KT48" i="5"/>
  <c r="LI48" i="5"/>
  <c r="KJ49" i="5"/>
  <c r="KO49" i="5"/>
  <c r="KT49" i="5"/>
  <c r="LI49" i="5"/>
  <c r="KJ50" i="5"/>
  <c r="KO50" i="5"/>
  <c r="KT50" i="5"/>
  <c r="LI50" i="5"/>
  <c r="KJ51" i="5"/>
  <c r="KO51" i="5"/>
  <c r="KT51" i="5"/>
  <c r="LI51" i="5"/>
  <c r="KJ52" i="5"/>
  <c r="KO52" i="5"/>
  <c r="KT52" i="5"/>
  <c r="LI52" i="5"/>
  <c r="KJ53" i="5"/>
  <c r="KO53" i="5"/>
  <c r="KT53" i="5"/>
  <c r="LI53" i="5"/>
  <c r="KJ54" i="5"/>
  <c r="KO54" i="5"/>
  <c r="KT54" i="5"/>
  <c r="LI54" i="5"/>
  <c r="KJ55" i="5"/>
  <c r="KO55" i="5"/>
  <c r="KT55" i="5"/>
  <c r="LI55" i="5"/>
  <c r="KJ56" i="5"/>
  <c r="KO56" i="5"/>
  <c r="KT56" i="5"/>
  <c r="LI56" i="5"/>
  <c r="KJ57" i="5"/>
  <c r="KO57" i="5"/>
  <c r="KT57" i="5"/>
  <c r="LI57" i="5"/>
  <c r="KJ58" i="5"/>
  <c r="KO58" i="5"/>
  <c r="KT58" i="5"/>
  <c r="LI58" i="5"/>
  <c r="KJ59" i="5"/>
  <c r="KO59" i="5"/>
  <c r="KT59" i="5"/>
  <c r="LI59" i="5"/>
  <c r="KJ60" i="5"/>
  <c r="KO60" i="5"/>
  <c r="KT60" i="5"/>
  <c r="LI60" i="5"/>
  <c r="KJ61" i="5"/>
  <c r="KO61" i="5"/>
  <c r="KT61" i="5"/>
  <c r="LI61" i="5"/>
  <c r="KJ62" i="5"/>
  <c r="KO62" i="5"/>
  <c r="KT62" i="5"/>
  <c r="LI62" i="5"/>
  <c r="KJ63" i="5"/>
  <c r="KO63" i="5"/>
  <c r="KT63" i="5"/>
  <c r="LI63" i="5"/>
  <c r="KJ64" i="5"/>
  <c r="KO64" i="5"/>
  <c r="KT64" i="5"/>
  <c r="LI64" i="5"/>
  <c r="KJ65" i="5"/>
  <c r="KO65" i="5"/>
  <c r="KT65" i="5"/>
  <c r="LI65" i="5"/>
  <c r="KJ66" i="5"/>
  <c r="KO66" i="5"/>
  <c r="KT66" i="5"/>
  <c r="LI66" i="5"/>
  <c r="KJ67" i="5"/>
  <c r="KO67" i="5"/>
  <c r="KT67" i="5"/>
  <c r="LI67" i="5"/>
  <c r="KJ68" i="5"/>
  <c r="KO68" i="5"/>
  <c r="KT68" i="5"/>
  <c r="LI68" i="5"/>
  <c r="KJ69" i="5"/>
  <c r="KO69" i="5"/>
  <c r="KT69" i="5"/>
  <c r="LI69" i="5"/>
  <c r="KJ70" i="5"/>
  <c r="KO70" i="5"/>
  <c r="KT70" i="5"/>
  <c r="LI70" i="5"/>
  <c r="KJ71" i="5"/>
  <c r="KO71" i="5"/>
  <c r="KT71" i="5"/>
  <c r="LI71" i="5"/>
  <c r="KJ72" i="5"/>
  <c r="KO72" i="5"/>
  <c r="KT72" i="5"/>
  <c r="LI72" i="5"/>
  <c r="KJ73" i="5"/>
  <c r="KO73" i="5"/>
  <c r="KT73" i="5"/>
  <c r="LI73" i="5"/>
  <c r="KJ74" i="5"/>
  <c r="KO74" i="5"/>
  <c r="KT74" i="5"/>
  <c r="LI74" i="5"/>
  <c r="KJ75" i="5"/>
  <c r="KO75" i="5"/>
  <c r="KT75" i="5"/>
  <c r="LI75" i="5"/>
  <c r="KJ76" i="5"/>
  <c r="KO76" i="5"/>
  <c r="KT76" i="5"/>
  <c r="LI76" i="5"/>
  <c r="KJ77" i="5"/>
  <c r="KO77" i="5"/>
  <c r="KT77" i="5"/>
  <c r="LI77" i="5"/>
  <c r="KJ78" i="5"/>
  <c r="KO78" i="5"/>
  <c r="KT78" i="5"/>
  <c r="LI78" i="5"/>
  <c r="KJ79" i="5"/>
  <c r="KO79" i="5"/>
  <c r="KT79" i="5"/>
  <c r="LI79" i="5"/>
  <c r="KJ80" i="5"/>
  <c r="KO80" i="5"/>
  <c r="KT80" i="5"/>
  <c r="LI80" i="5"/>
  <c r="KJ81" i="5"/>
  <c r="KO81" i="5"/>
  <c r="KT81" i="5"/>
  <c r="LI81" i="5"/>
  <c r="KJ82" i="5"/>
  <c r="KO82" i="5"/>
  <c r="KT82" i="5"/>
  <c r="LI82" i="5"/>
  <c r="KJ83" i="5"/>
  <c r="KO83" i="5"/>
  <c r="KT83" i="5"/>
  <c r="LI83" i="5"/>
  <c r="KJ84" i="5"/>
  <c r="KO84" i="5"/>
  <c r="KT84" i="5"/>
  <c r="LI84" i="5"/>
  <c r="KJ85" i="5"/>
  <c r="KO85" i="5"/>
  <c r="KT85" i="5"/>
  <c r="LI85" i="5"/>
  <c r="LG3" i="5"/>
  <c r="KL20" i="5"/>
  <c r="KQ20" i="5"/>
  <c r="KV20" i="5"/>
  <c r="LK20" i="5"/>
  <c r="KL17" i="5"/>
  <c r="KQ17" i="5"/>
  <c r="KV17" i="5"/>
  <c r="LK17" i="5"/>
  <c r="KL9" i="5"/>
  <c r="KQ9" i="5"/>
  <c r="KV9" i="5"/>
  <c r="LK9" i="5"/>
  <c r="KL14" i="5"/>
  <c r="KQ14" i="5"/>
  <c r="KV14" i="5"/>
  <c r="LK14" i="5"/>
  <c r="KL21" i="5"/>
  <c r="KQ21" i="5"/>
  <c r="KV21" i="5"/>
  <c r="LK21" i="5"/>
  <c r="KL12" i="5"/>
  <c r="KQ12" i="5"/>
  <c r="KV12" i="5"/>
  <c r="LK12" i="5"/>
  <c r="KL22" i="5"/>
  <c r="KQ22" i="5"/>
  <c r="KV22" i="5"/>
  <c r="LK22" i="5"/>
  <c r="KL26" i="5"/>
  <c r="KQ26" i="5"/>
  <c r="KV26" i="5"/>
  <c r="LK26" i="5"/>
  <c r="KL25" i="5"/>
  <c r="KQ25" i="5"/>
  <c r="KV25" i="5"/>
  <c r="LK25" i="5"/>
  <c r="KL10" i="5"/>
  <c r="KQ10" i="5"/>
  <c r="KV10" i="5"/>
  <c r="LK10" i="5"/>
  <c r="KL16" i="5"/>
  <c r="KQ16" i="5"/>
  <c r="KV16" i="5"/>
  <c r="LK16" i="5"/>
  <c r="KL27" i="5"/>
  <c r="KQ27" i="5"/>
  <c r="KV27" i="5"/>
  <c r="LK27" i="5"/>
  <c r="KL24" i="5"/>
  <c r="KQ24" i="5"/>
  <c r="KV24" i="5"/>
  <c r="LK24" i="5"/>
  <c r="KL19" i="5"/>
  <c r="KQ19" i="5"/>
  <c r="KV19" i="5"/>
  <c r="LK19" i="5"/>
  <c r="KL23" i="5"/>
  <c r="KQ23" i="5"/>
  <c r="KV23" i="5"/>
  <c r="LK23" i="5"/>
  <c r="KL7" i="5"/>
  <c r="KQ7" i="5"/>
  <c r="KV7" i="5"/>
  <c r="LK7" i="5"/>
  <c r="KL6" i="5"/>
  <c r="KQ6" i="5"/>
  <c r="KV6" i="5"/>
  <c r="LK6" i="5"/>
  <c r="KL13" i="5"/>
  <c r="KQ13" i="5"/>
  <c r="KV13" i="5"/>
  <c r="LK13" i="5"/>
  <c r="KL11" i="5"/>
  <c r="KQ11" i="5"/>
  <c r="KV11" i="5"/>
  <c r="LK11" i="5"/>
  <c r="KL15" i="5"/>
  <c r="KQ15" i="5"/>
  <c r="KV15" i="5"/>
  <c r="LK15" i="5"/>
  <c r="KL8" i="5"/>
  <c r="KQ8" i="5"/>
  <c r="KV8" i="5"/>
  <c r="LK8" i="5"/>
  <c r="KL18" i="5"/>
  <c r="KQ18" i="5"/>
  <c r="KV18" i="5"/>
  <c r="LK18" i="5"/>
  <c r="KL28" i="5"/>
  <c r="KQ28" i="5"/>
  <c r="KV28" i="5"/>
  <c r="LK28" i="5"/>
  <c r="KL29" i="5"/>
  <c r="KQ29" i="5"/>
  <c r="KV29" i="5"/>
  <c r="LK29" i="5"/>
  <c r="KL30" i="5"/>
  <c r="KQ30" i="5"/>
  <c r="KV30" i="5"/>
  <c r="LK30" i="5"/>
  <c r="KL31" i="5"/>
  <c r="KQ31" i="5"/>
  <c r="KV31" i="5"/>
  <c r="LK31" i="5"/>
  <c r="KL32" i="5"/>
  <c r="KQ32" i="5"/>
  <c r="KV32" i="5"/>
  <c r="LK32" i="5"/>
  <c r="KL33" i="5"/>
  <c r="KQ33" i="5"/>
  <c r="KV33" i="5"/>
  <c r="LK33" i="5"/>
  <c r="KL34" i="5"/>
  <c r="KQ34" i="5"/>
  <c r="KV34" i="5"/>
  <c r="LK34" i="5"/>
  <c r="KL35" i="5"/>
  <c r="KQ35" i="5"/>
  <c r="KV35" i="5"/>
  <c r="LK35" i="5"/>
  <c r="KL36" i="5"/>
  <c r="KQ36" i="5"/>
  <c r="KV36" i="5"/>
  <c r="LK36" i="5"/>
  <c r="KL37" i="5"/>
  <c r="KQ37" i="5"/>
  <c r="KV37" i="5"/>
  <c r="LK37" i="5"/>
  <c r="KL38" i="5"/>
  <c r="KQ38" i="5"/>
  <c r="KV38" i="5"/>
  <c r="LK38" i="5"/>
  <c r="KL39" i="5"/>
  <c r="KQ39" i="5"/>
  <c r="KV39" i="5"/>
  <c r="LK39" i="5"/>
  <c r="KL40" i="5"/>
  <c r="KQ40" i="5"/>
  <c r="KV40" i="5"/>
  <c r="LK40" i="5"/>
  <c r="KL41" i="5"/>
  <c r="KQ41" i="5"/>
  <c r="KV41" i="5"/>
  <c r="LK41" i="5"/>
  <c r="KL42" i="5"/>
  <c r="KQ42" i="5"/>
  <c r="KV42" i="5"/>
  <c r="LK42" i="5"/>
  <c r="KL43" i="5"/>
  <c r="KQ43" i="5"/>
  <c r="KV43" i="5"/>
  <c r="LK43" i="5"/>
  <c r="KL44" i="5"/>
  <c r="KQ44" i="5"/>
  <c r="KV44" i="5"/>
  <c r="LK44" i="5"/>
  <c r="KL45" i="5"/>
  <c r="KQ45" i="5"/>
  <c r="KV45" i="5"/>
  <c r="LK45" i="5"/>
  <c r="KL46" i="5"/>
  <c r="KQ46" i="5"/>
  <c r="KV46" i="5"/>
  <c r="LK46" i="5"/>
  <c r="KL47" i="5"/>
  <c r="KQ47" i="5"/>
  <c r="KV47" i="5"/>
  <c r="LK47" i="5"/>
  <c r="KL48" i="5"/>
  <c r="KQ48" i="5"/>
  <c r="KV48" i="5"/>
  <c r="LK48" i="5"/>
  <c r="KL49" i="5"/>
  <c r="KQ49" i="5"/>
  <c r="KV49" i="5"/>
  <c r="LK49" i="5"/>
  <c r="KL50" i="5"/>
  <c r="KQ50" i="5"/>
  <c r="KV50" i="5"/>
  <c r="LK50" i="5"/>
  <c r="KL51" i="5"/>
  <c r="KQ51" i="5"/>
  <c r="KV51" i="5"/>
  <c r="LK51" i="5"/>
  <c r="KL52" i="5"/>
  <c r="KQ52" i="5"/>
  <c r="KV52" i="5"/>
  <c r="LK52" i="5"/>
  <c r="KL53" i="5"/>
  <c r="KQ53" i="5"/>
  <c r="KV53" i="5"/>
  <c r="LK53" i="5"/>
  <c r="KL54" i="5"/>
  <c r="KQ54" i="5"/>
  <c r="KV54" i="5"/>
  <c r="LK54" i="5"/>
  <c r="KL55" i="5"/>
  <c r="KQ55" i="5"/>
  <c r="KV55" i="5"/>
  <c r="LK55" i="5"/>
  <c r="KL56" i="5"/>
  <c r="KQ56" i="5"/>
  <c r="KV56" i="5"/>
  <c r="LK56" i="5"/>
  <c r="KL57" i="5"/>
  <c r="KQ57" i="5"/>
  <c r="KV57" i="5"/>
  <c r="LK57" i="5"/>
  <c r="KL58" i="5"/>
  <c r="KQ58" i="5"/>
  <c r="KV58" i="5"/>
  <c r="LK58" i="5"/>
  <c r="KL59" i="5"/>
  <c r="KQ59" i="5"/>
  <c r="KV59" i="5"/>
  <c r="LK59" i="5"/>
  <c r="KL60" i="5"/>
  <c r="KQ60" i="5"/>
  <c r="KV60" i="5"/>
  <c r="LK60" i="5"/>
  <c r="KL61" i="5"/>
  <c r="KQ61" i="5"/>
  <c r="KV61" i="5"/>
  <c r="LK61" i="5"/>
  <c r="KL62" i="5"/>
  <c r="KQ62" i="5"/>
  <c r="KV62" i="5"/>
  <c r="LK62" i="5"/>
  <c r="KL63" i="5"/>
  <c r="KQ63" i="5"/>
  <c r="KV63" i="5"/>
  <c r="LK63" i="5"/>
  <c r="KL64" i="5"/>
  <c r="KQ64" i="5"/>
  <c r="KV64" i="5"/>
  <c r="LK64" i="5"/>
  <c r="KL65" i="5"/>
  <c r="KQ65" i="5"/>
  <c r="KV65" i="5"/>
  <c r="LK65" i="5"/>
  <c r="KL66" i="5"/>
  <c r="KQ66" i="5"/>
  <c r="KV66" i="5"/>
  <c r="LK66" i="5"/>
  <c r="KL67" i="5"/>
  <c r="KQ67" i="5"/>
  <c r="KV67" i="5"/>
  <c r="LK67" i="5"/>
  <c r="KL68" i="5"/>
  <c r="KQ68" i="5"/>
  <c r="KV68" i="5"/>
  <c r="LK68" i="5"/>
  <c r="KL69" i="5"/>
  <c r="KQ69" i="5"/>
  <c r="KV69" i="5"/>
  <c r="LK69" i="5"/>
  <c r="KL70" i="5"/>
  <c r="KQ70" i="5"/>
  <c r="KV70" i="5"/>
  <c r="LK70" i="5"/>
  <c r="KL71" i="5"/>
  <c r="KQ71" i="5"/>
  <c r="KV71" i="5"/>
  <c r="LK71" i="5"/>
  <c r="KL72" i="5"/>
  <c r="KQ72" i="5"/>
  <c r="KV72" i="5"/>
  <c r="LK72" i="5"/>
  <c r="KL73" i="5"/>
  <c r="KQ73" i="5"/>
  <c r="KV73" i="5"/>
  <c r="LK73" i="5"/>
  <c r="KL74" i="5"/>
  <c r="KQ74" i="5"/>
  <c r="KV74" i="5"/>
  <c r="LK74" i="5"/>
  <c r="KL75" i="5"/>
  <c r="KQ75" i="5"/>
  <c r="KV75" i="5"/>
  <c r="LK75" i="5"/>
  <c r="KL76" i="5"/>
  <c r="KQ76" i="5"/>
  <c r="KV76" i="5"/>
  <c r="LK76" i="5"/>
  <c r="KL77" i="5"/>
  <c r="KQ77" i="5"/>
  <c r="KV77" i="5"/>
  <c r="LK77" i="5"/>
  <c r="KL78" i="5"/>
  <c r="KQ78" i="5"/>
  <c r="KV78" i="5"/>
  <c r="LK78" i="5"/>
  <c r="KL79" i="5"/>
  <c r="KQ79" i="5"/>
  <c r="KV79" i="5"/>
  <c r="LK79" i="5"/>
  <c r="KL80" i="5"/>
  <c r="KQ80" i="5"/>
  <c r="KV80" i="5"/>
  <c r="LK80" i="5"/>
  <c r="KL81" i="5"/>
  <c r="KQ81" i="5"/>
  <c r="KV81" i="5"/>
  <c r="LK81" i="5"/>
  <c r="KL82" i="5"/>
  <c r="KQ82" i="5"/>
  <c r="KV82" i="5"/>
  <c r="LK82" i="5"/>
  <c r="KL83" i="5"/>
  <c r="KQ83" i="5"/>
  <c r="KV83" i="5"/>
  <c r="LK83" i="5"/>
  <c r="KL84" i="5"/>
  <c r="KQ84" i="5"/>
  <c r="KV84" i="5"/>
  <c r="LK84" i="5"/>
  <c r="KL85" i="5"/>
  <c r="KQ85" i="5"/>
  <c r="KV85" i="5"/>
  <c r="LK85" i="5"/>
  <c r="LH3" i="5"/>
  <c r="LK3" i="5"/>
  <c r="LP3" i="5"/>
  <c r="LU3" i="5"/>
  <c r="LZ3" i="5"/>
  <c r="ME3" i="5"/>
  <c r="MJ3" i="5"/>
  <c r="LP20" i="5"/>
  <c r="LU20" i="5"/>
  <c r="LZ20" i="5"/>
  <c r="MO20" i="5"/>
  <c r="LP17" i="5"/>
  <c r="LU17" i="5"/>
  <c r="LZ17" i="5"/>
  <c r="MO17" i="5"/>
  <c r="LP9" i="5"/>
  <c r="LU9" i="5"/>
  <c r="LZ9" i="5"/>
  <c r="MO9" i="5"/>
  <c r="LP14" i="5"/>
  <c r="LU14" i="5"/>
  <c r="LZ14" i="5"/>
  <c r="MO14" i="5"/>
  <c r="LP21" i="5"/>
  <c r="LU21" i="5"/>
  <c r="LZ21" i="5"/>
  <c r="MO21" i="5"/>
  <c r="LP12" i="5"/>
  <c r="LU12" i="5"/>
  <c r="LZ12" i="5"/>
  <c r="MO12" i="5"/>
  <c r="LP22" i="5"/>
  <c r="LU22" i="5"/>
  <c r="LZ22" i="5"/>
  <c r="MO22" i="5"/>
  <c r="LP26" i="5"/>
  <c r="LU26" i="5"/>
  <c r="LZ26" i="5"/>
  <c r="MO26" i="5"/>
  <c r="LP25" i="5"/>
  <c r="LU25" i="5"/>
  <c r="LZ25" i="5"/>
  <c r="MO25" i="5"/>
  <c r="LP10" i="5"/>
  <c r="LU10" i="5"/>
  <c r="LZ10" i="5"/>
  <c r="MO10" i="5"/>
  <c r="LP16" i="5"/>
  <c r="LU16" i="5"/>
  <c r="LZ16" i="5"/>
  <c r="MO16" i="5"/>
  <c r="LP27" i="5"/>
  <c r="LU27" i="5"/>
  <c r="LZ27" i="5"/>
  <c r="MO27" i="5"/>
  <c r="LP24" i="5"/>
  <c r="LU24" i="5"/>
  <c r="LZ24" i="5"/>
  <c r="MO24" i="5"/>
  <c r="LP19" i="5"/>
  <c r="LU19" i="5"/>
  <c r="LZ19" i="5"/>
  <c r="MO19" i="5"/>
  <c r="LP23" i="5"/>
  <c r="LU23" i="5"/>
  <c r="LZ23" i="5"/>
  <c r="MO23" i="5"/>
  <c r="LP7" i="5"/>
  <c r="LU7" i="5"/>
  <c r="LZ7" i="5"/>
  <c r="MO7" i="5"/>
  <c r="LP6" i="5"/>
  <c r="LU6" i="5"/>
  <c r="LZ6" i="5"/>
  <c r="MO6" i="5"/>
  <c r="LP13" i="5"/>
  <c r="LU13" i="5"/>
  <c r="LZ13" i="5"/>
  <c r="MO13" i="5"/>
  <c r="LP11" i="5"/>
  <c r="LU11" i="5"/>
  <c r="LZ11" i="5"/>
  <c r="MO11" i="5"/>
  <c r="LP15" i="5"/>
  <c r="LU15" i="5"/>
  <c r="LZ15" i="5"/>
  <c r="MO15" i="5"/>
  <c r="LP8" i="5"/>
  <c r="LU8" i="5"/>
  <c r="LZ8" i="5"/>
  <c r="MO8" i="5"/>
  <c r="LP18" i="5"/>
  <c r="LU18" i="5"/>
  <c r="LZ18" i="5"/>
  <c r="MO18" i="5"/>
  <c r="LP28" i="5"/>
  <c r="LU28" i="5"/>
  <c r="LZ28" i="5"/>
  <c r="MO28" i="5"/>
  <c r="LP29" i="5"/>
  <c r="LU29" i="5"/>
  <c r="LZ29" i="5"/>
  <c r="MO29" i="5"/>
  <c r="LP30" i="5"/>
  <c r="LU30" i="5"/>
  <c r="LZ30" i="5"/>
  <c r="MO30" i="5"/>
  <c r="LP31" i="5"/>
  <c r="LU31" i="5"/>
  <c r="LZ31" i="5"/>
  <c r="MO31" i="5"/>
  <c r="LP32" i="5"/>
  <c r="LU32" i="5"/>
  <c r="LZ32" i="5"/>
  <c r="MO32" i="5"/>
  <c r="LP33" i="5"/>
  <c r="LU33" i="5"/>
  <c r="LZ33" i="5"/>
  <c r="MO33" i="5"/>
  <c r="LP34" i="5"/>
  <c r="LU34" i="5"/>
  <c r="LZ34" i="5"/>
  <c r="MO34" i="5"/>
  <c r="LP35" i="5"/>
  <c r="LU35" i="5"/>
  <c r="LZ35" i="5"/>
  <c r="MO35" i="5"/>
  <c r="LP36" i="5"/>
  <c r="LU36" i="5"/>
  <c r="LZ36" i="5"/>
  <c r="MO36" i="5"/>
  <c r="LP37" i="5"/>
  <c r="LU37" i="5"/>
  <c r="LZ37" i="5"/>
  <c r="MO37" i="5"/>
  <c r="LP38" i="5"/>
  <c r="LU38" i="5"/>
  <c r="LZ38" i="5"/>
  <c r="MO38" i="5"/>
  <c r="LP39" i="5"/>
  <c r="LU39" i="5"/>
  <c r="LZ39" i="5"/>
  <c r="MO39" i="5"/>
  <c r="LP40" i="5"/>
  <c r="LU40" i="5"/>
  <c r="LZ40" i="5"/>
  <c r="MO40" i="5"/>
  <c r="LP41" i="5"/>
  <c r="LU41" i="5"/>
  <c r="LZ41" i="5"/>
  <c r="MO41" i="5"/>
  <c r="LP42" i="5"/>
  <c r="LU42" i="5"/>
  <c r="LZ42" i="5"/>
  <c r="MO42" i="5"/>
  <c r="LP43" i="5"/>
  <c r="LU43" i="5"/>
  <c r="LZ43" i="5"/>
  <c r="MO43" i="5"/>
  <c r="LP44" i="5"/>
  <c r="LU44" i="5"/>
  <c r="LZ44" i="5"/>
  <c r="MO44" i="5"/>
  <c r="LP45" i="5"/>
  <c r="LU45" i="5"/>
  <c r="LZ45" i="5"/>
  <c r="MO45" i="5"/>
  <c r="LP46" i="5"/>
  <c r="LU46" i="5"/>
  <c r="LZ46" i="5"/>
  <c r="MO46" i="5"/>
  <c r="LP47" i="5"/>
  <c r="LU47" i="5"/>
  <c r="LZ47" i="5"/>
  <c r="MO47" i="5"/>
  <c r="LP48" i="5"/>
  <c r="LU48" i="5"/>
  <c r="LZ48" i="5"/>
  <c r="MO48" i="5"/>
  <c r="LP49" i="5"/>
  <c r="LU49" i="5"/>
  <c r="LZ49" i="5"/>
  <c r="MO49" i="5"/>
  <c r="LP50" i="5"/>
  <c r="LU50" i="5"/>
  <c r="LZ50" i="5"/>
  <c r="MO50" i="5"/>
  <c r="LP51" i="5"/>
  <c r="LU51" i="5"/>
  <c r="LZ51" i="5"/>
  <c r="MO51" i="5"/>
  <c r="LP52" i="5"/>
  <c r="LU52" i="5"/>
  <c r="LZ52" i="5"/>
  <c r="MO52" i="5"/>
  <c r="LP53" i="5"/>
  <c r="LU53" i="5"/>
  <c r="LZ53" i="5"/>
  <c r="MO53" i="5"/>
  <c r="LP54" i="5"/>
  <c r="LU54" i="5"/>
  <c r="LZ54" i="5"/>
  <c r="MO54" i="5"/>
  <c r="LP55" i="5"/>
  <c r="LU55" i="5"/>
  <c r="LZ55" i="5"/>
  <c r="MO55" i="5"/>
  <c r="LP56" i="5"/>
  <c r="LU56" i="5"/>
  <c r="LZ56" i="5"/>
  <c r="MO56" i="5"/>
  <c r="LP57" i="5"/>
  <c r="LU57" i="5"/>
  <c r="LZ57" i="5"/>
  <c r="MO57" i="5"/>
  <c r="LP58" i="5"/>
  <c r="LU58" i="5"/>
  <c r="LZ58" i="5"/>
  <c r="MO58" i="5"/>
  <c r="LP59" i="5"/>
  <c r="LU59" i="5"/>
  <c r="LZ59" i="5"/>
  <c r="MO59" i="5"/>
  <c r="LP60" i="5"/>
  <c r="LU60" i="5"/>
  <c r="LZ60" i="5"/>
  <c r="MO60" i="5"/>
  <c r="LP61" i="5"/>
  <c r="LU61" i="5"/>
  <c r="LZ61" i="5"/>
  <c r="MO61" i="5"/>
  <c r="LP62" i="5"/>
  <c r="LU62" i="5"/>
  <c r="LZ62" i="5"/>
  <c r="MO62" i="5"/>
  <c r="LP63" i="5"/>
  <c r="LU63" i="5"/>
  <c r="LZ63" i="5"/>
  <c r="MO63" i="5"/>
  <c r="LP64" i="5"/>
  <c r="LU64" i="5"/>
  <c r="LZ64" i="5"/>
  <c r="MO64" i="5"/>
  <c r="LP65" i="5"/>
  <c r="LU65" i="5"/>
  <c r="LZ65" i="5"/>
  <c r="MO65" i="5"/>
  <c r="LP66" i="5"/>
  <c r="LU66" i="5"/>
  <c r="LZ66" i="5"/>
  <c r="MO66" i="5"/>
  <c r="LP67" i="5"/>
  <c r="LU67" i="5"/>
  <c r="LZ67" i="5"/>
  <c r="MO67" i="5"/>
  <c r="LP68" i="5"/>
  <c r="LU68" i="5"/>
  <c r="LZ68" i="5"/>
  <c r="MO68" i="5"/>
  <c r="LP69" i="5"/>
  <c r="LU69" i="5"/>
  <c r="LZ69" i="5"/>
  <c r="MO69" i="5"/>
  <c r="LP70" i="5"/>
  <c r="LU70" i="5"/>
  <c r="LZ70" i="5"/>
  <c r="MO70" i="5"/>
  <c r="LP71" i="5"/>
  <c r="LU71" i="5"/>
  <c r="LZ71" i="5"/>
  <c r="MO71" i="5"/>
  <c r="LP72" i="5"/>
  <c r="LU72" i="5"/>
  <c r="LZ72" i="5"/>
  <c r="MO72" i="5"/>
  <c r="LP73" i="5"/>
  <c r="LU73" i="5"/>
  <c r="LZ73" i="5"/>
  <c r="MO73" i="5"/>
  <c r="LP74" i="5"/>
  <c r="LU74" i="5"/>
  <c r="LZ74" i="5"/>
  <c r="MO74" i="5"/>
  <c r="LP75" i="5"/>
  <c r="LU75" i="5"/>
  <c r="LZ75" i="5"/>
  <c r="MO75" i="5"/>
  <c r="LP76" i="5"/>
  <c r="LU76" i="5"/>
  <c r="LZ76" i="5"/>
  <c r="MO76" i="5"/>
  <c r="LP77" i="5"/>
  <c r="LU77" i="5"/>
  <c r="LZ77" i="5"/>
  <c r="MO77" i="5"/>
  <c r="LP78" i="5"/>
  <c r="LU78" i="5"/>
  <c r="LZ78" i="5"/>
  <c r="MO78" i="5"/>
  <c r="LP79" i="5"/>
  <c r="LU79" i="5"/>
  <c r="LZ79" i="5"/>
  <c r="MO79" i="5"/>
  <c r="LP80" i="5"/>
  <c r="LU80" i="5"/>
  <c r="LZ80" i="5"/>
  <c r="MO80" i="5"/>
  <c r="LP81" i="5"/>
  <c r="LU81" i="5"/>
  <c r="LZ81" i="5"/>
  <c r="MO81" i="5"/>
  <c r="LP82" i="5"/>
  <c r="LU82" i="5"/>
  <c r="LZ82" i="5"/>
  <c r="MO82" i="5"/>
  <c r="LP83" i="5"/>
  <c r="LU83" i="5"/>
  <c r="LZ83" i="5"/>
  <c r="MO83" i="5"/>
  <c r="LP84" i="5"/>
  <c r="LU84" i="5"/>
  <c r="LZ84" i="5"/>
  <c r="MO84" i="5"/>
  <c r="LP85" i="5"/>
  <c r="LU85" i="5"/>
  <c r="LZ85" i="5"/>
  <c r="MO85" i="5"/>
  <c r="MM3" i="5"/>
  <c r="LR20" i="5"/>
  <c r="LW20" i="5"/>
  <c r="MB20" i="5"/>
  <c r="MQ20" i="5"/>
  <c r="LR17" i="5"/>
  <c r="LW17" i="5"/>
  <c r="MB17" i="5"/>
  <c r="MQ17" i="5"/>
  <c r="LR9" i="5"/>
  <c r="LW9" i="5"/>
  <c r="MB9" i="5"/>
  <c r="MQ9" i="5"/>
  <c r="LR14" i="5"/>
  <c r="LW14" i="5"/>
  <c r="MB14" i="5"/>
  <c r="MQ14" i="5"/>
  <c r="LR21" i="5"/>
  <c r="LW21" i="5"/>
  <c r="MB21" i="5"/>
  <c r="MQ21" i="5"/>
  <c r="LR12" i="5"/>
  <c r="LW12" i="5"/>
  <c r="MB12" i="5"/>
  <c r="MQ12" i="5"/>
  <c r="LR22" i="5"/>
  <c r="LW22" i="5"/>
  <c r="MB22" i="5"/>
  <c r="MQ22" i="5"/>
  <c r="LR26" i="5"/>
  <c r="LW26" i="5"/>
  <c r="MB26" i="5"/>
  <c r="MQ26" i="5"/>
  <c r="LR25" i="5"/>
  <c r="LW25" i="5"/>
  <c r="MB25" i="5"/>
  <c r="MQ25" i="5"/>
  <c r="LR10" i="5"/>
  <c r="LW10" i="5"/>
  <c r="MB10" i="5"/>
  <c r="MQ10" i="5"/>
  <c r="LR16" i="5"/>
  <c r="LW16" i="5"/>
  <c r="MB16" i="5"/>
  <c r="MQ16" i="5"/>
  <c r="LR27" i="5"/>
  <c r="LW27" i="5"/>
  <c r="MB27" i="5"/>
  <c r="MQ27" i="5"/>
  <c r="LR24" i="5"/>
  <c r="LW24" i="5"/>
  <c r="MB24" i="5"/>
  <c r="MQ24" i="5"/>
  <c r="LR19" i="5"/>
  <c r="LW19" i="5"/>
  <c r="MB19" i="5"/>
  <c r="MQ19" i="5"/>
  <c r="LR23" i="5"/>
  <c r="LW23" i="5"/>
  <c r="MB23" i="5"/>
  <c r="MQ23" i="5"/>
  <c r="LR7" i="5"/>
  <c r="LW7" i="5"/>
  <c r="MB7" i="5"/>
  <c r="MQ7" i="5"/>
  <c r="LR6" i="5"/>
  <c r="LW6" i="5"/>
  <c r="MB6" i="5"/>
  <c r="MQ6" i="5"/>
  <c r="LR13" i="5"/>
  <c r="LW13" i="5"/>
  <c r="MB13" i="5"/>
  <c r="MQ13" i="5"/>
  <c r="LR11" i="5"/>
  <c r="LW11" i="5"/>
  <c r="MB11" i="5"/>
  <c r="MQ11" i="5"/>
  <c r="LR15" i="5"/>
  <c r="LW15" i="5"/>
  <c r="MB15" i="5"/>
  <c r="MQ15" i="5"/>
  <c r="LR8" i="5"/>
  <c r="LW8" i="5"/>
  <c r="MB8" i="5"/>
  <c r="MQ8" i="5"/>
  <c r="LR18" i="5"/>
  <c r="LW18" i="5"/>
  <c r="MB18" i="5"/>
  <c r="MQ18" i="5"/>
  <c r="LR28" i="5"/>
  <c r="LW28" i="5"/>
  <c r="MB28" i="5"/>
  <c r="MQ28" i="5"/>
  <c r="LR29" i="5"/>
  <c r="LW29" i="5"/>
  <c r="MB29" i="5"/>
  <c r="MQ29" i="5"/>
  <c r="LR30" i="5"/>
  <c r="LW30" i="5"/>
  <c r="MB30" i="5"/>
  <c r="MQ30" i="5"/>
  <c r="LR31" i="5"/>
  <c r="LW31" i="5"/>
  <c r="MB31" i="5"/>
  <c r="MQ31" i="5"/>
  <c r="LR32" i="5"/>
  <c r="LW32" i="5"/>
  <c r="MB32" i="5"/>
  <c r="MQ32" i="5"/>
  <c r="LR33" i="5"/>
  <c r="LW33" i="5"/>
  <c r="MB33" i="5"/>
  <c r="MQ33" i="5"/>
  <c r="LR34" i="5"/>
  <c r="LW34" i="5"/>
  <c r="MB34" i="5"/>
  <c r="MQ34" i="5"/>
  <c r="LR35" i="5"/>
  <c r="LW35" i="5"/>
  <c r="MB35" i="5"/>
  <c r="MQ35" i="5"/>
  <c r="LR36" i="5"/>
  <c r="LW36" i="5"/>
  <c r="MB36" i="5"/>
  <c r="MQ36" i="5"/>
  <c r="LR37" i="5"/>
  <c r="LW37" i="5"/>
  <c r="MB37" i="5"/>
  <c r="MQ37" i="5"/>
  <c r="LR38" i="5"/>
  <c r="LW38" i="5"/>
  <c r="MB38" i="5"/>
  <c r="MQ38" i="5"/>
  <c r="LR39" i="5"/>
  <c r="LW39" i="5"/>
  <c r="MB39" i="5"/>
  <c r="MQ39" i="5"/>
  <c r="LR40" i="5"/>
  <c r="LW40" i="5"/>
  <c r="MB40" i="5"/>
  <c r="MQ40" i="5"/>
  <c r="LR41" i="5"/>
  <c r="LW41" i="5"/>
  <c r="MB41" i="5"/>
  <c r="MQ41" i="5"/>
  <c r="LR42" i="5"/>
  <c r="LW42" i="5"/>
  <c r="MB42" i="5"/>
  <c r="MQ42" i="5"/>
  <c r="LR43" i="5"/>
  <c r="LW43" i="5"/>
  <c r="MB43" i="5"/>
  <c r="MQ43" i="5"/>
  <c r="LR44" i="5"/>
  <c r="LW44" i="5"/>
  <c r="MB44" i="5"/>
  <c r="MQ44" i="5"/>
  <c r="LR45" i="5"/>
  <c r="LW45" i="5"/>
  <c r="MB45" i="5"/>
  <c r="MQ45" i="5"/>
  <c r="LR46" i="5"/>
  <c r="LW46" i="5"/>
  <c r="MB46" i="5"/>
  <c r="MQ46" i="5"/>
  <c r="LR47" i="5"/>
  <c r="LW47" i="5"/>
  <c r="MB47" i="5"/>
  <c r="MQ47" i="5"/>
  <c r="LR48" i="5"/>
  <c r="LW48" i="5"/>
  <c r="MB48" i="5"/>
  <c r="MQ48" i="5"/>
  <c r="LR49" i="5"/>
  <c r="LW49" i="5"/>
  <c r="MB49" i="5"/>
  <c r="MQ49" i="5"/>
  <c r="LR50" i="5"/>
  <c r="LW50" i="5"/>
  <c r="MB50" i="5"/>
  <c r="MQ50" i="5"/>
  <c r="LR51" i="5"/>
  <c r="LW51" i="5"/>
  <c r="MB51" i="5"/>
  <c r="MQ51" i="5"/>
  <c r="LR52" i="5"/>
  <c r="LW52" i="5"/>
  <c r="MB52" i="5"/>
  <c r="MQ52" i="5"/>
  <c r="LR53" i="5"/>
  <c r="LW53" i="5"/>
  <c r="MB53" i="5"/>
  <c r="MQ53" i="5"/>
  <c r="LR54" i="5"/>
  <c r="LW54" i="5"/>
  <c r="MB54" i="5"/>
  <c r="MQ54" i="5"/>
  <c r="LR55" i="5"/>
  <c r="LW55" i="5"/>
  <c r="MB55" i="5"/>
  <c r="MQ55" i="5"/>
  <c r="LR56" i="5"/>
  <c r="LW56" i="5"/>
  <c r="MB56" i="5"/>
  <c r="MQ56" i="5"/>
  <c r="LR57" i="5"/>
  <c r="LW57" i="5"/>
  <c r="MB57" i="5"/>
  <c r="MQ57" i="5"/>
  <c r="LR58" i="5"/>
  <c r="LW58" i="5"/>
  <c r="MB58" i="5"/>
  <c r="MQ58" i="5"/>
  <c r="LR59" i="5"/>
  <c r="LW59" i="5"/>
  <c r="MB59" i="5"/>
  <c r="MQ59" i="5"/>
  <c r="LR60" i="5"/>
  <c r="LW60" i="5"/>
  <c r="MB60" i="5"/>
  <c r="MQ60" i="5"/>
  <c r="LR61" i="5"/>
  <c r="LW61" i="5"/>
  <c r="MB61" i="5"/>
  <c r="MQ61" i="5"/>
  <c r="LR62" i="5"/>
  <c r="LW62" i="5"/>
  <c r="MB62" i="5"/>
  <c r="MQ62" i="5"/>
  <c r="LR63" i="5"/>
  <c r="LW63" i="5"/>
  <c r="MB63" i="5"/>
  <c r="MQ63" i="5"/>
  <c r="LR64" i="5"/>
  <c r="LW64" i="5"/>
  <c r="MB64" i="5"/>
  <c r="MQ64" i="5"/>
  <c r="LR65" i="5"/>
  <c r="LW65" i="5"/>
  <c r="MB65" i="5"/>
  <c r="MQ65" i="5"/>
  <c r="LR66" i="5"/>
  <c r="LW66" i="5"/>
  <c r="MB66" i="5"/>
  <c r="MQ66" i="5"/>
  <c r="LR67" i="5"/>
  <c r="LW67" i="5"/>
  <c r="MB67" i="5"/>
  <c r="MQ67" i="5"/>
  <c r="LR68" i="5"/>
  <c r="LW68" i="5"/>
  <c r="MB68" i="5"/>
  <c r="MQ68" i="5"/>
  <c r="LR69" i="5"/>
  <c r="LW69" i="5"/>
  <c r="MB69" i="5"/>
  <c r="MQ69" i="5"/>
  <c r="LR70" i="5"/>
  <c r="LW70" i="5"/>
  <c r="MB70" i="5"/>
  <c r="MQ70" i="5"/>
  <c r="LR71" i="5"/>
  <c r="LW71" i="5"/>
  <c r="MB71" i="5"/>
  <c r="MQ71" i="5"/>
  <c r="LR72" i="5"/>
  <c r="LW72" i="5"/>
  <c r="MB72" i="5"/>
  <c r="MQ72" i="5"/>
  <c r="LR73" i="5"/>
  <c r="LW73" i="5"/>
  <c r="MB73" i="5"/>
  <c r="MQ73" i="5"/>
  <c r="LR74" i="5"/>
  <c r="LW74" i="5"/>
  <c r="MB74" i="5"/>
  <c r="MQ74" i="5"/>
  <c r="LR75" i="5"/>
  <c r="LW75" i="5"/>
  <c r="MB75" i="5"/>
  <c r="MQ75" i="5"/>
  <c r="LR76" i="5"/>
  <c r="LW76" i="5"/>
  <c r="MB76" i="5"/>
  <c r="MQ76" i="5"/>
  <c r="LR77" i="5"/>
  <c r="LW77" i="5"/>
  <c r="MB77" i="5"/>
  <c r="MQ77" i="5"/>
  <c r="LR78" i="5"/>
  <c r="LW78" i="5"/>
  <c r="MB78" i="5"/>
  <c r="MQ78" i="5"/>
  <c r="LR79" i="5"/>
  <c r="LW79" i="5"/>
  <c r="MB79" i="5"/>
  <c r="MQ79" i="5"/>
  <c r="LR80" i="5"/>
  <c r="LW80" i="5"/>
  <c r="MB80" i="5"/>
  <c r="MQ80" i="5"/>
  <c r="LR81" i="5"/>
  <c r="LW81" i="5"/>
  <c r="MB81" i="5"/>
  <c r="MQ81" i="5"/>
  <c r="LR82" i="5"/>
  <c r="LW82" i="5"/>
  <c r="MB82" i="5"/>
  <c r="MQ82" i="5"/>
  <c r="LR83" i="5"/>
  <c r="LW83" i="5"/>
  <c r="MB83" i="5"/>
  <c r="MQ83" i="5"/>
  <c r="LR84" i="5"/>
  <c r="LW84" i="5"/>
  <c r="MB84" i="5"/>
  <c r="MQ84" i="5"/>
  <c r="LR85" i="5"/>
  <c r="LW85" i="5"/>
  <c r="MB85" i="5"/>
  <c r="MQ85" i="5"/>
  <c r="MN3" i="5"/>
  <c r="MQ3" i="5"/>
  <c r="MV3" i="5"/>
  <c r="NA3" i="5"/>
  <c r="NF3" i="5"/>
  <c r="NK3" i="5"/>
  <c r="NP3" i="5"/>
  <c r="MV20" i="5"/>
  <c r="NA20" i="5"/>
  <c r="NF20" i="5"/>
  <c r="NU20" i="5"/>
  <c r="MV17" i="5"/>
  <c r="NA17" i="5"/>
  <c r="NF17" i="5"/>
  <c r="NU17" i="5"/>
  <c r="MV9" i="5"/>
  <c r="NA9" i="5"/>
  <c r="NF9" i="5"/>
  <c r="NU9" i="5"/>
  <c r="MV14" i="5"/>
  <c r="NA14" i="5"/>
  <c r="NF14" i="5"/>
  <c r="NU14" i="5"/>
  <c r="MV21" i="5"/>
  <c r="NA21" i="5"/>
  <c r="NF21" i="5"/>
  <c r="NU21" i="5"/>
  <c r="MV12" i="5"/>
  <c r="NA12" i="5"/>
  <c r="NF12" i="5"/>
  <c r="NU12" i="5"/>
  <c r="MV22" i="5"/>
  <c r="NA22" i="5"/>
  <c r="NF22" i="5"/>
  <c r="NU22" i="5"/>
  <c r="MV26" i="5"/>
  <c r="NA26" i="5"/>
  <c r="NF26" i="5"/>
  <c r="NU26" i="5"/>
  <c r="MV25" i="5"/>
  <c r="NA25" i="5"/>
  <c r="NF25" i="5"/>
  <c r="NU25" i="5"/>
  <c r="MV10" i="5"/>
  <c r="NA10" i="5"/>
  <c r="NF10" i="5"/>
  <c r="NU10" i="5"/>
  <c r="MV16" i="5"/>
  <c r="NA16" i="5"/>
  <c r="NF16" i="5"/>
  <c r="NU16" i="5"/>
  <c r="MV27" i="5"/>
  <c r="NA27" i="5"/>
  <c r="NF27" i="5"/>
  <c r="NU27" i="5"/>
  <c r="MV24" i="5"/>
  <c r="NA24" i="5"/>
  <c r="NF24" i="5"/>
  <c r="NU24" i="5"/>
  <c r="MV19" i="5"/>
  <c r="NA19" i="5"/>
  <c r="NF19" i="5"/>
  <c r="NU19" i="5"/>
  <c r="MV23" i="5"/>
  <c r="NA23" i="5"/>
  <c r="NF23" i="5"/>
  <c r="NU23" i="5"/>
  <c r="MV7" i="5"/>
  <c r="NA7" i="5"/>
  <c r="NF7" i="5"/>
  <c r="NU7" i="5"/>
  <c r="MV6" i="5"/>
  <c r="NA6" i="5"/>
  <c r="NF6" i="5"/>
  <c r="NU6" i="5"/>
  <c r="MV13" i="5"/>
  <c r="NA13" i="5"/>
  <c r="NF13" i="5"/>
  <c r="NU13" i="5"/>
  <c r="MV11" i="5"/>
  <c r="NA11" i="5"/>
  <c r="NF11" i="5"/>
  <c r="NU11" i="5"/>
  <c r="MV15" i="5"/>
  <c r="NA15" i="5"/>
  <c r="NF15" i="5"/>
  <c r="NU15" i="5"/>
  <c r="MV8" i="5"/>
  <c r="NA8" i="5"/>
  <c r="NF8" i="5"/>
  <c r="NU8" i="5"/>
  <c r="MV18" i="5"/>
  <c r="NA18" i="5"/>
  <c r="NF18" i="5"/>
  <c r="NU18" i="5"/>
  <c r="MV28" i="5"/>
  <c r="NA28" i="5"/>
  <c r="NF28" i="5"/>
  <c r="NU28" i="5"/>
  <c r="MV29" i="5"/>
  <c r="NA29" i="5"/>
  <c r="NF29" i="5"/>
  <c r="NU29" i="5"/>
  <c r="MV30" i="5"/>
  <c r="NA30" i="5"/>
  <c r="NF30" i="5"/>
  <c r="NU30" i="5"/>
  <c r="MV31" i="5"/>
  <c r="NA31" i="5"/>
  <c r="NF31" i="5"/>
  <c r="NU31" i="5"/>
  <c r="MV32" i="5"/>
  <c r="NA32" i="5"/>
  <c r="NF32" i="5"/>
  <c r="NU32" i="5"/>
  <c r="MV33" i="5"/>
  <c r="NA33" i="5"/>
  <c r="NF33" i="5"/>
  <c r="NU33" i="5"/>
  <c r="MV34" i="5"/>
  <c r="NA34" i="5"/>
  <c r="NF34" i="5"/>
  <c r="NU34" i="5"/>
  <c r="MV35" i="5"/>
  <c r="NA35" i="5"/>
  <c r="NF35" i="5"/>
  <c r="NU35" i="5"/>
  <c r="MV36" i="5"/>
  <c r="NA36" i="5"/>
  <c r="NF36" i="5"/>
  <c r="NU36" i="5"/>
  <c r="MV37" i="5"/>
  <c r="NA37" i="5"/>
  <c r="NF37" i="5"/>
  <c r="NU37" i="5"/>
  <c r="MV38" i="5"/>
  <c r="NA38" i="5"/>
  <c r="NF38" i="5"/>
  <c r="NU38" i="5"/>
  <c r="MV39" i="5"/>
  <c r="NA39" i="5"/>
  <c r="NF39" i="5"/>
  <c r="NU39" i="5"/>
  <c r="MV40" i="5"/>
  <c r="NA40" i="5"/>
  <c r="NF40" i="5"/>
  <c r="NU40" i="5"/>
  <c r="MV41" i="5"/>
  <c r="NA41" i="5"/>
  <c r="NF41" i="5"/>
  <c r="NU41" i="5"/>
  <c r="MV42" i="5"/>
  <c r="NA42" i="5"/>
  <c r="NF42" i="5"/>
  <c r="NU42" i="5"/>
  <c r="MV43" i="5"/>
  <c r="NA43" i="5"/>
  <c r="NF43" i="5"/>
  <c r="NU43" i="5"/>
  <c r="MV44" i="5"/>
  <c r="NA44" i="5"/>
  <c r="NF44" i="5"/>
  <c r="NU44" i="5"/>
  <c r="MV45" i="5"/>
  <c r="NA45" i="5"/>
  <c r="NF45" i="5"/>
  <c r="NU45" i="5"/>
  <c r="MV46" i="5"/>
  <c r="NA46" i="5"/>
  <c r="NF46" i="5"/>
  <c r="NU46" i="5"/>
  <c r="MV47" i="5"/>
  <c r="NA47" i="5"/>
  <c r="NF47" i="5"/>
  <c r="NU47" i="5"/>
  <c r="MV48" i="5"/>
  <c r="NA48" i="5"/>
  <c r="NF48" i="5"/>
  <c r="NU48" i="5"/>
  <c r="MV49" i="5"/>
  <c r="NA49" i="5"/>
  <c r="NF49" i="5"/>
  <c r="NU49" i="5"/>
  <c r="MV50" i="5"/>
  <c r="NA50" i="5"/>
  <c r="NF50" i="5"/>
  <c r="NU50" i="5"/>
  <c r="MV51" i="5"/>
  <c r="NA51" i="5"/>
  <c r="NF51" i="5"/>
  <c r="NU51" i="5"/>
  <c r="MV52" i="5"/>
  <c r="NA52" i="5"/>
  <c r="NF52" i="5"/>
  <c r="NU52" i="5"/>
  <c r="MV53" i="5"/>
  <c r="NA53" i="5"/>
  <c r="NF53" i="5"/>
  <c r="NU53" i="5"/>
  <c r="MV54" i="5"/>
  <c r="NA54" i="5"/>
  <c r="NF54" i="5"/>
  <c r="NU54" i="5"/>
  <c r="MV55" i="5"/>
  <c r="NA55" i="5"/>
  <c r="NF55" i="5"/>
  <c r="NU55" i="5"/>
  <c r="MV56" i="5"/>
  <c r="NA56" i="5"/>
  <c r="NF56" i="5"/>
  <c r="NU56" i="5"/>
  <c r="MV57" i="5"/>
  <c r="NA57" i="5"/>
  <c r="NF57" i="5"/>
  <c r="NU57" i="5"/>
  <c r="MV58" i="5"/>
  <c r="NA58" i="5"/>
  <c r="NF58" i="5"/>
  <c r="NU58" i="5"/>
  <c r="MV59" i="5"/>
  <c r="NA59" i="5"/>
  <c r="NF59" i="5"/>
  <c r="NU59" i="5"/>
  <c r="MV60" i="5"/>
  <c r="NA60" i="5"/>
  <c r="NF60" i="5"/>
  <c r="NU60" i="5"/>
  <c r="MV61" i="5"/>
  <c r="NA61" i="5"/>
  <c r="NF61" i="5"/>
  <c r="NU61" i="5"/>
  <c r="MV62" i="5"/>
  <c r="NA62" i="5"/>
  <c r="NF62" i="5"/>
  <c r="NU62" i="5"/>
  <c r="MV63" i="5"/>
  <c r="NA63" i="5"/>
  <c r="NF63" i="5"/>
  <c r="NU63" i="5"/>
  <c r="MV64" i="5"/>
  <c r="NA64" i="5"/>
  <c r="NF64" i="5"/>
  <c r="NU64" i="5"/>
  <c r="MV65" i="5"/>
  <c r="NA65" i="5"/>
  <c r="NF65" i="5"/>
  <c r="NU65" i="5"/>
  <c r="MV66" i="5"/>
  <c r="NA66" i="5"/>
  <c r="NF66" i="5"/>
  <c r="NU66" i="5"/>
  <c r="MV67" i="5"/>
  <c r="NA67" i="5"/>
  <c r="NF67" i="5"/>
  <c r="NU67" i="5"/>
  <c r="MV68" i="5"/>
  <c r="NA68" i="5"/>
  <c r="NF68" i="5"/>
  <c r="NU68" i="5"/>
  <c r="MV69" i="5"/>
  <c r="NA69" i="5"/>
  <c r="NF69" i="5"/>
  <c r="NU69" i="5"/>
  <c r="MV70" i="5"/>
  <c r="NA70" i="5"/>
  <c r="NF70" i="5"/>
  <c r="NU70" i="5"/>
  <c r="MV71" i="5"/>
  <c r="NA71" i="5"/>
  <c r="NF71" i="5"/>
  <c r="NU71" i="5"/>
  <c r="MV72" i="5"/>
  <c r="NA72" i="5"/>
  <c r="NF72" i="5"/>
  <c r="NU72" i="5"/>
  <c r="MV73" i="5"/>
  <c r="NA73" i="5"/>
  <c r="NF73" i="5"/>
  <c r="NU73" i="5"/>
  <c r="MV74" i="5"/>
  <c r="NA74" i="5"/>
  <c r="NF74" i="5"/>
  <c r="NU74" i="5"/>
  <c r="MV75" i="5"/>
  <c r="NA75" i="5"/>
  <c r="NF75" i="5"/>
  <c r="NU75" i="5"/>
  <c r="MV76" i="5"/>
  <c r="NA76" i="5"/>
  <c r="NF76" i="5"/>
  <c r="NU76" i="5"/>
  <c r="MV77" i="5"/>
  <c r="NA77" i="5"/>
  <c r="NF77" i="5"/>
  <c r="NU77" i="5"/>
  <c r="MV78" i="5"/>
  <c r="NA78" i="5"/>
  <c r="NF78" i="5"/>
  <c r="NU78" i="5"/>
  <c r="MV79" i="5"/>
  <c r="NA79" i="5"/>
  <c r="NF79" i="5"/>
  <c r="NU79" i="5"/>
  <c r="MV80" i="5"/>
  <c r="NA80" i="5"/>
  <c r="NF80" i="5"/>
  <c r="NU80" i="5"/>
  <c r="MV81" i="5"/>
  <c r="NA81" i="5"/>
  <c r="NF81" i="5"/>
  <c r="NU81" i="5"/>
  <c r="MV82" i="5"/>
  <c r="NA82" i="5"/>
  <c r="NF82" i="5"/>
  <c r="NU82" i="5"/>
  <c r="MV83" i="5"/>
  <c r="NA83" i="5"/>
  <c r="NF83" i="5"/>
  <c r="NU83" i="5"/>
  <c r="MV84" i="5"/>
  <c r="NA84" i="5"/>
  <c r="NF84" i="5"/>
  <c r="NU84" i="5"/>
  <c r="MV85" i="5"/>
  <c r="NA85" i="5"/>
  <c r="NF85" i="5"/>
  <c r="NU85" i="5"/>
  <c r="NS3" i="5"/>
  <c r="MX20" i="5"/>
  <c r="NC20" i="5"/>
  <c r="NH20" i="5"/>
  <c r="NW20" i="5"/>
  <c r="MX17" i="5"/>
  <c r="NC17" i="5"/>
  <c r="NH17" i="5"/>
  <c r="NW17" i="5"/>
  <c r="MX9" i="5"/>
  <c r="NC9" i="5"/>
  <c r="NH9" i="5"/>
  <c r="NW9" i="5"/>
  <c r="MX14" i="5"/>
  <c r="NC14" i="5"/>
  <c r="NH14" i="5"/>
  <c r="NW14" i="5"/>
  <c r="MX21" i="5"/>
  <c r="NC21" i="5"/>
  <c r="NH21" i="5"/>
  <c r="NW21" i="5"/>
  <c r="MX12" i="5"/>
  <c r="NC12" i="5"/>
  <c r="NH12" i="5"/>
  <c r="NW12" i="5"/>
  <c r="MX22" i="5"/>
  <c r="NC22" i="5"/>
  <c r="NH22" i="5"/>
  <c r="NW22" i="5"/>
  <c r="MX26" i="5"/>
  <c r="NC26" i="5"/>
  <c r="NH26" i="5"/>
  <c r="NW26" i="5"/>
  <c r="MX25" i="5"/>
  <c r="NC25" i="5"/>
  <c r="NH25" i="5"/>
  <c r="NW25" i="5"/>
  <c r="MX10" i="5"/>
  <c r="NC10" i="5"/>
  <c r="NH10" i="5"/>
  <c r="NW10" i="5"/>
  <c r="MX16" i="5"/>
  <c r="NC16" i="5"/>
  <c r="NH16" i="5"/>
  <c r="NW16" i="5"/>
  <c r="MX27" i="5"/>
  <c r="NC27" i="5"/>
  <c r="NH27" i="5"/>
  <c r="NW27" i="5"/>
  <c r="MX24" i="5"/>
  <c r="NC24" i="5"/>
  <c r="NH24" i="5"/>
  <c r="NW24" i="5"/>
  <c r="MX19" i="5"/>
  <c r="NC19" i="5"/>
  <c r="NH19" i="5"/>
  <c r="NW19" i="5"/>
  <c r="MX23" i="5"/>
  <c r="NC23" i="5"/>
  <c r="NH23" i="5"/>
  <c r="NW23" i="5"/>
  <c r="MX7" i="5"/>
  <c r="NC7" i="5"/>
  <c r="NH7" i="5"/>
  <c r="NW7" i="5"/>
  <c r="MX6" i="5"/>
  <c r="NC6" i="5"/>
  <c r="NH6" i="5"/>
  <c r="NW6" i="5"/>
  <c r="MX13" i="5"/>
  <c r="NC13" i="5"/>
  <c r="NH13" i="5"/>
  <c r="NW13" i="5"/>
  <c r="MX11" i="5"/>
  <c r="NC11" i="5"/>
  <c r="NH11" i="5"/>
  <c r="NW11" i="5"/>
  <c r="MX15" i="5"/>
  <c r="NC15" i="5"/>
  <c r="NH15" i="5"/>
  <c r="NW15" i="5"/>
  <c r="MX8" i="5"/>
  <c r="NC8" i="5"/>
  <c r="NH8" i="5"/>
  <c r="NW8" i="5"/>
  <c r="MX18" i="5"/>
  <c r="NC18" i="5"/>
  <c r="NH18" i="5"/>
  <c r="NW18" i="5"/>
  <c r="MX28" i="5"/>
  <c r="NC28" i="5"/>
  <c r="NH28" i="5"/>
  <c r="NW28" i="5"/>
  <c r="MX29" i="5"/>
  <c r="NC29" i="5"/>
  <c r="NH29" i="5"/>
  <c r="NW29" i="5"/>
  <c r="MX30" i="5"/>
  <c r="NC30" i="5"/>
  <c r="NH30" i="5"/>
  <c r="NW30" i="5"/>
  <c r="MX31" i="5"/>
  <c r="NC31" i="5"/>
  <c r="NH31" i="5"/>
  <c r="NW31" i="5"/>
  <c r="MX32" i="5"/>
  <c r="NC32" i="5"/>
  <c r="NH32" i="5"/>
  <c r="NW32" i="5"/>
  <c r="MX33" i="5"/>
  <c r="NC33" i="5"/>
  <c r="NH33" i="5"/>
  <c r="NW33" i="5"/>
  <c r="MX34" i="5"/>
  <c r="NC34" i="5"/>
  <c r="NH34" i="5"/>
  <c r="NW34" i="5"/>
  <c r="MX35" i="5"/>
  <c r="NC35" i="5"/>
  <c r="NH35" i="5"/>
  <c r="NW35" i="5"/>
  <c r="MX36" i="5"/>
  <c r="NC36" i="5"/>
  <c r="NH36" i="5"/>
  <c r="NW36" i="5"/>
  <c r="MX37" i="5"/>
  <c r="NC37" i="5"/>
  <c r="NH37" i="5"/>
  <c r="NW37" i="5"/>
  <c r="MX38" i="5"/>
  <c r="NC38" i="5"/>
  <c r="NH38" i="5"/>
  <c r="NW38" i="5"/>
  <c r="MX39" i="5"/>
  <c r="NC39" i="5"/>
  <c r="NH39" i="5"/>
  <c r="NW39" i="5"/>
  <c r="MX40" i="5"/>
  <c r="NC40" i="5"/>
  <c r="NH40" i="5"/>
  <c r="NW40" i="5"/>
  <c r="MX41" i="5"/>
  <c r="NC41" i="5"/>
  <c r="NH41" i="5"/>
  <c r="NW41" i="5"/>
  <c r="MX42" i="5"/>
  <c r="NC42" i="5"/>
  <c r="NH42" i="5"/>
  <c r="NW42" i="5"/>
  <c r="MX43" i="5"/>
  <c r="NC43" i="5"/>
  <c r="NH43" i="5"/>
  <c r="NW43" i="5"/>
  <c r="MX44" i="5"/>
  <c r="NC44" i="5"/>
  <c r="NH44" i="5"/>
  <c r="NW44" i="5"/>
  <c r="MX45" i="5"/>
  <c r="NC45" i="5"/>
  <c r="NH45" i="5"/>
  <c r="NW45" i="5"/>
  <c r="MX46" i="5"/>
  <c r="NC46" i="5"/>
  <c r="NH46" i="5"/>
  <c r="NW46" i="5"/>
  <c r="MX47" i="5"/>
  <c r="NC47" i="5"/>
  <c r="NH47" i="5"/>
  <c r="NW47" i="5"/>
  <c r="MX48" i="5"/>
  <c r="NC48" i="5"/>
  <c r="NH48" i="5"/>
  <c r="NW48" i="5"/>
  <c r="MX49" i="5"/>
  <c r="NC49" i="5"/>
  <c r="NH49" i="5"/>
  <c r="NW49" i="5"/>
  <c r="MX50" i="5"/>
  <c r="NC50" i="5"/>
  <c r="NH50" i="5"/>
  <c r="NW50" i="5"/>
  <c r="MX51" i="5"/>
  <c r="NC51" i="5"/>
  <c r="NH51" i="5"/>
  <c r="NW51" i="5"/>
  <c r="MX52" i="5"/>
  <c r="NC52" i="5"/>
  <c r="NH52" i="5"/>
  <c r="NW52" i="5"/>
  <c r="MX53" i="5"/>
  <c r="NC53" i="5"/>
  <c r="NH53" i="5"/>
  <c r="NW53" i="5"/>
  <c r="MX54" i="5"/>
  <c r="NC54" i="5"/>
  <c r="NH54" i="5"/>
  <c r="NW54" i="5"/>
  <c r="MX55" i="5"/>
  <c r="NC55" i="5"/>
  <c r="NH55" i="5"/>
  <c r="NW55" i="5"/>
  <c r="MX56" i="5"/>
  <c r="NC56" i="5"/>
  <c r="NH56" i="5"/>
  <c r="NW56" i="5"/>
  <c r="MX57" i="5"/>
  <c r="NC57" i="5"/>
  <c r="NH57" i="5"/>
  <c r="NW57" i="5"/>
  <c r="MX58" i="5"/>
  <c r="NC58" i="5"/>
  <c r="NH58" i="5"/>
  <c r="NW58" i="5"/>
  <c r="MX59" i="5"/>
  <c r="NC59" i="5"/>
  <c r="NH59" i="5"/>
  <c r="NW59" i="5"/>
  <c r="MX60" i="5"/>
  <c r="NC60" i="5"/>
  <c r="NH60" i="5"/>
  <c r="NW60" i="5"/>
  <c r="MX61" i="5"/>
  <c r="NC61" i="5"/>
  <c r="NH61" i="5"/>
  <c r="NW61" i="5"/>
  <c r="MX62" i="5"/>
  <c r="NC62" i="5"/>
  <c r="NH62" i="5"/>
  <c r="NW62" i="5"/>
  <c r="MX63" i="5"/>
  <c r="NC63" i="5"/>
  <c r="NH63" i="5"/>
  <c r="NW63" i="5"/>
  <c r="MX64" i="5"/>
  <c r="NC64" i="5"/>
  <c r="NH64" i="5"/>
  <c r="NW64" i="5"/>
  <c r="MX65" i="5"/>
  <c r="NC65" i="5"/>
  <c r="NH65" i="5"/>
  <c r="NW65" i="5"/>
  <c r="MX66" i="5"/>
  <c r="NC66" i="5"/>
  <c r="NH66" i="5"/>
  <c r="NW66" i="5"/>
  <c r="MX67" i="5"/>
  <c r="NC67" i="5"/>
  <c r="NH67" i="5"/>
  <c r="NW67" i="5"/>
  <c r="MX68" i="5"/>
  <c r="NC68" i="5"/>
  <c r="NH68" i="5"/>
  <c r="NW68" i="5"/>
  <c r="MX69" i="5"/>
  <c r="NC69" i="5"/>
  <c r="NH69" i="5"/>
  <c r="NW69" i="5"/>
  <c r="MX70" i="5"/>
  <c r="NC70" i="5"/>
  <c r="NH70" i="5"/>
  <c r="NW70" i="5"/>
  <c r="MX71" i="5"/>
  <c r="NC71" i="5"/>
  <c r="NH71" i="5"/>
  <c r="NW71" i="5"/>
  <c r="MX72" i="5"/>
  <c r="NC72" i="5"/>
  <c r="NH72" i="5"/>
  <c r="NW72" i="5"/>
  <c r="MX73" i="5"/>
  <c r="NC73" i="5"/>
  <c r="NH73" i="5"/>
  <c r="NW73" i="5"/>
  <c r="MX74" i="5"/>
  <c r="NC74" i="5"/>
  <c r="NH74" i="5"/>
  <c r="NW74" i="5"/>
  <c r="MX75" i="5"/>
  <c r="NC75" i="5"/>
  <c r="NH75" i="5"/>
  <c r="NW75" i="5"/>
  <c r="MX76" i="5"/>
  <c r="NC76" i="5"/>
  <c r="NH76" i="5"/>
  <c r="NW76" i="5"/>
  <c r="MX77" i="5"/>
  <c r="NC77" i="5"/>
  <c r="NH77" i="5"/>
  <c r="NW77" i="5"/>
  <c r="MX78" i="5"/>
  <c r="NC78" i="5"/>
  <c r="NH78" i="5"/>
  <c r="NW78" i="5"/>
  <c r="MX79" i="5"/>
  <c r="NC79" i="5"/>
  <c r="NH79" i="5"/>
  <c r="NW79" i="5"/>
  <c r="MX80" i="5"/>
  <c r="NC80" i="5"/>
  <c r="NH80" i="5"/>
  <c r="NW80" i="5"/>
  <c r="MX81" i="5"/>
  <c r="NC81" i="5"/>
  <c r="NH81" i="5"/>
  <c r="NW81" i="5"/>
  <c r="MX82" i="5"/>
  <c r="NC82" i="5"/>
  <c r="NH82" i="5"/>
  <c r="NW82" i="5"/>
  <c r="MX83" i="5"/>
  <c r="NC83" i="5"/>
  <c r="NH83" i="5"/>
  <c r="NW83" i="5"/>
  <c r="MX84" i="5"/>
  <c r="NC84" i="5"/>
  <c r="NH84" i="5"/>
  <c r="NW84" i="5"/>
  <c r="MX85" i="5"/>
  <c r="NC85" i="5"/>
  <c r="NH85" i="5"/>
  <c r="NW85" i="5"/>
  <c r="NT3" i="5"/>
  <c r="NW3" i="5"/>
  <c r="OA3" i="5"/>
  <c r="OB3" i="5"/>
  <c r="OC3" i="5"/>
  <c r="OD3" i="5"/>
  <c r="OE3" i="5"/>
  <c r="OF3" i="5"/>
  <c r="OG3" i="5"/>
  <c r="OH3" i="5"/>
  <c r="OI3" i="5"/>
  <c r="OJ3" i="5"/>
  <c r="OK3" i="5"/>
  <c r="OL3" i="5"/>
  <c r="Z4" i="5"/>
  <c r="AE20" i="5"/>
  <c r="AE17" i="5"/>
  <c r="AE9" i="5"/>
  <c r="AE14" i="5"/>
  <c r="AE21" i="5"/>
  <c r="AE12" i="5"/>
  <c r="AE22" i="5"/>
  <c r="AE26" i="5"/>
  <c r="AE25" i="5"/>
  <c r="AE10" i="5"/>
  <c r="AE16" i="5"/>
  <c r="AE27" i="5"/>
  <c r="AE24" i="5"/>
  <c r="AE19" i="5"/>
  <c r="AE23" i="5"/>
  <c r="AE7" i="5"/>
  <c r="AE6" i="5"/>
  <c r="AE13" i="5"/>
  <c r="AE11" i="5"/>
  <c r="AE15" i="5"/>
  <c r="AE8" i="5"/>
  <c r="AE18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4" i="5"/>
  <c r="AF4" i="5"/>
  <c r="AG4" i="5"/>
  <c r="AI4" i="5"/>
  <c r="AJ4" i="5"/>
  <c r="AV4" i="5"/>
  <c r="BA4" i="5"/>
  <c r="BF4" i="5"/>
  <c r="BK20" i="5"/>
  <c r="BK17" i="5"/>
  <c r="BK9" i="5"/>
  <c r="BK14" i="5"/>
  <c r="BK21" i="5"/>
  <c r="BK12" i="5"/>
  <c r="BK22" i="5"/>
  <c r="BK26" i="5"/>
  <c r="BK25" i="5"/>
  <c r="BK10" i="5"/>
  <c r="BK16" i="5"/>
  <c r="BK27" i="5"/>
  <c r="BK24" i="5"/>
  <c r="BK19" i="5"/>
  <c r="BK23" i="5"/>
  <c r="BK7" i="5"/>
  <c r="BK6" i="5"/>
  <c r="BK13" i="5"/>
  <c r="BK11" i="5"/>
  <c r="BK15" i="5"/>
  <c r="BK8" i="5"/>
  <c r="BK18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4" i="5"/>
  <c r="BL4" i="5"/>
  <c r="BM4" i="5"/>
  <c r="BO4" i="5"/>
  <c r="BP4" i="5"/>
  <c r="CB4" i="5"/>
  <c r="CG4" i="5"/>
  <c r="CL4" i="5"/>
  <c r="CQ20" i="5"/>
  <c r="CQ17" i="5"/>
  <c r="CQ9" i="5"/>
  <c r="CQ14" i="5"/>
  <c r="CQ21" i="5"/>
  <c r="CQ12" i="5"/>
  <c r="CQ22" i="5"/>
  <c r="CQ26" i="5"/>
  <c r="CQ25" i="5"/>
  <c r="CQ10" i="5"/>
  <c r="CQ16" i="5"/>
  <c r="CQ27" i="5"/>
  <c r="CQ24" i="5"/>
  <c r="CQ19" i="5"/>
  <c r="CQ23" i="5"/>
  <c r="CQ7" i="5"/>
  <c r="CQ6" i="5"/>
  <c r="CQ13" i="5"/>
  <c r="CQ11" i="5"/>
  <c r="CQ15" i="5"/>
  <c r="CQ8" i="5"/>
  <c r="CQ18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Q4" i="5"/>
  <c r="CR4" i="5"/>
  <c r="CS4" i="5"/>
  <c r="CU4" i="5"/>
  <c r="CV4" i="5"/>
  <c r="DM4" i="5"/>
  <c r="DR4" i="5"/>
  <c r="DW20" i="5"/>
  <c r="DW17" i="5"/>
  <c r="DW9" i="5"/>
  <c r="DW14" i="5"/>
  <c r="DW21" i="5"/>
  <c r="DW12" i="5"/>
  <c r="DW22" i="5"/>
  <c r="DW26" i="5"/>
  <c r="DW25" i="5"/>
  <c r="DW10" i="5"/>
  <c r="DW16" i="5"/>
  <c r="DW27" i="5"/>
  <c r="DW24" i="5"/>
  <c r="DW19" i="5"/>
  <c r="DW23" i="5"/>
  <c r="DW7" i="5"/>
  <c r="DW6" i="5"/>
  <c r="DW13" i="5"/>
  <c r="DW11" i="5"/>
  <c r="DW15" i="5"/>
  <c r="DW8" i="5"/>
  <c r="DW18" i="5"/>
  <c r="DW28" i="5"/>
  <c r="DW29" i="5"/>
  <c r="DW30" i="5"/>
  <c r="DW31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DW4" i="5"/>
  <c r="DX4" i="5"/>
  <c r="DY4" i="5"/>
  <c r="EA4" i="5"/>
  <c r="EB4" i="5"/>
  <c r="ES4" i="5"/>
  <c r="EX4" i="5"/>
  <c r="FC20" i="5"/>
  <c r="FC17" i="5"/>
  <c r="FC9" i="5"/>
  <c r="FC14" i="5"/>
  <c r="FC21" i="5"/>
  <c r="FC12" i="5"/>
  <c r="FC22" i="5"/>
  <c r="FC26" i="5"/>
  <c r="FC25" i="5"/>
  <c r="FC10" i="5"/>
  <c r="FC16" i="5"/>
  <c r="FC27" i="5"/>
  <c r="FC24" i="5"/>
  <c r="FC19" i="5"/>
  <c r="FC23" i="5"/>
  <c r="FC7" i="5"/>
  <c r="FC6" i="5"/>
  <c r="FC13" i="5"/>
  <c r="FC11" i="5"/>
  <c r="FC15" i="5"/>
  <c r="FC8" i="5"/>
  <c r="FC18" i="5"/>
  <c r="FC28" i="5"/>
  <c r="FC29" i="5"/>
  <c r="FC30" i="5"/>
  <c r="FC31" i="5"/>
  <c r="FC32" i="5"/>
  <c r="FC33" i="5"/>
  <c r="FC34" i="5"/>
  <c r="FC35" i="5"/>
  <c r="FC36" i="5"/>
  <c r="FC37" i="5"/>
  <c r="FC38" i="5"/>
  <c r="FC39" i="5"/>
  <c r="FC40" i="5"/>
  <c r="FC41" i="5"/>
  <c r="FC42" i="5"/>
  <c r="FC43" i="5"/>
  <c r="FC44" i="5"/>
  <c r="FC45" i="5"/>
  <c r="FC46" i="5"/>
  <c r="FC47" i="5"/>
  <c r="FC48" i="5"/>
  <c r="FC49" i="5"/>
  <c r="FC50" i="5"/>
  <c r="FC51" i="5"/>
  <c r="FC52" i="5"/>
  <c r="FC53" i="5"/>
  <c r="FC54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84" i="5"/>
  <c r="FC85" i="5"/>
  <c r="FC4" i="5"/>
  <c r="FD4" i="5"/>
  <c r="FE4" i="5"/>
  <c r="FG4" i="5"/>
  <c r="FH4" i="5"/>
  <c r="FT4" i="5"/>
  <c r="FY4" i="5"/>
  <c r="GD4" i="5"/>
  <c r="GI20" i="5"/>
  <c r="GI17" i="5"/>
  <c r="GI9" i="5"/>
  <c r="GI14" i="5"/>
  <c r="GI21" i="5"/>
  <c r="GI12" i="5"/>
  <c r="GI22" i="5"/>
  <c r="GI26" i="5"/>
  <c r="GI25" i="5"/>
  <c r="GI10" i="5"/>
  <c r="GI16" i="5"/>
  <c r="GI27" i="5"/>
  <c r="GI24" i="5"/>
  <c r="GI19" i="5"/>
  <c r="GI23" i="5"/>
  <c r="GI7" i="5"/>
  <c r="GI6" i="5"/>
  <c r="GI13" i="5"/>
  <c r="GI11" i="5"/>
  <c r="GI15" i="5"/>
  <c r="GI8" i="5"/>
  <c r="GI18" i="5"/>
  <c r="GI28" i="5"/>
  <c r="GI29" i="5"/>
  <c r="GI30" i="5"/>
  <c r="GI31" i="5"/>
  <c r="GI32" i="5"/>
  <c r="GI33" i="5"/>
  <c r="GI34" i="5"/>
  <c r="GI35" i="5"/>
  <c r="GI36" i="5"/>
  <c r="GI37" i="5"/>
  <c r="GI38" i="5"/>
  <c r="GI39" i="5"/>
  <c r="GI40" i="5"/>
  <c r="GI41" i="5"/>
  <c r="GI42" i="5"/>
  <c r="GI43" i="5"/>
  <c r="GI44" i="5"/>
  <c r="GI45" i="5"/>
  <c r="GI46" i="5"/>
  <c r="GI47" i="5"/>
  <c r="GI48" i="5"/>
  <c r="GI49" i="5"/>
  <c r="GI50" i="5"/>
  <c r="GI51" i="5"/>
  <c r="GI52" i="5"/>
  <c r="GI53" i="5"/>
  <c r="GI54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84" i="5"/>
  <c r="GI85" i="5"/>
  <c r="GI4" i="5"/>
  <c r="GJ4" i="5"/>
  <c r="GK4" i="5"/>
  <c r="GM4" i="5"/>
  <c r="GN4" i="5"/>
  <c r="HE4" i="5"/>
  <c r="HJ4" i="5"/>
  <c r="HO20" i="5"/>
  <c r="HO17" i="5"/>
  <c r="HO9" i="5"/>
  <c r="HO14" i="5"/>
  <c r="HO21" i="5"/>
  <c r="HO12" i="5"/>
  <c r="HO22" i="5"/>
  <c r="HO26" i="5"/>
  <c r="HO25" i="5"/>
  <c r="HO10" i="5"/>
  <c r="HO16" i="5"/>
  <c r="HO27" i="5"/>
  <c r="HO24" i="5"/>
  <c r="HO19" i="5"/>
  <c r="HO23" i="5"/>
  <c r="HO7" i="5"/>
  <c r="HO6" i="5"/>
  <c r="HO13" i="5"/>
  <c r="HO11" i="5"/>
  <c r="HO15" i="5"/>
  <c r="HO8" i="5"/>
  <c r="HO18" i="5"/>
  <c r="HO28" i="5"/>
  <c r="HO29" i="5"/>
  <c r="HO30" i="5"/>
  <c r="HO31" i="5"/>
  <c r="HO32" i="5"/>
  <c r="HO33" i="5"/>
  <c r="HO34" i="5"/>
  <c r="HO35" i="5"/>
  <c r="HO36" i="5"/>
  <c r="HO37" i="5"/>
  <c r="HO38" i="5"/>
  <c r="HO39" i="5"/>
  <c r="HO40" i="5"/>
  <c r="HO41" i="5"/>
  <c r="HO42" i="5"/>
  <c r="HO43" i="5"/>
  <c r="HO44" i="5"/>
  <c r="HO45" i="5"/>
  <c r="HO46" i="5"/>
  <c r="HO47" i="5"/>
  <c r="HO48" i="5"/>
  <c r="HO49" i="5"/>
  <c r="HO50" i="5"/>
  <c r="HO51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O84" i="5"/>
  <c r="HO85" i="5"/>
  <c r="HO4" i="5"/>
  <c r="HP4" i="5"/>
  <c r="HQ4" i="5"/>
  <c r="HS4" i="5"/>
  <c r="HT4" i="5"/>
  <c r="IA4" i="5"/>
  <c r="IF4" i="5"/>
  <c r="IK4" i="5"/>
  <c r="IP4" i="5"/>
  <c r="IU20" i="5"/>
  <c r="IU17" i="5"/>
  <c r="IU9" i="5"/>
  <c r="IU14" i="5"/>
  <c r="IU21" i="5"/>
  <c r="IU12" i="5"/>
  <c r="IU22" i="5"/>
  <c r="IU26" i="5"/>
  <c r="IU25" i="5"/>
  <c r="IU10" i="5"/>
  <c r="IU16" i="5"/>
  <c r="IU27" i="5"/>
  <c r="IU24" i="5"/>
  <c r="IU19" i="5"/>
  <c r="IU23" i="5"/>
  <c r="IU7" i="5"/>
  <c r="IU6" i="5"/>
  <c r="IU13" i="5"/>
  <c r="IU11" i="5"/>
  <c r="IU15" i="5"/>
  <c r="IU8" i="5"/>
  <c r="IU18" i="5"/>
  <c r="IU28" i="5"/>
  <c r="IU29" i="5"/>
  <c r="IU30" i="5"/>
  <c r="IU31" i="5"/>
  <c r="IU32" i="5"/>
  <c r="IU33" i="5"/>
  <c r="IU34" i="5"/>
  <c r="IU35" i="5"/>
  <c r="IU36" i="5"/>
  <c r="IU37" i="5"/>
  <c r="IU38" i="5"/>
  <c r="IU39" i="5"/>
  <c r="IU40" i="5"/>
  <c r="IU41" i="5"/>
  <c r="IU42" i="5"/>
  <c r="IU43" i="5"/>
  <c r="IU44" i="5"/>
  <c r="IU45" i="5"/>
  <c r="IU46" i="5"/>
  <c r="IU47" i="5"/>
  <c r="IU48" i="5"/>
  <c r="IU49" i="5"/>
  <c r="IU50" i="5"/>
  <c r="IU51" i="5"/>
  <c r="IU52" i="5"/>
  <c r="IU53" i="5"/>
  <c r="IU54" i="5"/>
  <c r="IU55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U84" i="5"/>
  <c r="IU85" i="5"/>
  <c r="IU4" i="5"/>
  <c r="IV4" i="5"/>
  <c r="IW4" i="5"/>
  <c r="IY4" i="5"/>
  <c r="IZ4" i="5"/>
  <c r="JB4" i="5"/>
  <c r="R55" i="6"/>
  <c r="JF4" i="5"/>
  <c r="JG4" i="5"/>
  <c r="R56" i="6"/>
  <c r="JK4" i="5"/>
  <c r="JL4" i="5"/>
  <c r="R57" i="6"/>
  <c r="JP4" i="5"/>
  <c r="JQ4" i="5"/>
  <c r="R58" i="6"/>
  <c r="JU4" i="5"/>
  <c r="JV4" i="5"/>
  <c r="R59" i="6"/>
  <c r="JZ4" i="5"/>
  <c r="KA20" i="5"/>
  <c r="KA17" i="5"/>
  <c r="KA9" i="5"/>
  <c r="KA14" i="5"/>
  <c r="KA21" i="5"/>
  <c r="KA12" i="5"/>
  <c r="KA22" i="5"/>
  <c r="KA26" i="5"/>
  <c r="KA25" i="5"/>
  <c r="KA10" i="5"/>
  <c r="KA16" i="5"/>
  <c r="KA27" i="5"/>
  <c r="KA24" i="5"/>
  <c r="KA19" i="5"/>
  <c r="KA23" i="5"/>
  <c r="KA7" i="5"/>
  <c r="KA6" i="5"/>
  <c r="KA13" i="5"/>
  <c r="KA11" i="5"/>
  <c r="KA15" i="5"/>
  <c r="KA8" i="5"/>
  <c r="KA18" i="5"/>
  <c r="KA28" i="5"/>
  <c r="KA29" i="5"/>
  <c r="KA30" i="5"/>
  <c r="KA31" i="5"/>
  <c r="KA32" i="5"/>
  <c r="KA33" i="5"/>
  <c r="KA34" i="5"/>
  <c r="KA35" i="5"/>
  <c r="KA36" i="5"/>
  <c r="KA37" i="5"/>
  <c r="KA38" i="5"/>
  <c r="KA39" i="5"/>
  <c r="KA40" i="5"/>
  <c r="KA41" i="5"/>
  <c r="KA42" i="5"/>
  <c r="KA43" i="5"/>
  <c r="KA44" i="5"/>
  <c r="KA45" i="5"/>
  <c r="KA46" i="5"/>
  <c r="KA47" i="5"/>
  <c r="KA48" i="5"/>
  <c r="KA49" i="5"/>
  <c r="KA50" i="5"/>
  <c r="KA51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A84" i="5"/>
  <c r="KA85" i="5"/>
  <c r="KA4" i="5"/>
  <c r="KB4" i="5"/>
  <c r="KC4" i="5"/>
  <c r="KE4" i="5"/>
  <c r="KF4" i="5"/>
  <c r="KH4" i="5"/>
  <c r="R61" i="6"/>
  <c r="KL4" i="5"/>
  <c r="KM4" i="5"/>
  <c r="R62" i="6"/>
  <c r="KQ4" i="5"/>
  <c r="KR4" i="5"/>
  <c r="R63" i="6"/>
  <c r="KV4" i="5"/>
  <c r="KW4" i="5"/>
  <c r="R64" i="6"/>
  <c r="LA4" i="5"/>
  <c r="LB4" i="5"/>
  <c r="R65" i="6"/>
  <c r="LF4" i="5"/>
  <c r="LG20" i="5"/>
  <c r="LG17" i="5"/>
  <c r="LG9" i="5"/>
  <c r="LG14" i="5"/>
  <c r="LG21" i="5"/>
  <c r="LG12" i="5"/>
  <c r="LG22" i="5"/>
  <c r="LG26" i="5"/>
  <c r="LG25" i="5"/>
  <c r="LG10" i="5"/>
  <c r="LG16" i="5"/>
  <c r="LG27" i="5"/>
  <c r="LG24" i="5"/>
  <c r="LG19" i="5"/>
  <c r="LG23" i="5"/>
  <c r="LG7" i="5"/>
  <c r="LG6" i="5"/>
  <c r="LG13" i="5"/>
  <c r="LG11" i="5"/>
  <c r="LG15" i="5"/>
  <c r="LG8" i="5"/>
  <c r="LG18" i="5"/>
  <c r="LG28" i="5"/>
  <c r="LG29" i="5"/>
  <c r="LG30" i="5"/>
  <c r="LG31" i="5"/>
  <c r="LG32" i="5"/>
  <c r="LG33" i="5"/>
  <c r="LG34" i="5"/>
  <c r="LG35" i="5"/>
  <c r="LG36" i="5"/>
  <c r="LG37" i="5"/>
  <c r="LG38" i="5"/>
  <c r="LG39" i="5"/>
  <c r="LG40" i="5"/>
  <c r="LG41" i="5"/>
  <c r="LG42" i="5"/>
  <c r="LG43" i="5"/>
  <c r="LG44" i="5"/>
  <c r="LG45" i="5"/>
  <c r="LG46" i="5"/>
  <c r="LG47" i="5"/>
  <c r="LG48" i="5"/>
  <c r="LG49" i="5"/>
  <c r="LG50" i="5"/>
  <c r="LG51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G84" i="5"/>
  <c r="LG85" i="5"/>
  <c r="LG4" i="5"/>
  <c r="LH4" i="5"/>
  <c r="LI4" i="5"/>
  <c r="LK4" i="5"/>
  <c r="LL4" i="5"/>
  <c r="LN4" i="5"/>
  <c r="R67" i="6"/>
  <c r="LR4" i="5"/>
  <c r="LS4" i="5"/>
  <c r="R68" i="6"/>
  <c r="LW4" i="5"/>
  <c r="LX4" i="5"/>
  <c r="R69" i="6"/>
  <c r="MB4" i="5"/>
  <c r="MC4" i="5"/>
  <c r="R70" i="6"/>
  <c r="MG4" i="5"/>
  <c r="MH4" i="5"/>
  <c r="R71" i="6"/>
  <c r="ML4" i="5"/>
  <c r="MM20" i="5"/>
  <c r="MM17" i="5"/>
  <c r="MM9" i="5"/>
  <c r="MM14" i="5"/>
  <c r="MM21" i="5"/>
  <c r="MM12" i="5"/>
  <c r="MM22" i="5"/>
  <c r="MM26" i="5"/>
  <c r="MM25" i="5"/>
  <c r="MM10" i="5"/>
  <c r="MM16" i="5"/>
  <c r="MM27" i="5"/>
  <c r="MM24" i="5"/>
  <c r="MM19" i="5"/>
  <c r="MM23" i="5"/>
  <c r="MM7" i="5"/>
  <c r="MM6" i="5"/>
  <c r="MM13" i="5"/>
  <c r="MM11" i="5"/>
  <c r="MM15" i="5"/>
  <c r="MM8" i="5"/>
  <c r="MM18" i="5"/>
  <c r="MM28" i="5"/>
  <c r="MM29" i="5"/>
  <c r="MM30" i="5"/>
  <c r="MM31" i="5"/>
  <c r="MM32" i="5"/>
  <c r="MM33" i="5"/>
  <c r="MM34" i="5"/>
  <c r="MM35" i="5"/>
  <c r="MM36" i="5"/>
  <c r="MM37" i="5"/>
  <c r="MM38" i="5"/>
  <c r="MM39" i="5"/>
  <c r="MM40" i="5"/>
  <c r="MM41" i="5"/>
  <c r="MM42" i="5"/>
  <c r="MM43" i="5"/>
  <c r="MM44" i="5"/>
  <c r="MM45" i="5"/>
  <c r="MM46" i="5"/>
  <c r="MM47" i="5"/>
  <c r="MM48" i="5"/>
  <c r="MM49" i="5"/>
  <c r="MM50" i="5"/>
  <c r="MM51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M84" i="5"/>
  <c r="MM85" i="5"/>
  <c r="MM4" i="5"/>
  <c r="MN4" i="5"/>
  <c r="MO4" i="5"/>
  <c r="MQ4" i="5"/>
  <c r="MR4" i="5"/>
  <c r="MT4" i="5"/>
  <c r="R73" i="6"/>
  <c r="MX4" i="5"/>
  <c r="MY4" i="5"/>
  <c r="R74" i="6"/>
  <c r="NC4" i="5"/>
  <c r="ND4" i="5"/>
  <c r="R75" i="6"/>
  <c r="NH4" i="5"/>
  <c r="NI4" i="5"/>
  <c r="R76" i="6"/>
  <c r="NM4" i="5"/>
  <c r="NN4" i="5"/>
  <c r="NQ4" i="5"/>
  <c r="R77" i="6"/>
  <c r="NR4" i="5"/>
  <c r="NS20" i="5"/>
  <c r="NS17" i="5"/>
  <c r="NS9" i="5"/>
  <c r="NS14" i="5"/>
  <c r="NS21" i="5"/>
  <c r="NS12" i="5"/>
  <c r="NS22" i="5"/>
  <c r="NS26" i="5"/>
  <c r="NS25" i="5"/>
  <c r="NS10" i="5"/>
  <c r="NS16" i="5"/>
  <c r="NS27" i="5"/>
  <c r="NS24" i="5"/>
  <c r="NS19" i="5"/>
  <c r="NS23" i="5"/>
  <c r="NS7" i="5"/>
  <c r="NS6" i="5"/>
  <c r="NS13" i="5"/>
  <c r="NS11" i="5"/>
  <c r="NS15" i="5"/>
  <c r="NS8" i="5"/>
  <c r="NS18" i="5"/>
  <c r="NS28" i="5"/>
  <c r="NS29" i="5"/>
  <c r="NS30" i="5"/>
  <c r="NS31" i="5"/>
  <c r="NS32" i="5"/>
  <c r="NS33" i="5"/>
  <c r="NS34" i="5"/>
  <c r="NS35" i="5"/>
  <c r="NS36" i="5"/>
  <c r="NS37" i="5"/>
  <c r="NS38" i="5"/>
  <c r="NS39" i="5"/>
  <c r="NS40" i="5"/>
  <c r="NS41" i="5"/>
  <c r="NS42" i="5"/>
  <c r="NS43" i="5"/>
  <c r="NS44" i="5"/>
  <c r="NS45" i="5"/>
  <c r="NS46" i="5"/>
  <c r="NS47" i="5"/>
  <c r="NS48" i="5"/>
  <c r="NS49" i="5"/>
  <c r="NS50" i="5"/>
  <c r="NS51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S84" i="5"/>
  <c r="NS85" i="5"/>
  <c r="NS4" i="5"/>
  <c r="NT4" i="5"/>
  <c r="NU4" i="5"/>
  <c r="NW4" i="5"/>
  <c r="NX4" i="5"/>
  <c r="OA4" i="5"/>
  <c r="OB4" i="5"/>
  <c r="OC4" i="5"/>
  <c r="OD4" i="5"/>
  <c r="OE4" i="5"/>
  <c r="OF4" i="5"/>
  <c r="OG4" i="5"/>
  <c r="OH4" i="5"/>
  <c r="OI4" i="5"/>
  <c r="OJ4" i="5"/>
  <c r="OK4" i="5"/>
  <c r="OL4" i="5"/>
  <c r="L73" i="6"/>
  <c r="P73" i="6"/>
  <c r="L74" i="6"/>
  <c r="P74" i="6"/>
  <c r="L75" i="6"/>
  <c r="P75" i="6"/>
  <c r="J76" i="6"/>
  <c r="L76" i="6"/>
  <c r="P76" i="6"/>
  <c r="J77" i="6"/>
  <c r="L77" i="6"/>
  <c r="P77" i="6"/>
  <c r="P72" i="6"/>
  <c r="W72" i="6"/>
  <c r="OR4" i="5"/>
  <c r="U72" i="6"/>
  <c r="X72" i="6"/>
  <c r="OS4" i="5"/>
  <c r="AF20" i="5"/>
  <c r="AH20" i="5"/>
  <c r="AJ20" i="5"/>
  <c r="AK20" i="5"/>
  <c r="BL20" i="5"/>
  <c r="BN20" i="5"/>
  <c r="BP20" i="5"/>
  <c r="BQ20" i="5"/>
  <c r="CR20" i="5"/>
  <c r="CT20" i="5"/>
  <c r="CV20" i="5"/>
  <c r="CW20" i="5"/>
  <c r="DX20" i="5"/>
  <c r="DZ20" i="5"/>
  <c r="EB20" i="5"/>
  <c r="EC20" i="5"/>
  <c r="FD20" i="5"/>
  <c r="FF20" i="5"/>
  <c r="FH20" i="5"/>
  <c r="FI20" i="5"/>
  <c r="GJ20" i="5"/>
  <c r="GL20" i="5"/>
  <c r="GN20" i="5"/>
  <c r="GO20" i="5"/>
  <c r="HP20" i="5"/>
  <c r="HR20" i="5"/>
  <c r="HT20" i="5"/>
  <c r="HU20" i="5"/>
  <c r="IV20" i="5"/>
  <c r="IX20" i="5"/>
  <c r="IZ20" i="5"/>
  <c r="JA20" i="5"/>
  <c r="JS20" i="5"/>
  <c r="JU20" i="5"/>
  <c r="JX20" i="5"/>
  <c r="JZ20" i="5"/>
  <c r="KB20" i="5"/>
  <c r="KD20" i="5"/>
  <c r="KF20" i="5"/>
  <c r="KG20" i="5"/>
  <c r="KY20" i="5"/>
  <c r="LA20" i="5"/>
  <c r="LD20" i="5"/>
  <c r="LF20" i="5"/>
  <c r="LH20" i="5"/>
  <c r="LJ20" i="5"/>
  <c r="LL20" i="5"/>
  <c r="LM20" i="5"/>
  <c r="ME20" i="5"/>
  <c r="MG20" i="5"/>
  <c r="MJ20" i="5"/>
  <c r="ML20" i="5"/>
  <c r="MN20" i="5"/>
  <c r="MP20" i="5"/>
  <c r="MR20" i="5"/>
  <c r="MS20" i="5"/>
  <c r="NK20" i="5"/>
  <c r="NM20" i="5"/>
  <c r="NP20" i="5"/>
  <c r="NR20" i="5"/>
  <c r="NT20" i="5"/>
  <c r="NV20" i="5"/>
  <c r="NX20" i="5"/>
  <c r="NY20" i="5"/>
  <c r="OA20" i="5"/>
  <c r="OB20" i="5"/>
  <c r="OC20" i="5"/>
  <c r="OD20" i="5"/>
  <c r="OE20" i="5"/>
  <c r="OF20" i="5"/>
  <c r="OG20" i="5"/>
  <c r="OH20" i="5"/>
  <c r="OI20" i="5"/>
  <c r="OJ20" i="5"/>
  <c r="OK20" i="5"/>
  <c r="OL20" i="5"/>
  <c r="ON20" i="5"/>
  <c r="AF66" i="5"/>
  <c r="AF80" i="5"/>
  <c r="OO20" i="5"/>
  <c r="OP20" i="5"/>
  <c r="OQ20" i="5"/>
  <c r="OR20" i="5"/>
  <c r="OS20" i="5"/>
  <c r="OQ17" i="5"/>
  <c r="OQ9" i="5"/>
  <c r="OQ14" i="5"/>
  <c r="OQ21" i="5"/>
  <c r="OQ12" i="5"/>
  <c r="OQ22" i="5"/>
  <c r="OQ26" i="5"/>
  <c r="OQ25" i="5"/>
  <c r="OQ10" i="5"/>
  <c r="OQ16" i="5"/>
  <c r="OQ27" i="5"/>
  <c r="OQ24" i="5"/>
  <c r="OQ19" i="5"/>
  <c r="OQ23" i="5"/>
  <c r="OQ7" i="5"/>
  <c r="OQ6" i="5"/>
  <c r="OQ13" i="5"/>
  <c r="OQ11" i="5"/>
  <c r="OQ15" i="5"/>
  <c r="OQ8" i="5"/>
  <c r="OQ18" i="5"/>
  <c r="OQ28" i="5"/>
  <c r="OQ29" i="5"/>
  <c r="OQ30" i="5"/>
  <c r="OQ31" i="5"/>
  <c r="OQ32" i="5"/>
  <c r="OQ33" i="5"/>
  <c r="OQ34" i="5"/>
  <c r="OQ35" i="5"/>
  <c r="OQ36" i="5"/>
  <c r="OQ37" i="5"/>
  <c r="OQ38" i="5"/>
  <c r="OQ39" i="5"/>
  <c r="OQ40" i="5"/>
  <c r="OQ41" i="5"/>
  <c r="OQ42" i="5"/>
  <c r="OQ43" i="5"/>
  <c r="OQ44" i="5"/>
  <c r="OQ45" i="5"/>
  <c r="OQ46" i="5"/>
  <c r="OQ47" i="5"/>
  <c r="OQ48" i="5"/>
  <c r="OQ49" i="5"/>
  <c r="OQ50" i="5"/>
  <c r="OQ51" i="5"/>
  <c r="OQ52" i="5"/>
  <c r="OQ53" i="5"/>
  <c r="OQ54" i="5"/>
  <c r="OQ55" i="5"/>
  <c r="OQ56" i="5"/>
  <c r="OQ57" i="5"/>
  <c r="OQ58" i="5"/>
  <c r="OQ59" i="5"/>
  <c r="OQ60" i="5"/>
  <c r="OQ61" i="5"/>
  <c r="OQ62" i="5"/>
  <c r="OQ63" i="5"/>
  <c r="OQ64" i="5"/>
  <c r="OQ65" i="5"/>
  <c r="OQ66" i="5"/>
  <c r="OQ67" i="5"/>
  <c r="OQ68" i="5"/>
  <c r="OQ69" i="5"/>
  <c r="OQ70" i="5"/>
  <c r="OQ71" i="5"/>
  <c r="OQ72" i="5"/>
  <c r="OQ73" i="5"/>
  <c r="OQ74" i="5"/>
  <c r="OQ75" i="5"/>
  <c r="OQ76" i="5"/>
  <c r="OQ77" i="5"/>
  <c r="OQ78" i="5"/>
  <c r="OQ79" i="5"/>
  <c r="OQ80" i="5"/>
  <c r="OQ81" i="5"/>
  <c r="OQ82" i="5"/>
  <c r="OQ83" i="5"/>
  <c r="OQ84" i="5"/>
  <c r="OQ85" i="5"/>
  <c r="OU20" i="5"/>
  <c r="AF17" i="5"/>
  <c r="AH17" i="5"/>
  <c r="AJ17" i="5"/>
  <c r="AK17" i="5"/>
  <c r="BL17" i="5"/>
  <c r="BN17" i="5"/>
  <c r="BP17" i="5"/>
  <c r="BQ17" i="5"/>
  <c r="CR17" i="5"/>
  <c r="CT17" i="5"/>
  <c r="CV17" i="5"/>
  <c r="CW17" i="5"/>
  <c r="DX17" i="5"/>
  <c r="DZ17" i="5"/>
  <c r="EB17" i="5"/>
  <c r="EC17" i="5"/>
  <c r="FD17" i="5"/>
  <c r="FF17" i="5"/>
  <c r="FH17" i="5"/>
  <c r="FI17" i="5"/>
  <c r="GJ17" i="5"/>
  <c r="GL17" i="5"/>
  <c r="GN17" i="5"/>
  <c r="GO17" i="5"/>
  <c r="HP17" i="5"/>
  <c r="HR17" i="5"/>
  <c r="HT17" i="5"/>
  <c r="HU17" i="5"/>
  <c r="IV17" i="5"/>
  <c r="IX17" i="5"/>
  <c r="IZ17" i="5"/>
  <c r="JA17" i="5"/>
  <c r="JS17" i="5"/>
  <c r="JU17" i="5"/>
  <c r="JX17" i="5"/>
  <c r="JZ17" i="5"/>
  <c r="KB17" i="5"/>
  <c r="KD17" i="5"/>
  <c r="KF17" i="5"/>
  <c r="KG17" i="5"/>
  <c r="KY17" i="5"/>
  <c r="LA17" i="5"/>
  <c r="LD17" i="5"/>
  <c r="LF17" i="5"/>
  <c r="LH17" i="5"/>
  <c r="LJ17" i="5"/>
  <c r="LL17" i="5"/>
  <c r="LM17" i="5"/>
  <c r="ME17" i="5"/>
  <c r="MG17" i="5"/>
  <c r="MJ17" i="5"/>
  <c r="ML17" i="5"/>
  <c r="MN17" i="5"/>
  <c r="MP17" i="5"/>
  <c r="MR17" i="5"/>
  <c r="MS17" i="5"/>
  <c r="NK17" i="5"/>
  <c r="NM17" i="5"/>
  <c r="NP17" i="5"/>
  <c r="NR17" i="5"/>
  <c r="NT17" i="5"/>
  <c r="NV17" i="5"/>
  <c r="NX17" i="5"/>
  <c r="NY17" i="5"/>
  <c r="OA17" i="5"/>
  <c r="OB17" i="5"/>
  <c r="OC17" i="5"/>
  <c r="OD17" i="5"/>
  <c r="OE17" i="5"/>
  <c r="OF17" i="5"/>
  <c r="OG17" i="5"/>
  <c r="OH17" i="5"/>
  <c r="OI17" i="5"/>
  <c r="OJ17" i="5"/>
  <c r="OK17" i="5"/>
  <c r="OL17" i="5"/>
  <c r="ON17" i="5"/>
  <c r="AF67" i="5"/>
  <c r="AF77" i="5"/>
  <c r="OO17" i="5"/>
  <c r="OP17" i="5"/>
  <c r="OR17" i="5"/>
  <c r="OS17" i="5"/>
  <c r="OU17" i="5"/>
  <c r="AF9" i="5"/>
  <c r="AH9" i="5"/>
  <c r="AJ9" i="5"/>
  <c r="AK9" i="5"/>
  <c r="BL9" i="5"/>
  <c r="BN9" i="5"/>
  <c r="BP9" i="5"/>
  <c r="BQ9" i="5"/>
  <c r="CR9" i="5"/>
  <c r="CT9" i="5"/>
  <c r="CV9" i="5"/>
  <c r="CW9" i="5"/>
  <c r="DX9" i="5"/>
  <c r="DZ9" i="5"/>
  <c r="EB9" i="5"/>
  <c r="EC9" i="5"/>
  <c r="FD9" i="5"/>
  <c r="FF9" i="5"/>
  <c r="FH9" i="5"/>
  <c r="FI9" i="5"/>
  <c r="GJ9" i="5"/>
  <c r="GL9" i="5"/>
  <c r="GN9" i="5"/>
  <c r="GO9" i="5"/>
  <c r="HP9" i="5"/>
  <c r="HR9" i="5"/>
  <c r="HT9" i="5"/>
  <c r="HU9" i="5"/>
  <c r="IV9" i="5"/>
  <c r="IX9" i="5"/>
  <c r="IZ9" i="5"/>
  <c r="JA9" i="5"/>
  <c r="JS9" i="5"/>
  <c r="JU9" i="5"/>
  <c r="JX9" i="5"/>
  <c r="JZ9" i="5"/>
  <c r="KB9" i="5"/>
  <c r="KD9" i="5"/>
  <c r="KF9" i="5"/>
  <c r="KG9" i="5"/>
  <c r="KY9" i="5"/>
  <c r="LA9" i="5"/>
  <c r="LD9" i="5"/>
  <c r="LF9" i="5"/>
  <c r="LH9" i="5"/>
  <c r="LJ9" i="5"/>
  <c r="LL9" i="5"/>
  <c r="LM9" i="5"/>
  <c r="ME9" i="5"/>
  <c r="MG9" i="5"/>
  <c r="MJ9" i="5"/>
  <c r="ML9" i="5"/>
  <c r="MN9" i="5"/>
  <c r="MP9" i="5"/>
  <c r="MR9" i="5"/>
  <c r="MS9" i="5"/>
  <c r="NK9" i="5"/>
  <c r="NM9" i="5"/>
  <c r="NP9" i="5"/>
  <c r="NR9" i="5"/>
  <c r="NT9" i="5"/>
  <c r="NV9" i="5"/>
  <c r="NX9" i="5"/>
  <c r="NY9" i="5"/>
  <c r="OA9" i="5"/>
  <c r="OB9" i="5"/>
  <c r="OC9" i="5"/>
  <c r="OD9" i="5"/>
  <c r="OE9" i="5"/>
  <c r="OF9" i="5"/>
  <c r="OG9" i="5"/>
  <c r="OH9" i="5"/>
  <c r="OI9" i="5"/>
  <c r="OJ9" i="5"/>
  <c r="OK9" i="5"/>
  <c r="OL9" i="5"/>
  <c r="ON9" i="5"/>
  <c r="AF68" i="5"/>
  <c r="AF69" i="5"/>
  <c r="OO9" i="5"/>
  <c r="OP9" i="5"/>
  <c r="OR9" i="5"/>
  <c r="OS9" i="5"/>
  <c r="OU9" i="5"/>
  <c r="AF14" i="5"/>
  <c r="AH14" i="5"/>
  <c r="AJ14" i="5"/>
  <c r="AK14" i="5"/>
  <c r="BL14" i="5"/>
  <c r="BN14" i="5"/>
  <c r="BP14" i="5"/>
  <c r="BQ14" i="5"/>
  <c r="CR14" i="5"/>
  <c r="CT14" i="5"/>
  <c r="CV14" i="5"/>
  <c r="CW14" i="5"/>
  <c r="DX14" i="5"/>
  <c r="DZ14" i="5"/>
  <c r="EB14" i="5"/>
  <c r="EC14" i="5"/>
  <c r="FD14" i="5"/>
  <c r="FF14" i="5"/>
  <c r="FH14" i="5"/>
  <c r="FI14" i="5"/>
  <c r="GJ14" i="5"/>
  <c r="GL14" i="5"/>
  <c r="GN14" i="5"/>
  <c r="GO14" i="5"/>
  <c r="HP14" i="5"/>
  <c r="HR14" i="5"/>
  <c r="HT14" i="5"/>
  <c r="HU14" i="5"/>
  <c r="IV14" i="5"/>
  <c r="IX14" i="5"/>
  <c r="IZ14" i="5"/>
  <c r="JA14" i="5"/>
  <c r="JS14" i="5"/>
  <c r="JU14" i="5"/>
  <c r="JX14" i="5"/>
  <c r="JZ14" i="5"/>
  <c r="KB14" i="5"/>
  <c r="KD14" i="5"/>
  <c r="KF14" i="5"/>
  <c r="KG14" i="5"/>
  <c r="KY14" i="5"/>
  <c r="LA14" i="5"/>
  <c r="LD14" i="5"/>
  <c r="LF14" i="5"/>
  <c r="LH14" i="5"/>
  <c r="LJ14" i="5"/>
  <c r="LL14" i="5"/>
  <c r="LM14" i="5"/>
  <c r="ME14" i="5"/>
  <c r="MG14" i="5"/>
  <c r="MJ14" i="5"/>
  <c r="ML14" i="5"/>
  <c r="MN14" i="5"/>
  <c r="MP14" i="5"/>
  <c r="MR14" i="5"/>
  <c r="MS14" i="5"/>
  <c r="NK14" i="5"/>
  <c r="NM14" i="5"/>
  <c r="NP14" i="5"/>
  <c r="NR14" i="5"/>
  <c r="NT14" i="5"/>
  <c r="NV14" i="5"/>
  <c r="NX14" i="5"/>
  <c r="NY14" i="5"/>
  <c r="OA14" i="5"/>
  <c r="OB14" i="5"/>
  <c r="OC14" i="5"/>
  <c r="OD14" i="5"/>
  <c r="OE14" i="5"/>
  <c r="OF14" i="5"/>
  <c r="OG14" i="5"/>
  <c r="OH14" i="5"/>
  <c r="OI14" i="5"/>
  <c r="OJ14" i="5"/>
  <c r="OK14" i="5"/>
  <c r="OL14" i="5"/>
  <c r="ON14" i="5"/>
  <c r="AF74" i="5"/>
  <c r="OO14" i="5"/>
  <c r="OP14" i="5"/>
  <c r="OR14" i="5"/>
  <c r="OS14" i="5"/>
  <c r="OU14" i="5"/>
  <c r="AF21" i="5"/>
  <c r="AH21" i="5"/>
  <c r="AJ21" i="5"/>
  <c r="AK21" i="5"/>
  <c r="BL21" i="5"/>
  <c r="BN21" i="5"/>
  <c r="BP21" i="5"/>
  <c r="BQ21" i="5"/>
  <c r="CR21" i="5"/>
  <c r="CT21" i="5"/>
  <c r="CV21" i="5"/>
  <c r="CW21" i="5"/>
  <c r="DX21" i="5"/>
  <c r="DZ21" i="5"/>
  <c r="EB21" i="5"/>
  <c r="EC21" i="5"/>
  <c r="FD21" i="5"/>
  <c r="FF21" i="5"/>
  <c r="FH21" i="5"/>
  <c r="FI21" i="5"/>
  <c r="GJ21" i="5"/>
  <c r="GL21" i="5"/>
  <c r="GN21" i="5"/>
  <c r="GO21" i="5"/>
  <c r="HP21" i="5"/>
  <c r="HR21" i="5"/>
  <c r="HT21" i="5"/>
  <c r="HU21" i="5"/>
  <c r="IV21" i="5"/>
  <c r="IX21" i="5"/>
  <c r="IZ21" i="5"/>
  <c r="JA21" i="5"/>
  <c r="JS21" i="5"/>
  <c r="JU21" i="5"/>
  <c r="JX21" i="5"/>
  <c r="JZ21" i="5"/>
  <c r="KB21" i="5"/>
  <c r="KD21" i="5"/>
  <c r="KF21" i="5"/>
  <c r="KG21" i="5"/>
  <c r="KY21" i="5"/>
  <c r="LA21" i="5"/>
  <c r="LD21" i="5"/>
  <c r="LF21" i="5"/>
  <c r="LH21" i="5"/>
  <c r="LJ21" i="5"/>
  <c r="LL21" i="5"/>
  <c r="LM21" i="5"/>
  <c r="ME21" i="5"/>
  <c r="MG21" i="5"/>
  <c r="MJ21" i="5"/>
  <c r="ML21" i="5"/>
  <c r="MN21" i="5"/>
  <c r="MP21" i="5"/>
  <c r="MR21" i="5"/>
  <c r="MS21" i="5"/>
  <c r="NK21" i="5"/>
  <c r="NM21" i="5"/>
  <c r="NP21" i="5"/>
  <c r="NR21" i="5"/>
  <c r="NT21" i="5"/>
  <c r="NV21" i="5"/>
  <c r="NX21" i="5"/>
  <c r="NY21" i="5"/>
  <c r="OA21" i="5"/>
  <c r="OB21" i="5"/>
  <c r="OC21" i="5"/>
  <c r="OD21" i="5"/>
  <c r="OE21" i="5"/>
  <c r="OF21" i="5"/>
  <c r="OG21" i="5"/>
  <c r="OH21" i="5"/>
  <c r="OI21" i="5"/>
  <c r="OJ21" i="5"/>
  <c r="OK21" i="5"/>
  <c r="OL21" i="5"/>
  <c r="ON21" i="5"/>
  <c r="AF70" i="5"/>
  <c r="AF81" i="5"/>
  <c r="OO21" i="5"/>
  <c r="OP21" i="5"/>
  <c r="OR21" i="5"/>
  <c r="OS21" i="5"/>
  <c r="OU21" i="5"/>
  <c r="AF12" i="5"/>
  <c r="AH12" i="5"/>
  <c r="AJ12" i="5"/>
  <c r="AK12" i="5"/>
  <c r="BL12" i="5"/>
  <c r="BN12" i="5"/>
  <c r="BP12" i="5"/>
  <c r="BQ12" i="5"/>
  <c r="CR12" i="5"/>
  <c r="CT12" i="5"/>
  <c r="CV12" i="5"/>
  <c r="CW12" i="5"/>
  <c r="DX12" i="5"/>
  <c r="DZ12" i="5"/>
  <c r="EB12" i="5"/>
  <c r="EC12" i="5"/>
  <c r="FD12" i="5"/>
  <c r="FF12" i="5"/>
  <c r="FH12" i="5"/>
  <c r="FI12" i="5"/>
  <c r="GJ12" i="5"/>
  <c r="GL12" i="5"/>
  <c r="GN12" i="5"/>
  <c r="GO12" i="5"/>
  <c r="HP12" i="5"/>
  <c r="HR12" i="5"/>
  <c r="HT12" i="5"/>
  <c r="HU12" i="5"/>
  <c r="IV12" i="5"/>
  <c r="IX12" i="5"/>
  <c r="IZ12" i="5"/>
  <c r="JA12" i="5"/>
  <c r="JS12" i="5"/>
  <c r="JU12" i="5"/>
  <c r="JX12" i="5"/>
  <c r="JZ12" i="5"/>
  <c r="KB12" i="5"/>
  <c r="KD12" i="5"/>
  <c r="KF12" i="5"/>
  <c r="KG12" i="5"/>
  <c r="KY12" i="5"/>
  <c r="LA12" i="5"/>
  <c r="LD12" i="5"/>
  <c r="LF12" i="5"/>
  <c r="LH12" i="5"/>
  <c r="LJ12" i="5"/>
  <c r="LL12" i="5"/>
  <c r="LM12" i="5"/>
  <c r="ME12" i="5"/>
  <c r="MG12" i="5"/>
  <c r="MJ12" i="5"/>
  <c r="ML12" i="5"/>
  <c r="MN12" i="5"/>
  <c r="MP12" i="5"/>
  <c r="MR12" i="5"/>
  <c r="MS12" i="5"/>
  <c r="NK12" i="5"/>
  <c r="NM12" i="5"/>
  <c r="NP12" i="5"/>
  <c r="NR12" i="5"/>
  <c r="NT12" i="5"/>
  <c r="NV12" i="5"/>
  <c r="NX12" i="5"/>
  <c r="NY12" i="5"/>
  <c r="OA12" i="5"/>
  <c r="OB12" i="5"/>
  <c r="OC12" i="5"/>
  <c r="OD12" i="5"/>
  <c r="OE12" i="5"/>
  <c r="OF12" i="5"/>
  <c r="OG12" i="5"/>
  <c r="OH12" i="5"/>
  <c r="OI12" i="5"/>
  <c r="OJ12" i="5"/>
  <c r="OK12" i="5"/>
  <c r="OL12" i="5"/>
  <c r="ON12" i="5"/>
  <c r="AF71" i="5"/>
  <c r="AF72" i="5"/>
  <c r="OO12" i="5"/>
  <c r="OP12" i="5"/>
  <c r="OR12" i="5"/>
  <c r="OS12" i="5"/>
  <c r="OU12" i="5"/>
  <c r="AF22" i="5"/>
  <c r="AH22" i="5"/>
  <c r="AJ22" i="5"/>
  <c r="AK22" i="5"/>
  <c r="BL22" i="5"/>
  <c r="BN22" i="5"/>
  <c r="BP22" i="5"/>
  <c r="BQ22" i="5"/>
  <c r="CR22" i="5"/>
  <c r="CT22" i="5"/>
  <c r="CV22" i="5"/>
  <c r="CW22" i="5"/>
  <c r="DX22" i="5"/>
  <c r="DZ22" i="5"/>
  <c r="EB22" i="5"/>
  <c r="EC22" i="5"/>
  <c r="FD22" i="5"/>
  <c r="FF22" i="5"/>
  <c r="FH22" i="5"/>
  <c r="FI22" i="5"/>
  <c r="GJ22" i="5"/>
  <c r="GL22" i="5"/>
  <c r="GN22" i="5"/>
  <c r="GO22" i="5"/>
  <c r="HP22" i="5"/>
  <c r="HR22" i="5"/>
  <c r="HT22" i="5"/>
  <c r="HU22" i="5"/>
  <c r="IV22" i="5"/>
  <c r="IX22" i="5"/>
  <c r="IZ22" i="5"/>
  <c r="JA22" i="5"/>
  <c r="JS22" i="5"/>
  <c r="JU22" i="5"/>
  <c r="JX22" i="5"/>
  <c r="JZ22" i="5"/>
  <c r="KB22" i="5"/>
  <c r="KD22" i="5"/>
  <c r="KF22" i="5"/>
  <c r="KG22" i="5"/>
  <c r="KY22" i="5"/>
  <c r="LA22" i="5"/>
  <c r="LD22" i="5"/>
  <c r="LF22" i="5"/>
  <c r="LH22" i="5"/>
  <c r="LJ22" i="5"/>
  <c r="LL22" i="5"/>
  <c r="LM22" i="5"/>
  <c r="ME22" i="5"/>
  <c r="MG22" i="5"/>
  <c r="MJ22" i="5"/>
  <c r="ML22" i="5"/>
  <c r="MN22" i="5"/>
  <c r="MP22" i="5"/>
  <c r="MR22" i="5"/>
  <c r="MS22" i="5"/>
  <c r="NK22" i="5"/>
  <c r="NM22" i="5"/>
  <c r="NP22" i="5"/>
  <c r="NR22" i="5"/>
  <c r="NT22" i="5"/>
  <c r="NV22" i="5"/>
  <c r="NX22" i="5"/>
  <c r="NY22" i="5"/>
  <c r="OA22" i="5"/>
  <c r="OB22" i="5"/>
  <c r="OC22" i="5"/>
  <c r="OD22" i="5"/>
  <c r="OE22" i="5"/>
  <c r="OF22" i="5"/>
  <c r="OG22" i="5"/>
  <c r="OH22" i="5"/>
  <c r="OI22" i="5"/>
  <c r="OJ22" i="5"/>
  <c r="OK22" i="5"/>
  <c r="OL22" i="5"/>
  <c r="ON22" i="5"/>
  <c r="AF82" i="5"/>
  <c r="OO22" i="5"/>
  <c r="OP22" i="5"/>
  <c r="OR22" i="5"/>
  <c r="OS22" i="5"/>
  <c r="OU22" i="5"/>
  <c r="AF26" i="5"/>
  <c r="AH26" i="5"/>
  <c r="AJ26" i="5"/>
  <c r="AK26" i="5"/>
  <c r="BL26" i="5"/>
  <c r="BN26" i="5"/>
  <c r="BP26" i="5"/>
  <c r="BQ26" i="5"/>
  <c r="CR26" i="5"/>
  <c r="CT26" i="5"/>
  <c r="CV26" i="5"/>
  <c r="CW26" i="5"/>
  <c r="DX26" i="5"/>
  <c r="DZ26" i="5"/>
  <c r="EB26" i="5"/>
  <c r="EC26" i="5"/>
  <c r="FD26" i="5"/>
  <c r="FF26" i="5"/>
  <c r="FH26" i="5"/>
  <c r="FI26" i="5"/>
  <c r="GJ26" i="5"/>
  <c r="GL26" i="5"/>
  <c r="GN26" i="5"/>
  <c r="GO26" i="5"/>
  <c r="HP26" i="5"/>
  <c r="HR26" i="5"/>
  <c r="HT26" i="5"/>
  <c r="HU26" i="5"/>
  <c r="IV26" i="5"/>
  <c r="IX26" i="5"/>
  <c r="IZ26" i="5"/>
  <c r="JA26" i="5"/>
  <c r="JS26" i="5"/>
  <c r="JU26" i="5"/>
  <c r="JX26" i="5"/>
  <c r="JZ26" i="5"/>
  <c r="KB26" i="5"/>
  <c r="KD26" i="5"/>
  <c r="KF26" i="5"/>
  <c r="KG26" i="5"/>
  <c r="KY26" i="5"/>
  <c r="LA26" i="5"/>
  <c r="LD26" i="5"/>
  <c r="LF26" i="5"/>
  <c r="LH26" i="5"/>
  <c r="LJ26" i="5"/>
  <c r="LL26" i="5"/>
  <c r="LM26" i="5"/>
  <c r="ME26" i="5"/>
  <c r="MG26" i="5"/>
  <c r="MJ26" i="5"/>
  <c r="ML26" i="5"/>
  <c r="MN26" i="5"/>
  <c r="MP26" i="5"/>
  <c r="MR26" i="5"/>
  <c r="MS26" i="5"/>
  <c r="NK26" i="5"/>
  <c r="NM26" i="5"/>
  <c r="NP26" i="5"/>
  <c r="NR26" i="5"/>
  <c r="NT26" i="5"/>
  <c r="NV26" i="5"/>
  <c r="NX26" i="5"/>
  <c r="NY26" i="5"/>
  <c r="OA26" i="5"/>
  <c r="OB26" i="5"/>
  <c r="OC26" i="5"/>
  <c r="OD26" i="5"/>
  <c r="OE26" i="5"/>
  <c r="OF26" i="5"/>
  <c r="OG26" i="5"/>
  <c r="OH26" i="5"/>
  <c r="OI26" i="5"/>
  <c r="OJ26" i="5"/>
  <c r="OK26" i="5"/>
  <c r="OL26" i="5"/>
  <c r="ON26" i="5"/>
  <c r="AF73" i="5"/>
  <c r="OO26" i="5"/>
  <c r="OP26" i="5"/>
  <c r="OR26" i="5"/>
  <c r="OS26" i="5"/>
  <c r="OU26" i="5"/>
  <c r="AF25" i="5"/>
  <c r="AH25" i="5"/>
  <c r="AJ25" i="5"/>
  <c r="AK25" i="5"/>
  <c r="BL25" i="5"/>
  <c r="BN25" i="5"/>
  <c r="BP25" i="5"/>
  <c r="BQ25" i="5"/>
  <c r="CR25" i="5"/>
  <c r="CT25" i="5"/>
  <c r="CV25" i="5"/>
  <c r="CW25" i="5"/>
  <c r="DX25" i="5"/>
  <c r="DZ25" i="5"/>
  <c r="EB25" i="5"/>
  <c r="EC25" i="5"/>
  <c r="FD25" i="5"/>
  <c r="FF25" i="5"/>
  <c r="FH25" i="5"/>
  <c r="FI25" i="5"/>
  <c r="GJ25" i="5"/>
  <c r="GL25" i="5"/>
  <c r="GN25" i="5"/>
  <c r="GO25" i="5"/>
  <c r="HP25" i="5"/>
  <c r="HR25" i="5"/>
  <c r="HT25" i="5"/>
  <c r="HU25" i="5"/>
  <c r="IV25" i="5"/>
  <c r="IX25" i="5"/>
  <c r="IZ25" i="5"/>
  <c r="JA25" i="5"/>
  <c r="JS25" i="5"/>
  <c r="JU25" i="5"/>
  <c r="JX25" i="5"/>
  <c r="JZ25" i="5"/>
  <c r="KB25" i="5"/>
  <c r="KD25" i="5"/>
  <c r="KF25" i="5"/>
  <c r="KG25" i="5"/>
  <c r="KY25" i="5"/>
  <c r="LA25" i="5"/>
  <c r="LD25" i="5"/>
  <c r="LF25" i="5"/>
  <c r="LH25" i="5"/>
  <c r="LJ25" i="5"/>
  <c r="LL25" i="5"/>
  <c r="LM25" i="5"/>
  <c r="ME25" i="5"/>
  <c r="MG25" i="5"/>
  <c r="MJ25" i="5"/>
  <c r="ML25" i="5"/>
  <c r="MN25" i="5"/>
  <c r="MP25" i="5"/>
  <c r="MR25" i="5"/>
  <c r="MS25" i="5"/>
  <c r="NK25" i="5"/>
  <c r="NM25" i="5"/>
  <c r="NP25" i="5"/>
  <c r="NR25" i="5"/>
  <c r="NT25" i="5"/>
  <c r="NV25" i="5"/>
  <c r="NX25" i="5"/>
  <c r="NY25" i="5"/>
  <c r="OA25" i="5"/>
  <c r="OB25" i="5"/>
  <c r="OC25" i="5"/>
  <c r="OD25" i="5"/>
  <c r="OE25" i="5"/>
  <c r="OF25" i="5"/>
  <c r="OG25" i="5"/>
  <c r="OH25" i="5"/>
  <c r="OI25" i="5"/>
  <c r="OJ25" i="5"/>
  <c r="OK25" i="5"/>
  <c r="OL25" i="5"/>
  <c r="ON25" i="5"/>
  <c r="AF85" i="5"/>
  <c r="OO25" i="5"/>
  <c r="OP25" i="5"/>
  <c r="OR25" i="5"/>
  <c r="OS25" i="5"/>
  <c r="OU25" i="5"/>
  <c r="AF10" i="5"/>
  <c r="AH10" i="5"/>
  <c r="AJ10" i="5"/>
  <c r="AK10" i="5"/>
  <c r="BL10" i="5"/>
  <c r="BN10" i="5"/>
  <c r="BP10" i="5"/>
  <c r="BQ10" i="5"/>
  <c r="CR10" i="5"/>
  <c r="CT10" i="5"/>
  <c r="CV10" i="5"/>
  <c r="CW10" i="5"/>
  <c r="DX10" i="5"/>
  <c r="DZ10" i="5"/>
  <c r="EB10" i="5"/>
  <c r="EC10" i="5"/>
  <c r="FD10" i="5"/>
  <c r="FF10" i="5"/>
  <c r="FH10" i="5"/>
  <c r="FI10" i="5"/>
  <c r="GJ10" i="5"/>
  <c r="GL10" i="5"/>
  <c r="GN10" i="5"/>
  <c r="GO10" i="5"/>
  <c r="HP10" i="5"/>
  <c r="HR10" i="5"/>
  <c r="HT10" i="5"/>
  <c r="HU10" i="5"/>
  <c r="IV10" i="5"/>
  <c r="IX10" i="5"/>
  <c r="IZ10" i="5"/>
  <c r="JA10" i="5"/>
  <c r="JS10" i="5"/>
  <c r="JU10" i="5"/>
  <c r="JX10" i="5"/>
  <c r="JZ10" i="5"/>
  <c r="KB10" i="5"/>
  <c r="KD10" i="5"/>
  <c r="KF10" i="5"/>
  <c r="KG10" i="5"/>
  <c r="KY10" i="5"/>
  <c r="LA10" i="5"/>
  <c r="LD10" i="5"/>
  <c r="LF10" i="5"/>
  <c r="LH10" i="5"/>
  <c r="LJ10" i="5"/>
  <c r="LL10" i="5"/>
  <c r="LM10" i="5"/>
  <c r="ME10" i="5"/>
  <c r="MG10" i="5"/>
  <c r="MJ10" i="5"/>
  <c r="ML10" i="5"/>
  <c r="MN10" i="5"/>
  <c r="MP10" i="5"/>
  <c r="MR10" i="5"/>
  <c r="MS10" i="5"/>
  <c r="NK10" i="5"/>
  <c r="NM10" i="5"/>
  <c r="NP10" i="5"/>
  <c r="NR10" i="5"/>
  <c r="NT10" i="5"/>
  <c r="NV10" i="5"/>
  <c r="NX10" i="5"/>
  <c r="NY10" i="5"/>
  <c r="OA10" i="5"/>
  <c r="OB10" i="5"/>
  <c r="OC10" i="5"/>
  <c r="OD10" i="5"/>
  <c r="OE10" i="5"/>
  <c r="OF10" i="5"/>
  <c r="OG10" i="5"/>
  <c r="OH10" i="5"/>
  <c r="OI10" i="5"/>
  <c r="OJ10" i="5"/>
  <c r="OK10" i="5"/>
  <c r="OL10" i="5"/>
  <c r="ON10" i="5"/>
  <c r="AF75" i="5"/>
  <c r="OO10" i="5"/>
  <c r="OP10" i="5"/>
  <c r="OR10" i="5"/>
  <c r="OS10" i="5"/>
  <c r="OU10" i="5"/>
  <c r="AF16" i="5"/>
  <c r="AH16" i="5"/>
  <c r="AJ16" i="5"/>
  <c r="AK16" i="5"/>
  <c r="BL16" i="5"/>
  <c r="BN16" i="5"/>
  <c r="BP16" i="5"/>
  <c r="BQ16" i="5"/>
  <c r="CR16" i="5"/>
  <c r="CT16" i="5"/>
  <c r="CV16" i="5"/>
  <c r="CW16" i="5"/>
  <c r="DX16" i="5"/>
  <c r="DZ16" i="5"/>
  <c r="EB16" i="5"/>
  <c r="EC16" i="5"/>
  <c r="FD16" i="5"/>
  <c r="FF16" i="5"/>
  <c r="FH16" i="5"/>
  <c r="FI16" i="5"/>
  <c r="GJ16" i="5"/>
  <c r="GL16" i="5"/>
  <c r="GN16" i="5"/>
  <c r="GO16" i="5"/>
  <c r="HP16" i="5"/>
  <c r="HR16" i="5"/>
  <c r="HT16" i="5"/>
  <c r="HU16" i="5"/>
  <c r="IV16" i="5"/>
  <c r="IX16" i="5"/>
  <c r="IZ16" i="5"/>
  <c r="JA16" i="5"/>
  <c r="JS16" i="5"/>
  <c r="JU16" i="5"/>
  <c r="JX16" i="5"/>
  <c r="JZ16" i="5"/>
  <c r="KB16" i="5"/>
  <c r="KD16" i="5"/>
  <c r="KF16" i="5"/>
  <c r="KG16" i="5"/>
  <c r="KY16" i="5"/>
  <c r="LA16" i="5"/>
  <c r="LD16" i="5"/>
  <c r="LF16" i="5"/>
  <c r="LH16" i="5"/>
  <c r="LJ16" i="5"/>
  <c r="LL16" i="5"/>
  <c r="LM16" i="5"/>
  <c r="ME16" i="5"/>
  <c r="MG16" i="5"/>
  <c r="MJ16" i="5"/>
  <c r="ML16" i="5"/>
  <c r="MN16" i="5"/>
  <c r="MP16" i="5"/>
  <c r="MR16" i="5"/>
  <c r="MS16" i="5"/>
  <c r="NK16" i="5"/>
  <c r="NM16" i="5"/>
  <c r="NP16" i="5"/>
  <c r="NR16" i="5"/>
  <c r="NT16" i="5"/>
  <c r="NV16" i="5"/>
  <c r="NX16" i="5"/>
  <c r="NY16" i="5"/>
  <c r="OA16" i="5"/>
  <c r="OB16" i="5"/>
  <c r="OC16" i="5"/>
  <c r="OD16" i="5"/>
  <c r="OE16" i="5"/>
  <c r="OF16" i="5"/>
  <c r="OG16" i="5"/>
  <c r="OH16" i="5"/>
  <c r="OI16" i="5"/>
  <c r="OJ16" i="5"/>
  <c r="OK16" i="5"/>
  <c r="OL16" i="5"/>
  <c r="ON16" i="5"/>
  <c r="AF76" i="5"/>
  <c r="OO16" i="5"/>
  <c r="OP16" i="5"/>
  <c r="OR16" i="5"/>
  <c r="OS16" i="5"/>
  <c r="OU16" i="5"/>
  <c r="AF27" i="5"/>
  <c r="AH27" i="5"/>
  <c r="AJ27" i="5"/>
  <c r="AK27" i="5"/>
  <c r="BL27" i="5"/>
  <c r="BN27" i="5"/>
  <c r="BP27" i="5"/>
  <c r="BQ27" i="5"/>
  <c r="CR27" i="5"/>
  <c r="CT27" i="5"/>
  <c r="CV27" i="5"/>
  <c r="CW27" i="5"/>
  <c r="DX27" i="5"/>
  <c r="DZ27" i="5"/>
  <c r="EB27" i="5"/>
  <c r="EC27" i="5"/>
  <c r="FD27" i="5"/>
  <c r="FF27" i="5"/>
  <c r="FH27" i="5"/>
  <c r="FI27" i="5"/>
  <c r="GJ27" i="5"/>
  <c r="GL27" i="5"/>
  <c r="GN27" i="5"/>
  <c r="GO27" i="5"/>
  <c r="HP27" i="5"/>
  <c r="HR27" i="5"/>
  <c r="HT27" i="5"/>
  <c r="HU27" i="5"/>
  <c r="IV27" i="5"/>
  <c r="IX27" i="5"/>
  <c r="IZ27" i="5"/>
  <c r="JA27" i="5"/>
  <c r="JS27" i="5"/>
  <c r="JU27" i="5"/>
  <c r="JX27" i="5"/>
  <c r="JZ27" i="5"/>
  <c r="KB27" i="5"/>
  <c r="KD27" i="5"/>
  <c r="KF27" i="5"/>
  <c r="KG27" i="5"/>
  <c r="KY27" i="5"/>
  <c r="LA27" i="5"/>
  <c r="LD27" i="5"/>
  <c r="LF27" i="5"/>
  <c r="LH27" i="5"/>
  <c r="LJ27" i="5"/>
  <c r="LL27" i="5"/>
  <c r="LM27" i="5"/>
  <c r="ME27" i="5"/>
  <c r="MG27" i="5"/>
  <c r="MJ27" i="5"/>
  <c r="ML27" i="5"/>
  <c r="MN27" i="5"/>
  <c r="MP27" i="5"/>
  <c r="MR27" i="5"/>
  <c r="MS27" i="5"/>
  <c r="NK27" i="5"/>
  <c r="NM27" i="5"/>
  <c r="NP27" i="5"/>
  <c r="NR27" i="5"/>
  <c r="NT27" i="5"/>
  <c r="NV27" i="5"/>
  <c r="NX27" i="5"/>
  <c r="NY27" i="5"/>
  <c r="OA27" i="5"/>
  <c r="OB27" i="5"/>
  <c r="OC27" i="5"/>
  <c r="OD27" i="5"/>
  <c r="OE27" i="5"/>
  <c r="OF27" i="5"/>
  <c r="OG27" i="5"/>
  <c r="OH27" i="5"/>
  <c r="OI27" i="5"/>
  <c r="OJ27" i="5"/>
  <c r="OK27" i="5"/>
  <c r="OL27" i="5"/>
  <c r="ON27" i="5"/>
  <c r="OO27" i="5"/>
  <c r="OP27" i="5"/>
  <c r="OR27" i="5"/>
  <c r="OS27" i="5"/>
  <c r="OU27" i="5"/>
  <c r="AF24" i="5"/>
  <c r="AH24" i="5"/>
  <c r="AJ24" i="5"/>
  <c r="AK24" i="5"/>
  <c r="BL24" i="5"/>
  <c r="BN24" i="5"/>
  <c r="BP24" i="5"/>
  <c r="BQ24" i="5"/>
  <c r="CR24" i="5"/>
  <c r="CT24" i="5"/>
  <c r="CV24" i="5"/>
  <c r="CW24" i="5"/>
  <c r="DX24" i="5"/>
  <c r="DZ24" i="5"/>
  <c r="EB24" i="5"/>
  <c r="EC24" i="5"/>
  <c r="FD24" i="5"/>
  <c r="FF24" i="5"/>
  <c r="FH24" i="5"/>
  <c r="FI24" i="5"/>
  <c r="GJ24" i="5"/>
  <c r="GL24" i="5"/>
  <c r="GN24" i="5"/>
  <c r="GO24" i="5"/>
  <c r="HP24" i="5"/>
  <c r="HR24" i="5"/>
  <c r="HT24" i="5"/>
  <c r="HU24" i="5"/>
  <c r="IV24" i="5"/>
  <c r="IX24" i="5"/>
  <c r="IZ24" i="5"/>
  <c r="JA24" i="5"/>
  <c r="JS24" i="5"/>
  <c r="JU24" i="5"/>
  <c r="JX24" i="5"/>
  <c r="JZ24" i="5"/>
  <c r="KB24" i="5"/>
  <c r="KD24" i="5"/>
  <c r="KF24" i="5"/>
  <c r="KG24" i="5"/>
  <c r="KY24" i="5"/>
  <c r="LA24" i="5"/>
  <c r="LD24" i="5"/>
  <c r="LF24" i="5"/>
  <c r="LH24" i="5"/>
  <c r="LJ24" i="5"/>
  <c r="LL24" i="5"/>
  <c r="LM24" i="5"/>
  <c r="ME24" i="5"/>
  <c r="MG24" i="5"/>
  <c r="MJ24" i="5"/>
  <c r="ML24" i="5"/>
  <c r="MN24" i="5"/>
  <c r="MP24" i="5"/>
  <c r="MR24" i="5"/>
  <c r="MS24" i="5"/>
  <c r="NK24" i="5"/>
  <c r="NM24" i="5"/>
  <c r="NP24" i="5"/>
  <c r="NR24" i="5"/>
  <c r="NT24" i="5"/>
  <c r="NV24" i="5"/>
  <c r="NX24" i="5"/>
  <c r="NY24" i="5"/>
  <c r="OA24" i="5"/>
  <c r="OB24" i="5"/>
  <c r="OC24" i="5"/>
  <c r="OD24" i="5"/>
  <c r="OE24" i="5"/>
  <c r="OF24" i="5"/>
  <c r="OG24" i="5"/>
  <c r="OH24" i="5"/>
  <c r="OI24" i="5"/>
  <c r="OJ24" i="5"/>
  <c r="OK24" i="5"/>
  <c r="OL24" i="5"/>
  <c r="ON24" i="5"/>
  <c r="AF78" i="5"/>
  <c r="AF84" i="5"/>
  <c r="OO24" i="5"/>
  <c r="OP24" i="5"/>
  <c r="OR24" i="5"/>
  <c r="OS24" i="5"/>
  <c r="OU24" i="5"/>
  <c r="AF19" i="5"/>
  <c r="AH19" i="5"/>
  <c r="AJ19" i="5"/>
  <c r="AK19" i="5"/>
  <c r="BL19" i="5"/>
  <c r="BN19" i="5"/>
  <c r="BP19" i="5"/>
  <c r="BQ19" i="5"/>
  <c r="CR19" i="5"/>
  <c r="CT19" i="5"/>
  <c r="CV19" i="5"/>
  <c r="CW19" i="5"/>
  <c r="DX19" i="5"/>
  <c r="DZ19" i="5"/>
  <c r="EB19" i="5"/>
  <c r="EC19" i="5"/>
  <c r="FD19" i="5"/>
  <c r="FF19" i="5"/>
  <c r="FH19" i="5"/>
  <c r="FI19" i="5"/>
  <c r="GJ19" i="5"/>
  <c r="GL19" i="5"/>
  <c r="GN19" i="5"/>
  <c r="GO19" i="5"/>
  <c r="HP19" i="5"/>
  <c r="HR19" i="5"/>
  <c r="HT19" i="5"/>
  <c r="HU19" i="5"/>
  <c r="IV19" i="5"/>
  <c r="IX19" i="5"/>
  <c r="IZ19" i="5"/>
  <c r="JA19" i="5"/>
  <c r="JS19" i="5"/>
  <c r="JU19" i="5"/>
  <c r="JX19" i="5"/>
  <c r="JZ19" i="5"/>
  <c r="KB19" i="5"/>
  <c r="KD19" i="5"/>
  <c r="KF19" i="5"/>
  <c r="KG19" i="5"/>
  <c r="KY19" i="5"/>
  <c r="LA19" i="5"/>
  <c r="LD19" i="5"/>
  <c r="LF19" i="5"/>
  <c r="LH19" i="5"/>
  <c r="LJ19" i="5"/>
  <c r="LL19" i="5"/>
  <c r="LM19" i="5"/>
  <c r="ME19" i="5"/>
  <c r="MG19" i="5"/>
  <c r="MJ19" i="5"/>
  <c r="ML19" i="5"/>
  <c r="MN19" i="5"/>
  <c r="MP19" i="5"/>
  <c r="MR19" i="5"/>
  <c r="MS19" i="5"/>
  <c r="NK19" i="5"/>
  <c r="NM19" i="5"/>
  <c r="NP19" i="5"/>
  <c r="NR19" i="5"/>
  <c r="NT19" i="5"/>
  <c r="NV19" i="5"/>
  <c r="NX19" i="5"/>
  <c r="NY19" i="5"/>
  <c r="OA19" i="5"/>
  <c r="OB19" i="5"/>
  <c r="OC19" i="5"/>
  <c r="OD19" i="5"/>
  <c r="OE19" i="5"/>
  <c r="OF19" i="5"/>
  <c r="OG19" i="5"/>
  <c r="OH19" i="5"/>
  <c r="OI19" i="5"/>
  <c r="OJ19" i="5"/>
  <c r="OK19" i="5"/>
  <c r="OL19" i="5"/>
  <c r="ON19" i="5"/>
  <c r="AF79" i="5"/>
  <c r="OO19" i="5"/>
  <c r="OP19" i="5"/>
  <c r="OR19" i="5"/>
  <c r="OS19" i="5"/>
  <c r="OU19" i="5"/>
  <c r="AF23" i="5"/>
  <c r="AH23" i="5"/>
  <c r="AJ23" i="5"/>
  <c r="AK23" i="5"/>
  <c r="BL23" i="5"/>
  <c r="BN23" i="5"/>
  <c r="BP23" i="5"/>
  <c r="BQ23" i="5"/>
  <c r="CR23" i="5"/>
  <c r="CT23" i="5"/>
  <c r="CV23" i="5"/>
  <c r="CW23" i="5"/>
  <c r="DX23" i="5"/>
  <c r="DZ23" i="5"/>
  <c r="EB23" i="5"/>
  <c r="EC23" i="5"/>
  <c r="FD23" i="5"/>
  <c r="FF23" i="5"/>
  <c r="FH23" i="5"/>
  <c r="FI23" i="5"/>
  <c r="GJ23" i="5"/>
  <c r="GL23" i="5"/>
  <c r="GN23" i="5"/>
  <c r="GO23" i="5"/>
  <c r="HP23" i="5"/>
  <c r="HR23" i="5"/>
  <c r="HT23" i="5"/>
  <c r="HU23" i="5"/>
  <c r="IV23" i="5"/>
  <c r="IX23" i="5"/>
  <c r="IZ23" i="5"/>
  <c r="JA23" i="5"/>
  <c r="JS23" i="5"/>
  <c r="JU23" i="5"/>
  <c r="JX23" i="5"/>
  <c r="JZ23" i="5"/>
  <c r="KB23" i="5"/>
  <c r="KD23" i="5"/>
  <c r="KF23" i="5"/>
  <c r="KG23" i="5"/>
  <c r="KY23" i="5"/>
  <c r="LA23" i="5"/>
  <c r="LD23" i="5"/>
  <c r="LF23" i="5"/>
  <c r="LH23" i="5"/>
  <c r="LJ23" i="5"/>
  <c r="LL23" i="5"/>
  <c r="LM23" i="5"/>
  <c r="ME23" i="5"/>
  <c r="MG23" i="5"/>
  <c r="MJ23" i="5"/>
  <c r="ML23" i="5"/>
  <c r="MN23" i="5"/>
  <c r="MP23" i="5"/>
  <c r="MR23" i="5"/>
  <c r="MS23" i="5"/>
  <c r="NK23" i="5"/>
  <c r="NM23" i="5"/>
  <c r="NP23" i="5"/>
  <c r="NR23" i="5"/>
  <c r="NT23" i="5"/>
  <c r="NV23" i="5"/>
  <c r="NX23" i="5"/>
  <c r="NY23" i="5"/>
  <c r="OA23" i="5"/>
  <c r="OB23" i="5"/>
  <c r="OC23" i="5"/>
  <c r="OD23" i="5"/>
  <c r="OE23" i="5"/>
  <c r="OF23" i="5"/>
  <c r="OG23" i="5"/>
  <c r="OH23" i="5"/>
  <c r="OI23" i="5"/>
  <c r="OJ23" i="5"/>
  <c r="OK23" i="5"/>
  <c r="OL23" i="5"/>
  <c r="ON23" i="5"/>
  <c r="AF83" i="5"/>
  <c r="OO23" i="5"/>
  <c r="OP23" i="5"/>
  <c r="OR23" i="5"/>
  <c r="OS23" i="5"/>
  <c r="OU23" i="5"/>
  <c r="AF7" i="5"/>
  <c r="AH7" i="5"/>
  <c r="AJ7" i="5"/>
  <c r="AK7" i="5"/>
  <c r="BL7" i="5"/>
  <c r="BN7" i="5"/>
  <c r="BP7" i="5"/>
  <c r="BQ7" i="5"/>
  <c r="CR7" i="5"/>
  <c r="CT7" i="5"/>
  <c r="CV7" i="5"/>
  <c r="CW7" i="5"/>
  <c r="DX7" i="5"/>
  <c r="DZ7" i="5"/>
  <c r="EB7" i="5"/>
  <c r="EC7" i="5"/>
  <c r="FD7" i="5"/>
  <c r="FF7" i="5"/>
  <c r="FH7" i="5"/>
  <c r="FI7" i="5"/>
  <c r="GJ7" i="5"/>
  <c r="GL7" i="5"/>
  <c r="GN7" i="5"/>
  <c r="GO7" i="5"/>
  <c r="HP7" i="5"/>
  <c r="HR7" i="5"/>
  <c r="HT7" i="5"/>
  <c r="HU7" i="5"/>
  <c r="IV7" i="5"/>
  <c r="IX7" i="5"/>
  <c r="IZ7" i="5"/>
  <c r="JA7" i="5"/>
  <c r="JS7" i="5"/>
  <c r="JU7" i="5"/>
  <c r="JX7" i="5"/>
  <c r="JZ7" i="5"/>
  <c r="KB7" i="5"/>
  <c r="KD7" i="5"/>
  <c r="KF7" i="5"/>
  <c r="KG7" i="5"/>
  <c r="KY7" i="5"/>
  <c r="LA7" i="5"/>
  <c r="LD7" i="5"/>
  <c r="LF7" i="5"/>
  <c r="LH7" i="5"/>
  <c r="LJ7" i="5"/>
  <c r="LL7" i="5"/>
  <c r="LM7" i="5"/>
  <c r="ME7" i="5"/>
  <c r="MG7" i="5"/>
  <c r="MJ7" i="5"/>
  <c r="ML7" i="5"/>
  <c r="MN7" i="5"/>
  <c r="MP7" i="5"/>
  <c r="MR7" i="5"/>
  <c r="MS7" i="5"/>
  <c r="NK7" i="5"/>
  <c r="NM7" i="5"/>
  <c r="NP7" i="5"/>
  <c r="NR7" i="5"/>
  <c r="NT7" i="5"/>
  <c r="NV7" i="5"/>
  <c r="NX7" i="5"/>
  <c r="NY7" i="5"/>
  <c r="OA7" i="5"/>
  <c r="OB7" i="5"/>
  <c r="OC7" i="5"/>
  <c r="OD7" i="5"/>
  <c r="OE7" i="5"/>
  <c r="OF7" i="5"/>
  <c r="OG7" i="5"/>
  <c r="OH7" i="5"/>
  <c r="OI7" i="5"/>
  <c r="OJ7" i="5"/>
  <c r="OK7" i="5"/>
  <c r="OL7" i="5"/>
  <c r="ON7" i="5"/>
  <c r="OO7" i="5"/>
  <c r="OP7" i="5"/>
  <c r="OR7" i="5"/>
  <c r="OS7" i="5"/>
  <c r="OU7" i="5"/>
  <c r="AF6" i="5"/>
  <c r="AH6" i="5"/>
  <c r="AJ6" i="5"/>
  <c r="AK6" i="5"/>
  <c r="BL6" i="5"/>
  <c r="BN6" i="5"/>
  <c r="BP6" i="5"/>
  <c r="BQ6" i="5"/>
  <c r="CR6" i="5"/>
  <c r="CT6" i="5"/>
  <c r="CV6" i="5"/>
  <c r="CW6" i="5"/>
  <c r="DX6" i="5"/>
  <c r="DZ6" i="5"/>
  <c r="EB6" i="5"/>
  <c r="EC6" i="5"/>
  <c r="FD6" i="5"/>
  <c r="FF6" i="5"/>
  <c r="FH6" i="5"/>
  <c r="FI6" i="5"/>
  <c r="GJ6" i="5"/>
  <c r="GL6" i="5"/>
  <c r="GN6" i="5"/>
  <c r="GO6" i="5"/>
  <c r="HP6" i="5"/>
  <c r="HR6" i="5"/>
  <c r="HT6" i="5"/>
  <c r="HU6" i="5"/>
  <c r="IV6" i="5"/>
  <c r="IX6" i="5"/>
  <c r="IZ6" i="5"/>
  <c r="JA6" i="5"/>
  <c r="JS6" i="5"/>
  <c r="JU6" i="5"/>
  <c r="JX6" i="5"/>
  <c r="JZ6" i="5"/>
  <c r="KB6" i="5"/>
  <c r="KD6" i="5"/>
  <c r="KF6" i="5"/>
  <c r="KG6" i="5"/>
  <c r="KY6" i="5"/>
  <c r="LA6" i="5"/>
  <c r="LD6" i="5"/>
  <c r="LF6" i="5"/>
  <c r="LH6" i="5"/>
  <c r="LJ6" i="5"/>
  <c r="LL6" i="5"/>
  <c r="LM6" i="5"/>
  <c r="ME6" i="5"/>
  <c r="MG6" i="5"/>
  <c r="MJ6" i="5"/>
  <c r="ML6" i="5"/>
  <c r="MN6" i="5"/>
  <c r="MP6" i="5"/>
  <c r="MR6" i="5"/>
  <c r="MS6" i="5"/>
  <c r="NK6" i="5"/>
  <c r="NM6" i="5"/>
  <c r="NP6" i="5"/>
  <c r="NR6" i="5"/>
  <c r="NT6" i="5"/>
  <c r="NV6" i="5"/>
  <c r="NX6" i="5"/>
  <c r="NY6" i="5"/>
  <c r="OA6" i="5"/>
  <c r="OB6" i="5"/>
  <c r="OC6" i="5"/>
  <c r="OD6" i="5"/>
  <c r="OE6" i="5"/>
  <c r="OF6" i="5"/>
  <c r="OG6" i="5"/>
  <c r="OH6" i="5"/>
  <c r="OI6" i="5"/>
  <c r="OJ6" i="5"/>
  <c r="OK6" i="5"/>
  <c r="OL6" i="5"/>
  <c r="ON6" i="5"/>
  <c r="OO6" i="5"/>
  <c r="OP6" i="5"/>
  <c r="OR6" i="5"/>
  <c r="OS6" i="5"/>
  <c r="OU6" i="5"/>
  <c r="AF13" i="5"/>
  <c r="AH13" i="5"/>
  <c r="AJ13" i="5"/>
  <c r="AK13" i="5"/>
  <c r="BL13" i="5"/>
  <c r="BN13" i="5"/>
  <c r="BP13" i="5"/>
  <c r="BQ13" i="5"/>
  <c r="CR13" i="5"/>
  <c r="CT13" i="5"/>
  <c r="CV13" i="5"/>
  <c r="CW13" i="5"/>
  <c r="DX13" i="5"/>
  <c r="DZ13" i="5"/>
  <c r="EB13" i="5"/>
  <c r="EC13" i="5"/>
  <c r="FD13" i="5"/>
  <c r="FF13" i="5"/>
  <c r="FH13" i="5"/>
  <c r="FI13" i="5"/>
  <c r="GJ13" i="5"/>
  <c r="GL13" i="5"/>
  <c r="GN13" i="5"/>
  <c r="GO13" i="5"/>
  <c r="HP13" i="5"/>
  <c r="HR13" i="5"/>
  <c r="HT13" i="5"/>
  <c r="HU13" i="5"/>
  <c r="IV13" i="5"/>
  <c r="IX13" i="5"/>
  <c r="IZ13" i="5"/>
  <c r="JA13" i="5"/>
  <c r="JS13" i="5"/>
  <c r="JU13" i="5"/>
  <c r="JX13" i="5"/>
  <c r="JZ13" i="5"/>
  <c r="KB13" i="5"/>
  <c r="KD13" i="5"/>
  <c r="KF13" i="5"/>
  <c r="KG13" i="5"/>
  <c r="KY13" i="5"/>
  <c r="LA13" i="5"/>
  <c r="LD13" i="5"/>
  <c r="LF13" i="5"/>
  <c r="LH13" i="5"/>
  <c r="LJ13" i="5"/>
  <c r="LL13" i="5"/>
  <c r="LM13" i="5"/>
  <c r="ME13" i="5"/>
  <c r="MG13" i="5"/>
  <c r="MJ13" i="5"/>
  <c r="ML13" i="5"/>
  <c r="MN13" i="5"/>
  <c r="MP13" i="5"/>
  <c r="MR13" i="5"/>
  <c r="MS13" i="5"/>
  <c r="NK13" i="5"/>
  <c r="NM13" i="5"/>
  <c r="NP13" i="5"/>
  <c r="NR13" i="5"/>
  <c r="NT13" i="5"/>
  <c r="NV13" i="5"/>
  <c r="NX13" i="5"/>
  <c r="NY13" i="5"/>
  <c r="OA13" i="5"/>
  <c r="OB13" i="5"/>
  <c r="OC13" i="5"/>
  <c r="OD13" i="5"/>
  <c r="OE13" i="5"/>
  <c r="OF13" i="5"/>
  <c r="OG13" i="5"/>
  <c r="OH13" i="5"/>
  <c r="OI13" i="5"/>
  <c r="OJ13" i="5"/>
  <c r="OK13" i="5"/>
  <c r="OL13" i="5"/>
  <c r="ON13" i="5"/>
  <c r="OO13" i="5"/>
  <c r="OP13" i="5"/>
  <c r="OR13" i="5"/>
  <c r="OS13" i="5"/>
  <c r="OU13" i="5"/>
  <c r="AF11" i="5"/>
  <c r="AH11" i="5"/>
  <c r="AJ11" i="5"/>
  <c r="AK11" i="5"/>
  <c r="BL11" i="5"/>
  <c r="BN11" i="5"/>
  <c r="BP11" i="5"/>
  <c r="BQ11" i="5"/>
  <c r="CR11" i="5"/>
  <c r="CT11" i="5"/>
  <c r="CV11" i="5"/>
  <c r="CW11" i="5"/>
  <c r="DX11" i="5"/>
  <c r="DZ11" i="5"/>
  <c r="EB11" i="5"/>
  <c r="EC11" i="5"/>
  <c r="FD11" i="5"/>
  <c r="FF11" i="5"/>
  <c r="FH11" i="5"/>
  <c r="FI11" i="5"/>
  <c r="GJ11" i="5"/>
  <c r="GL11" i="5"/>
  <c r="GN11" i="5"/>
  <c r="GO11" i="5"/>
  <c r="HP11" i="5"/>
  <c r="HR11" i="5"/>
  <c r="HT11" i="5"/>
  <c r="HU11" i="5"/>
  <c r="IV11" i="5"/>
  <c r="IX11" i="5"/>
  <c r="IZ11" i="5"/>
  <c r="JA11" i="5"/>
  <c r="JS11" i="5"/>
  <c r="JU11" i="5"/>
  <c r="JX11" i="5"/>
  <c r="JZ11" i="5"/>
  <c r="KB11" i="5"/>
  <c r="KD11" i="5"/>
  <c r="KF11" i="5"/>
  <c r="KG11" i="5"/>
  <c r="KY11" i="5"/>
  <c r="LA11" i="5"/>
  <c r="LD11" i="5"/>
  <c r="LF11" i="5"/>
  <c r="LH11" i="5"/>
  <c r="LJ11" i="5"/>
  <c r="LL11" i="5"/>
  <c r="LM11" i="5"/>
  <c r="ME11" i="5"/>
  <c r="MG11" i="5"/>
  <c r="MJ11" i="5"/>
  <c r="ML11" i="5"/>
  <c r="MN11" i="5"/>
  <c r="MP11" i="5"/>
  <c r="MR11" i="5"/>
  <c r="MS11" i="5"/>
  <c r="NK11" i="5"/>
  <c r="NM11" i="5"/>
  <c r="NP11" i="5"/>
  <c r="NR11" i="5"/>
  <c r="NT11" i="5"/>
  <c r="NV11" i="5"/>
  <c r="NX11" i="5"/>
  <c r="NY11" i="5"/>
  <c r="OA11" i="5"/>
  <c r="OB11" i="5"/>
  <c r="OC11" i="5"/>
  <c r="OD11" i="5"/>
  <c r="OE11" i="5"/>
  <c r="OF11" i="5"/>
  <c r="OG11" i="5"/>
  <c r="OH11" i="5"/>
  <c r="OI11" i="5"/>
  <c r="OJ11" i="5"/>
  <c r="OK11" i="5"/>
  <c r="OL11" i="5"/>
  <c r="ON11" i="5"/>
  <c r="OO11" i="5"/>
  <c r="OP11" i="5"/>
  <c r="OR11" i="5"/>
  <c r="OS11" i="5"/>
  <c r="OU11" i="5"/>
  <c r="AF15" i="5"/>
  <c r="AH15" i="5"/>
  <c r="AJ15" i="5"/>
  <c r="AK15" i="5"/>
  <c r="BL15" i="5"/>
  <c r="BN15" i="5"/>
  <c r="BP15" i="5"/>
  <c r="BQ15" i="5"/>
  <c r="CR15" i="5"/>
  <c r="CT15" i="5"/>
  <c r="CV15" i="5"/>
  <c r="CW15" i="5"/>
  <c r="DX15" i="5"/>
  <c r="DZ15" i="5"/>
  <c r="EB15" i="5"/>
  <c r="EC15" i="5"/>
  <c r="FD15" i="5"/>
  <c r="FF15" i="5"/>
  <c r="FH15" i="5"/>
  <c r="FI15" i="5"/>
  <c r="GJ15" i="5"/>
  <c r="GL15" i="5"/>
  <c r="GN15" i="5"/>
  <c r="GO15" i="5"/>
  <c r="HP15" i="5"/>
  <c r="HR15" i="5"/>
  <c r="HT15" i="5"/>
  <c r="HU15" i="5"/>
  <c r="IV15" i="5"/>
  <c r="IX15" i="5"/>
  <c r="IZ15" i="5"/>
  <c r="JA15" i="5"/>
  <c r="JS15" i="5"/>
  <c r="JU15" i="5"/>
  <c r="JX15" i="5"/>
  <c r="JZ15" i="5"/>
  <c r="KB15" i="5"/>
  <c r="KD15" i="5"/>
  <c r="KF15" i="5"/>
  <c r="KG15" i="5"/>
  <c r="KY15" i="5"/>
  <c r="LA15" i="5"/>
  <c r="LD15" i="5"/>
  <c r="LF15" i="5"/>
  <c r="LH15" i="5"/>
  <c r="LJ15" i="5"/>
  <c r="LL15" i="5"/>
  <c r="LM15" i="5"/>
  <c r="ME15" i="5"/>
  <c r="MG15" i="5"/>
  <c r="MJ15" i="5"/>
  <c r="ML15" i="5"/>
  <c r="MN15" i="5"/>
  <c r="MP15" i="5"/>
  <c r="MR15" i="5"/>
  <c r="MS15" i="5"/>
  <c r="NK15" i="5"/>
  <c r="NM15" i="5"/>
  <c r="NP15" i="5"/>
  <c r="NR15" i="5"/>
  <c r="NT15" i="5"/>
  <c r="NV15" i="5"/>
  <c r="NX15" i="5"/>
  <c r="NY15" i="5"/>
  <c r="OA15" i="5"/>
  <c r="OB15" i="5"/>
  <c r="OC15" i="5"/>
  <c r="OD15" i="5"/>
  <c r="OE15" i="5"/>
  <c r="OF15" i="5"/>
  <c r="OG15" i="5"/>
  <c r="OH15" i="5"/>
  <c r="OI15" i="5"/>
  <c r="OJ15" i="5"/>
  <c r="OK15" i="5"/>
  <c r="OL15" i="5"/>
  <c r="ON15" i="5"/>
  <c r="OO15" i="5"/>
  <c r="OP15" i="5"/>
  <c r="OS15" i="5"/>
  <c r="OU15" i="5"/>
  <c r="AF8" i="5"/>
  <c r="AH8" i="5"/>
  <c r="AJ8" i="5"/>
  <c r="AK8" i="5"/>
  <c r="BL8" i="5"/>
  <c r="BN8" i="5"/>
  <c r="BP8" i="5"/>
  <c r="BQ8" i="5"/>
  <c r="CR8" i="5"/>
  <c r="CT8" i="5"/>
  <c r="CV8" i="5"/>
  <c r="CW8" i="5"/>
  <c r="DX8" i="5"/>
  <c r="DZ8" i="5"/>
  <c r="EB8" i="5"/>
  <c r="EC8" i="5"/>
  <c r="FD8" i="5"/>
  <c r="FF8" i="5"/>
  <c r="FH8" i="5"/>
  <c r="FI8" i="5"/>
  <c r="GJ8" i="5"/>
  <c r="GL8" i="5"/>
  <c r="GN8" i="5"/>
  <c r="GO8" i="5"/>
  <c r="HP8" i="5"/>
  <c r="HR8" i="5"/>
  <c r="HT8" i="5"/>
  <c r="HU8" i="5"/>
  <c r="IV8" i="5"/>
  <c r="IX8" i="5"/>
  <c r="IZ8" i="5"/>
  <c r="JA8" i="5"/>
  <c r="JS8" i="5"/>
  <c r="JU8" i="5"/>
  <c r="JX8" i="5"/>
  <c r="JZ8" i="5"/>
  <c r="KB8" i="5"/>
  <c r="KD8" i="5"/>
  <c r="KF8" i="5"/>
  <c r="KG8" i="5"/>
  <c r="KY8" i="5"/>
  <c r="LA8" i="5"/>
  <c r="LD8" i="5"/>
  <c r="LF8" i="5"/>
  <c r="LH8" i="5"/>
  <c r="LJ8" i="5"/>
  <c r="LL8" i="5"/>
  <c r="LM8" i="5"/>
  <c r="ME8" i="5"/>
  <c r="MG8" i="5"/>
  <c r="MJ8" i="5"/>
  <c r="ML8" i="5"/>
  <c r="MN8" i="5"/>
  <c r="MP8" i="5"/>
  <c r="MR8" i="5"/>
  <c r="MS8" i="5"/>
  <c r="NK8" i="5"/>
  <c r="NM8" i="5"/>
  <c r="NP8" i="5"/>
  <c r="NR8" i="5"/>
  <c r="NT8" i="5"/>
  <c r="NV8" i="5"/>
  <c r="NX8" i="5"/>
  <c r="NY8" i="5"/>
  <c r="OA8" i="5"/>
  <c r="OB8" i="5"/>
  <c r="OC8" i="5"/>
  <c r="OD8" i="5"/>
  <c r="OE8" i="5"/>
  <c r="OF8" i="5"/>
  <c r="OG8" i="5"/>
  <c r="OH8" i="5"/>
  <c r="OI8" i="5"/>
  <c r="OJ8" i="5"/>
  <c r="OK8" i="5"/>
  <c r="OL8" i="5"/>
  <c r="ON8" i="5"/>
  <c r="OO8" i="5"/>
  <c r="OP8" i="5"/>
  <c r="OR8" i="5"/>
  <c r="OS8" i="5"/>
  <c r="OU8" i="5"/>
  <c r="AF18" i="5"/>
  <c r="AH18" i="5"/>
  <c r="AJ18" i="5"/>
  <c r="AK18" i="5"/>
  <c r="BL18" i="5"/>
  <c r="BN18" i="5"/>
  <c r="BP18" i="5"/>
  <c r="BQ18" i="5"/>
  <c r="CR18" i="5"/>
  <c r="CT18" i="5"/>
  <c r="CV18" i="5"/>
  <c r="CW18" i="5"/>
  <c r="DX18" i="5"/>
  <c r="DZ18" i="5"/>
  <c r="EB18" i="5"/>
  <c r="EC18" i="5"/>
  <c r="FD18" i="5"/>
  <c r="FF18" i="5"/>
  <c r="FH18" i="5"/>
  <c r="FI18" i="5"/>
  <c r="GJ18" i="5"/>
  <c r="GL18" i="5"/>
  <c r="GN18" i="5"/>
  <c r="GO18" i="5"/>
  <c r="HP18" i="5"/>
  <c r="HR18" i="5"/>
  <c r="HT18" i="5"/>
  <c r="HU18" i="5"/>
  <c r="IV18" i="5"/>
  <c r="IX18" i="5"/>
  <c r="IZ18" i="5"/>
  <c r="JA18" i="5"/>
  <c r="JS18" i="5"/>
  <c r="JU18" i="5"/>
  <c r="JX18" i="5"/>
  <c r="JZ18" i="5"/>
  <c r="KB18" i="5"/>
  <c r="KD18" i="5"/>
  <c r="KF18" i="5"/>
  <c r="KG18" i="5"/>
  <c r="KY18" i="5"/>
  <c r="LA18" i="5"/>
  <c r="LD18" i="5"/>
  <c r="LF18" i="5"/>
  <c r="LH18" i="5"/>
  <c r="LJ18" i="5"/>
  <c r="LL18" i="5"/>
  <c r="LM18" i="5"/>
  <c r="ME18" i="5"/>
  <c r="MG18" i="5"/>
  <c r="MJ18" i="5"/>
  <c r="ML18" i="5"/>
  <c r="MN18" i="5"/>
  <c r="MP18" i="5"/>
  <c r="MR18" i="5"/>
  <c r="MS18" i="5"/>
  <c r="NK18" i="5"/>
  <c r="NM18" i="5"/>
  <c r="NP18" i="5"/>
  <c r="NR18" i="5"/>
  <c r="NT18" i="5"/>
  <c r="NV18" i="5"/>
  <c r="NX18" i="5"/>
  <c r="NY18" i="5"/>
  <c r="OA18" i="5"/>
  <c r="OB18" i="5"/>
  <c r="OC18" i="5"/>
  <c r="OD18" i="5"/>
  <c r="OE18" i="5"/>
  <c r="OF18" i="5"/>
  <c r="OG18" i="5"/>
  <c r="OH18" i="5"/>
  <c r="OI18" i="5"/>
  <c r="OJ18" i="5"/>
  <c r="OK18" i="5"/>
  <c r="OL18" i="5"/>
  <c r="ON18" i="5"/>
  <c r="OO18" i="5"/>
  <c r="OP18" i="5"/>
  <c r="OR18" i="5"/>
  <c r="OS18" i="5"/>
  <c r="OU18" i="5"/>
  <c r="AF28" i="5"/>
  <c r="AH28" i="5"/>
  <c r="AJ28" i="5"/>
  <c r="AK28" i="5"/>
  <c r="BL28" i="5"/>
  <c r="BN28" i="5"/>
  <c r="BP28" i="5"/>
  <c r="BQ28" i="5"/>
  <c r="CR28" i="5"/>
  <c r="CT28" i="5"/>
  <c r="CV28" i="5"/>
  <c r="CW28" i="5"/>
  <c r="DX28" i="5"/>
  <c r="DZ28" i="5"/>
  <c r="EB28" i="5"/>
  <c r="EC28" i="5"/>
  <c r="FD28" i="5"/>
  <c r="FF28" i="5"/>
  <c r="FH28" i="5"/>
  <c r="FI28" i="5"/>
  <c r="GJ28" i="5"/>
  <c r="GL28" i="5"/>
  <c r="GN28" i="5"/>
  <c r="GO28" i="5"/>
  <c r="HP28" i="5"/>
  <c r="HR28" i="5"/>
  <c r="HT28" i="5"/>
  <c r="HU28" i="5"/>
  <c r="IM28" i="5"/>
  <c r="IO28" i="5"/>
  <c r="IR28" i="5"/>
  <c r="IT28" i="5"/>
  <c r="IV28" i="5"/>
  <c r="IX28" i="5"/>
  <c r="IZ28" i="5"/>
  <c r="JA28" i="5"/>
  <c r="JS28" i="5"/>
  <c r="JU28" i="5"/>
  <c r="JX28" i="5"/>
  <c r="JZ28" i="5"/>
  <c r="KB28" i="5"/>
  <c r="KD28" i="5"/>
  <c r="KF28" i="5"/>
  <c r="KG28" i="5"/>
  <c r="KY28" i="5"/>
  <c r="LA28" i="5"/>
  <c r="LD28" i="5"/>
  <c r="LF28" i="5"/>
  <c r="LH28" i="5"/>
  <c r="LJ28" i="5"/>
  <c r="LL28" i="5"/>
  <c r="LM28" i="5"/>
  <c r="ME28" i="5"/>
  <c r="MG28" i="5"/>
  <c r="MJ28" i="5"/>
  <c r="ML28" i="5"/>
  <c r="MN28" i="5"/>
  <c r="MP28" i="5"/>
  <c r="MR28" i="5"/>
  <c r="MS28" i="5"/>
  <c r="NK28" i="5"/>
  <c r="NM28" i="5"/>
  <c r="NP28" i="5"/>
  <c r="NR28" i="5"/>
  <c r="NT28" i="5"/>
  <c r="NV28" i="5"/>
  <c r="NX28" i="5"/>
  <c r="NY28" i="5"/>
  <c r="OA28" i="5"/>
  <c r="OB28" i="5"/>
  <c r="OC28" i="5"/>
  <c r="OD28" i="5"/>
  <c r="OE28" i="5"/>
  <c r="OF28" i="5"/>
  <c r="OG28" i="5"/>
  <c r="OH28" i="5"/>
  <c r="OI28" i="5"/>
  <c r="OJ28" i="5"/>
  <c r="OK28" i="5"/>
  <c r="OL28" i="5"/>
  <c r="ON28" i="5"/>
  <c r="OO28" i="5"/>
  <c r="OP28" i="5"/>
  <c r="OR28" i="5"/>
  <c r="OS28" i="5"/>
  <c r="OU28" i="5"/>
  <c r="W29" i="5"/>
  <c r="Y29" i="5"/>
  <c r="AB29" i="5"/>
  <c r="AD29" i="5"/>
  <c r="AF29" i="5"/>
  <c r="AH29" i="5"/>
  <c r="AJ29" i="5"/>
  <c r="AK29" i="5"/>
  <c r="BC29" i="5"/>
  <c r="BE29" i="5"/>
  <c r="BH29" i="5"/>
  <c r="BJ29" i="5"/>
  <c r="BL29" i="5"/>
  <c r="BN29" i="5"/>
  <c r="BP29" i="5"/>
  <c r="BQ29" i="5"/>
  <c r="CI29" i="5"/>
  <c r="CK29" i="5"/>
  <c r="CN29" i="5"/>
  <c r="CP29" i="5"/>
  <c r="CR29" i="5"/>
  <c r="CT29" i="5"/>
  <c r="CV29" i="5"/>
  <c r="CW29" i="5"/>
  <c r="DO29" i="5"/>
  <c r="DQ29" i="5"/>
  <c r="DT29" i="5"/>
  <c r="DV29" i="5"/>
  <c r="DX29" i="5"/>
  <c r="DZ29" i="5"/>
  <c r="EB29" i="5"/>
  <c r="EC29" i="5"/>
  <c r="EU29" i="5"/>
  <c r="EW29" i="5"/>
  <c r="EZ29" i="5"/>
  <c r="FB29" i="5"/>
  <c r="FD29" i="5"/>
  <c r="FF29" i="5"/>
  <c r="FH29" i="5"/>
  <c r="FI29" i="5"/>
  <c r="GA29" i="5"/>
  <c r="GC29" i="5"/>
  <c r="GF29" i="5"/>
  <c r="GH29" i="5"/>
  <c r="GJ29" i="5"/>
  <c r="GL29" i="5"/>
  <c r="GN29" i="5"/>
  <c r="GO29" i="5"/>
  <c r="HG29" i="5"/>
  <c r="HI29" i="5"/>
  <c r="HL29" i="5"/>
  <c r="HN29" i="5"/>
  <c r="HP29" i="5"/>
  <c r="HR29" i="5"/>
  <c r="HT29" i="5"/>
  <c r="HU29" i="5"/>
  <c r="IM29" i="5"/>
  <c r="IO29" i="5"/>
  <c r="IR29" i="5"/>
  <c r="IT29" i="5"/>
  <c r="IV29" i="5"/>
  <c r="IX29" i="5"/>
  <c r="IZ29" i="5"/>
  <c r="JA29" i="5"/>
  <c r="JS29" i="5"/>
  <c r="JU29" i="5"/>
  <c r="JX29" i="5"/>
  <c r="JZ29" i="5"/>
  <c r="KB29" i="5"/>
  <c r="KD29" i="5"/>
  <c r="KF29" i="5"/>
  <c r="KG29" i="5"/>
  <c r="KY29" i="5"/>
  <c r="LA29" i="5"/>
  <c r="LD29" i="5"/>
  <c r="LF29" i="5"/>
  <c r="LH29" i="5"/>
  <c r="LJ29" i="5"/>
  <c r="LL29" i="5"/>
  <c r="LM29" i="5"/>
  <c r="ME29" i="5"/>
  <c r="MG29" i="5"/>
  <c r="MJ29" i="5"/>
  <c r="ML29" i="5"/>
  <c r="MN29" i="5"/>
  <c r="MP29" i="5"/>
  <c r="MR29" i="5"/>
  <c r="MS29" i="5"/>
  <c r="NK29" i="5"/>
  <c r="NM29" i="5"/>
  <c r="NP29" i="5"/>
  <c r="NR29" i="5"/>
  <c r="NT29" i="5"/>
  <c r="NV29" i="5"/>
  <c r="NX29" i="5"/>
  <c r="NY29" i="5"/>
  <c r="OA29" i="5"/>
  <c r="OB29" i="5"/>
  <c r="OC29" i="5"/>
  <c r="OD29" i="5"/>
  <c r="OE29" i="5"/>
  <c r="OF29" i="5"/>
  <c r="OG29" i="5"/>
  <c r="OH29" i="5"/>
  <c r="OI29" i="5"/>
  <c r="OJ29" i="5"/>
  <c r="OK29" i="5"/>
  <c r="OL29" i="5"/>
  <c r="ON29" i="5"/>
  <c r="OO29" i="5"/>
  <c r="OP29" i="5"/>
  <c r="OR29" i="5"/>
  <c r="OS29" i="5"/>
  <c r="OU29" i="5"/>
  <c r="W30" i="5"/>
  <c r="Y30" i="5"/>
  <c r="AB30" i="5"/>
  <c r="AD30" i="5"/>
  <c r="AF30" i="5"/>
  <c r="AH30" i="5"/>
  <c r="AJ30" i="5"/>
  <c r="AK30" i="5"/>
  <c r="BC30" i="5"/>
  <c r="BE30" i="5"/>
  <c r="BH30" i="5"/>
  <c r="BJ30" i="5"/>
  <c r="BL30" i="5"/>
  <c r="BN30" i="5"/>
  <c r="BP30" i="5"/>
  <c r="BQ30" i="5"/>
  <c r="CI30" i="5"/>
  <c r="CK30" i="5"/>
  <c r="CN30" i="5"/>
  <c r="CP30" i="5"/>
  <c r="CR30" i="5"/>
  <c r="CT30" i="5"/>
  <c r="CV30" i="5"/>
  <c r="CW30" i="5"/>
  <c r="DO30" i="5"/>
  <c r="DQ30" i="5"/>
  <c r="DT30" i="5"/>
  <c r="DV30" i="5"/>
  <c r="DX30" i="5"/>
  <c r="DZ30" i="5"/>
  <c r="EB30" i="5"/>
  <c r="EC30" i="5"/>
  <c r="EU30" i="5"/>
  <c r="EW30" i="5"/>
  <c r="EZ30" i="5"/>
  <c r="FB30" i="5"/>
  <c r="FD30" i="5"/>
  <c r="FF30" i="5"/>
  <c r="FH30" i="5"/>
  <c r="FI30" i="5"/>
  <c r="GA30" i="5"/>
  <c r="GC30" i="5"/>
  <c r="GF30" i="5"/>
  <c r="GH30" i="5"/>
  <c r="GJ30" i="5"/>
  <c r="GL30" i="5"/>
  <c r="GN30" i="5"/>
  <c r="GO30" i="5"/>
  <c r="HG30" i="5"/>
  <c r="HI30" i="5"/>
  <c r="HL30" i="5"/>
  <c r="HN30" i="5"/>
  <c r="HP30" i="5"/>
  <c r="HR30" i="5"/>
  <c r="HT30" i="5"/>
  <c r="HU30" i="5"/>
  <c r="IM30" i="5"/>
  <c r="IO30" i="5"/>
  <c r="IR30" i="5"/>
  <c r="IT30" i="5"/>
  <c r="IV30" i="5"/>
  <c r="IX30" i="5"/>
  <c r="IZ30" i="5"/>
  <c r="JA30" i="5"/>
  <c r="JS30" i="5"/>
  <c r="JU30" i="5"/>
  <c r="JX30" i="5"/>
  <c r="JZ30" i="5"/>
  <c r="KB30" i="5"/>
  <c r="KD30" i="5"/>
  <c r="KF30" i="5"/>
  <c r="KG30" i="5"/>
  <c r="KY30" i="5"/>
  <c r="LA30" i="5"/>
  <c r="LD30" i="5"/>
  <c r="LF30" i="5"/>
  <c r="LH30" i="5"/>
  <c r="LJ30" i="5"/>
  <c r="LL30" i="5"/>
  <c r="LM30" i="5"/>
  <c r="ME30" i="5"/>
  <c r="MG30" i="5"/>
  <c r="MJ30" i="5"/>
  <c r="ML30" i="5"/>
  <c r="MN30" i="5"/>
  <c r="MP30" i="5"/>
  <c r="MR30" i="5"/>
  <c r="MS30" i="5"/>
  <c r="NK30" i="5"/>
  <c r="NM30" i="5"/>
  <c r="NP30" i="5"/>
  <c r="NR30" i="5"/>
  <c r="NT30" i="5"/>
  <c r="NV30" i="5"/>
  <c r="NX30" i="5"/>
  <c r="NY30" i="5"/>
  <c r="OA30" i="5"/>
  <c r="OB30" i="5"/>
  <c r="OC30" i="5"/>
  <c r="OD30" i="5"/>
  <c r="OE30" i="5"/>
  <c r="OF30" i="5"/>
  <c r="OG30" i="5"/>
  <c r="OH30" i="5"/>
  <c r="OI30" i="5"/>
  <c r="OJ30" i="5"/>
  <c r="OK30" i="5"/>
  <c r="OL30" i="5"/>
  <c r="ON30" i="5"/>
  <c r="OO30" i="5"/>
  <c r="OP30" i="5"/>
  <c r="OR30" i="5"/>
  <c r="OS30" i="5"/>
  <c r="OU30" i="5"/>
  <c r="W31" i="5"/>
  <c r="Y31" i="5"/>
  <c r="AB31" i="5"/>
  <c r="AD31" i="5"/>
  <c r="AF31" i="5"/>
  <c r="AH31" i="5"/>
  <c r="AJ31" i="5"/>
  <c r="AK31" i="5"/>
  <c r="BC31" i="5"/>
  <c r="BE31" i="5"/>
  <c r="BH31" i="5"/>
  <c r="BJ31" i="5"/>
  <c r="BL31" i="5"/>
  <c r="BN31" i="5"/>
  <c r="BP31" i="5"/>
  <c r="BQ31" i="5"/>
  <c r="CI31" i="5"/>
  <c r="CK31" i="5"/>
  <c r="CN31" i="5"/>
  <c r="CP31" i="5"/>
  <c r="CR31" i="5"/>
  <c r="CT31" i="5"/>
  <c r="CV31" i="5"/>
  <c r="CW31" i="5"/>
  <c r="DO31" i="5"/>
  <c r="DQ31" i="5"/>
  <c r="DT31" i="5"/>
  <c r="DV31" i="5"/>
  <c r="DX31" i="5"/>
  <c r="DZ31" i="5"/>
  <c r="EB31" i="5"/>
  <c r="EC31" i="5"/>
  <c r="EU31" i="5"/>
  <c r="EW31" i="5"/>
  <c r="EZ31" i="5"/>
  <c r="FB31" i="5"/>
  <c r="FD31" i="5"/>
  <c r="FF31" i="5"/>
  <c r="FH31" i="5"/>
  <c r="FI31" i="5"/>
  <c r="GA31" i="5"/>
  <c r="GC31" i="5"/>
  <c r="GF31" i="5"/>
  <c r="GH31" i="5"/>
  <c r="GJ31" i="5"/>
  <c r="GL31" i="5"/>
  <c r="GN31" i="5"/>
  <c r="GO31" i="5"/>
  <c r="HG31" i="5"/>
  <c r="HI31" i="5"/>
  <c r="HL31" i="5"/>
  <c r="HN31" i="5"/>
  <c r="HP31" i="5"/>
  <c r="HR31" i="5"/>
  <c r="HT31" i="5"/>
  <c r="HU31" i="5"/>
  <c r="IM31" i="5"/>
  <c r="IO31" i="5"/>
  <c r="IR31" i="5"/>
  <c r="IT31" i="5"/>
  <c r="IV31" i="5"/>
  <c r="IX31" i="5"/>
  <c r="IZ31" i="5"/>
  <c r="JA31" i="5"/>
  <c r="JS31" i="5"/>
  <c r="JU31" i="5"/>
  <c r="JX31" i="5"/>
  <c r="JZ31" i="5"/>
  <c r="KB31" i="5"/>
  <c r="KD31" i="5"/>
  <c r="KF31" i="5"/>
  <c r="KG31" i="5"/>
  <c r="KY31" i="5"/>
  <c r="LA31" i="5"/>
  <c r="LD31" i="5"/>
  <c r="LF31" i="5"/>
  <c r="LH31" i="5"/>
  <c r="LJ31" i="5"/>
  <c r="LL31" i="5"/>
  <c r="LM31" i="5"/>
  <c r="ME31" i="5"/>
  <c r="MG31" i="5"/>
  <c r="MJ31" i="5"/>
  <c r="ML31" i="5"/>
  <c r="MN31" i="5"/>
  <c r="MP31" i="5"/>
  <c r="MR31" i="5"/>
  <c r="MS31" i="5"/>
  <c r="NK31" i="5"/>
  <c r="NM31" i="5"/>
  <c r="NP31" i="5"/>
  <c r="NR31" i="5"/>
  <c r="NT31" i="5"/>
  <c r="NV31" i="5"/>
  <c r="NX31" i="5"/>
  <c r="NY31" i="5"/>
  <c r="OA31" i="5"/>
  <c r="OB31" i="5"/>
  <c r="OC31" i="5"/>
  <c r="OD31" i="5"/>
  <c r="OE31" i="5"/>
  <c r="OF31" i="5"/>
  <c r="OG31" i="5"/>
  <c r="OH31" i="5"/>
  <c r="OI31" i="5"/>
  <c r="OJ31" i="5"/>
  <c r="OK31" i="5"/>
  <c r="OL31" i="5"/>
  <c r="ON31" i="5"/>
  <c r="OO31" i="5"/>
  <c r="OP31" i="5"/>
  <c r="OR31" i="5"/>
  <c r="OS31" i="5"/>
  <c r="OU31" i="5"/>
  <c r="W32" i="5"/>
  <c r="Y32" i="5"/>
  <c r="AB32" i="5"/>
  <c r="AD32" i="5"/>
  <c r="AF32" i="5"/>
  <c r="AH32" i="5"/>
  <c r="AJ32" i="5"/>
  <c r="AK32" i="5"/>
  <c r="BC32" i="5"/>
  <c r="BE32" i="5"/>
  <c r="BH32" i="5"/>
  <c r="BJ32" i="5"/>
  <c r="BL32" i="5"/>
  <c r="BN32" i="5"/>
  <c r="BP32" i="5"/>
  <c r="BQ32" i="5"/>
  <c r="CI32" i="5"/>
  <c r="CK32" i="5"/>
  <c r="CN32" i="5"/>
  <c r="CP32" i="5"/>
  <c r="CR32" i="5"/>
  <c r="CT32" i="5"/>
  <c r="CV32" i="5"/>
  <c r="CW32" i="5"/>
  <c r="DO32" i="5"/>
  <c r="DQ32" i="5"/>
  <c r="DT32" i="5"/>
  <c r="DV32" i="5"/>
  <c r="DX32" i="5"/>
  <c r="DZ32" i="5"/>
  <c r="EB32" i="5"/>
  <c r="EC32" i="5"/>
  <c r="EU32" i="5"/>
  <c r="EW32" i="5"/>
  <c r="EZ32" i="5"/>
  <c r="FB32" i="5"/>
  <c r="FD32" i="5"/>
  <c r="FF32" i="5"/>
  <c r="FH32" i="5"/>
  <c r="FI32" i="5"/>
  <c r="GA32" i="5"/>
  <c r="GC32" i="5"/>
  <c r="GF32" i="5"/>
  <c r="GH32" i="5"/>
  <c r="GJ32" i="5"/>
  <c r="GL32" i="5"/>
  <c r="GN32" i="5"/>
  <c r="GO32" i="5"/>
  <c r="HG32" i="5"/>
  <c r="HI32" i="5"/>
  <c r="HL32" i="5"/>
  <c r="HN32" i="5"/>
  <c r="HP32" i="5"/>
  <c r="HR32" i="5"/>
  <c r="HT32" i="5"/>
  <c r="HU32" i="5"/>
  <c r="IM32" i="5"/>
  <c r="IO32" i="5"/>
  <c r="IR32" i="5"/>
  <c r="IT32" i="5"/>
  <c r="IV32" i="5"/>
  <c r="IX32" i="5"/>
  <c r="IZ32" i="5"/>
  <c r="JA32" i="5"/>
  <c r="JS32" i="5"/>
  <c r="JU32" i="5"/>
  <c r="JX32" i="5"/>
  <c r="JZ32" i="5"/>
  <c r="KB32" i="5"/>
  <c r="KD32" i="5"/>
  <c r="KF32" i="5"/>
  <c r="KG32" i="5"/>
  <c r="KY32" i="5"/>
  <c r="LA32" i="5"/>
  <c r="LD32" i="5"/>
  <c r="LF32" i="5"/>
  <c r="LH32" i="5"/>
  <c r="LJ32" i="5"/>
  <c r="LL32" i="5"/>
  <c r="LM32" i="5"/>
  <c r="ME32" i="5"/>
  <c r="MG32" i="5"/>
  <c r="MJ32" i="5"/>
  <c r="ML32" i="5"/>
  <c r="MN32" i="5"/>
  <c r="MP32" i="5"/>
  <c r="MR32" i="5"/>
  <c r="MS32" i="5"/>
  <c r="NK32" i="5"/>
  <c r="NM32" i="5"/>
  <c r="NP32" i="5"/>
  <c r="NR32" i="5"/>
  <c r="NT32" i="5"/>
  <c r="NV32" i="5"/>
  <c r="NX32" i="5"/>
  <c r="NY32" i="5"/>
  <c r="OA32" i="5"/>
  <c r="OB32" i="5"/>
  <c r="OC32" i="5"/>
  <c r="OD32" i="5"/>
  <c r="OE32" i="5"/>
  <c r="OF32" i="5"/>
  <c r="OG32" i="5"/>
  <c r="OH32" i="5"/>
  <c r="OI32" i="5"/>
  <c r="OJ32" i="5"/>
  <c r="OK32" i="5"/>
  <c r="OL32" i="5"/>
  <c r="ON32" i="5"/>
  <c r="OO32" i="5"/>
  <c r="OP32" i="5"/>
  <c r="OR32" i="5"/>
  <c r="OS32" i="5"/>
  <c r="OU32" i="5"/>
  <c r="W33" i="5"/>
  <c r="Y33" i="5"/>
  <c r="AB33" i="5"/>
  <c r="AD33" i="5"/>
  <c r="AF33" i="5"/>
  <c r="AH33" i="5"/>
  <c r="AJ33" i="5"/>
  <c r="AK33" i="5"/>
  <c r="BC33" i="5"/>
  <c r="BE33" i="5"/>
  <c r="BH33" i="5"/>
  <c r="BJ33" i="5"/>
  <c r="BL33" i="5"/>
  <c r="BN33" i="5"/>
  <c r="BP33" i="5"/>
  <c r="BQ33" i="5"/>
  <c r="CI33" i="5"/>
  <c r="CK33" i="5"/>
  <c r="CN33" i="5"/>
  <c r="CP33" i="5"/>
  <c r="CR33" i="5"/>
  <c r="CT33" i="5"/>
  <c r="CV33" i="5"/>
  <c r="CW33" i="5"/>
  <c r="DO33" i="5"/>
  <c r="DQ33" i="5"/>
  <c r="DT33" i="5"/>
  <c r="DV33" i="5"/>
  <c r="DX33" i="5"/>
  <c r="DZ33" i="5"/>
  <c r="EB33" i="5"/>
  <c r="EC33" i="5"/>
  <c r="EU33" i="5"/>
  <c r="EW33" i="5"/>
  <c r="EZ33" i="5"/>
  <c r="FB33" i="5"/>
  <c r="FD33" i="5"/>
  <c r="FF33" i="5"/>
  <c r="FH33" i="5"/>
  <c r="FI33" i="5"/>
  <c r="GA33" i="5"/>
  <c r="GC33" i="5"/>
  <c r="GF33" i="5"/>
  <c r="GH33" i="5"/>
  <c r="GJ33" i="5"/>
  <c r="GL33" i="5"/>
  <c r="GN33" i="5"/>
  <c r="GO33" i="5"/>
  <c r="HG33" i="5"/>
  <c r="HI33" i="5"/>
  <c r="HL33" i="5"/>
  <c r="HN33" i="5"/>
  <c r="HP33" i="5"/>
  <c r="HR33" i="5"/>
  <c r="HT33" i="5"/>
  <c r="HU33" i="5"/>
  <c r="IM33" i="5"/>
  <c r="IO33" i="5"/>
  <c r="IR33" i="5"/>
  <c r="IT33" i="5"/>
  <c r="IV33" i="5"/>
  <c r="IX33" i="5"/>
  <c r="IZ33" i="5"/>
  <c r="JA33" i="5"/>
  <c r="JS33" i="5"/>
  <c r="JU33" i="5"/>
  <c r="JX33" i="5"/>
  <c r="JZ33" i="5"/>
  <c r="KB33" i="5"/>
  <c r="KD33" i="5"/>
  <c r="KF33" i="5"/>
  <c r="KG33" i="5"/>
  <c r="KY33" i="5"/>
  <c r="LA33" i="5"/>
  <c r="LD33" i="5"/>
  <c r="LF33" i="5"/>
  <c r="LH33" i="5"/>
  <c r="LJ33" i="5"/>
  <c r="LL33" i="5"/>
  <c r="LM33" i="5"/>
  <c r="ME33" i="5"/>
  <c r="MG33" i="5"/>
  <c r="MJ33" i="5"/>
  <c r="ML33" i="5"/>
  <c r="MN33" i="5"/>
  <c r="MP33" i="5"/>
  <c r="MR33" i="5"/>
  <c r="MS33" i="5"/>
  <c r="NK33" i="5"/>
  <c r="NM33" i="5"/>
  <c r="NP33" i="5"/>
  <c r="NR33" i="5"/>
  <c r="NT33" i="5"/>
  <c r="NV33" i="5"/>
  <c r="NX33" i="5"/>
  <c r="NY33" i="5"/>
  <c r="OA33" i="5"/>
  <c r="OB33" i="5"/>
  <c r="OC33" i="5"/>
  <c r="OD33" i="5"/>
  <c r="OE33" i="5"/>
  <c r="OF33" i="5"/>
  <c r="OG33" i="5"/>
  <c r="OH33" i="5"/>
  <c r="OI33" i="5"/>
  <c r="OJ33" i="5"/>
  <c r="OK33" i="5"/>
  <c r="OL33" i="5"/>
  <c r="ON33" i="5"/>
  <c r="OO33" i="5"/>
  <c r="OP33" i="5"/>
  <c r="OR33" i="5"/>
  <c r="OS33" i="5"/>
  <c r="OU33" i="5"/>
  <c r="W34" i="5"/>
  <c r="Y34" i="5"/>
  <c r="AB34" i="5"/>
  <c r="AD34" i="5"/>
  <c r="AF34" i="5"/>
  <c r="AH34" i="5"/>
  <c r="AJ34" i="5"/>
  <c r="AK34" i="5"/>
  <c r="BC34" i="5"/>
  <c r="BE34" i="5"/>
  <c r="BH34" i="5"/>
  <c r="BJ34" i="5"/>
  <c r="BL34" i="5"/>
  <c r="BN34" i="5"/>
  <c r="BP34" i="5"/>
  <c r="BQ34" i="5"/>
  <c r="CI34" i="5"/>
  <c r="CK34" i="5"/>
  <c r="CN34" i="5"/>
  <c r="CP34" i="5"/>
  <c r="CR34" i="5"/>
  <c r="CT34" i="5"/>
  <c r="CV34" i="5"/>
  <c r="CW34" i="5"/>
  <c r="DO34" i="5"/>
  <c r="DQ34" i="5"/>
  <c r="DT34" i="5"/>
  <c r="DV34" i="5"/>
  <c r="DX34" i="5"/>
  <c r="DZ34" i="5"/>
  <c r="EB34" i="5"/>
  <c r="EC34" i="5"/>
  <c r="EU34" i="5"/>
  <c r="EW34" i="5"/>
  <c r="EZ34" i="5"/>
  <c r="FB34" i="5"/>
  <c r="FD34" i="5"/>
  <c r="FF34" i="5"/>
  <c r="FH34" i="5"/>
  <c r="FI34" i="5"/>
  <c r="GA34" i="5"/>
  <c r="GC34" i="5"/>
  <c r="GF34" i="5"/>
  <c r="GH34" i="5"/>
  <c r="GJ34" i="5"/>
  <c r="GL34" i="5"/>
  <c r="GN34" i="5"/>
  <c r="GO34" i="5"/>
  <c r="HG34" i="5"/>
  <c r="HI34" i="5"/>
  <c r="HL34" i="5"/>
  <c r="HN34" i="5"/>
  <c r="HP34" i="5"/>
  <c r="HR34" i="5"/>
  <c r="HT34" i="5"/>
  <c r="HU34" i="5"/>
  <c r="IM34" i="5"/>
  <c r="IO34" i="5"/>
  <c r="IR34" i="5"/>
  <c r="IT34" i="5"/>
  <c r="IV34" i="5"/>
  <c r="IX34" i="5"/>
  <c r="IZ34" i="5"/>
  <c r="JA34" i="5"/>
  <c r="JS34" i="5"/>
  <c r="JU34" i="5"/>
  <c r="JX34" i="5"/>
  <c r="JZ34" i="5"/>
  <c r="KB34" i="5"/>
  <c r="KD34" i="5"/>
  <c r="KF34" i="5"/>
  <c r="KG34" i="5"/>
  <c r="KY34" i="5"/>
  <c r="LA34" i="5"/>
  <c r="LD34" i="5"/>
  <c r="LF34" i="5"/>
  <c r="LH34" i="5"/>
  <c r="LJ34" i="5"/>
  <c r="LL34" i="5"/>
  <c r="LM34" i="5"/>
  <c r="ME34" i="5"/>
  <c r="MG34" i="5"/>
  <c r="MJ34" i="5"/>
  <c r="ML34" i="5"/>
  <c r="MN34" i="5"/>
  <c r="MP34" i="5"/>
  <c r="MR34" i="5"/>
  <c r="MS34" i="5"/>
  <c r="NK34" i="5"/>
  <c r="NM34" i="5"/>
  <c r="NP34" i="5"/>
  <c r="NR34" i="5"/>
  <c r="NT34" i="5"/>
  <c r="NV34" i="5"/>
  <c r="NX34" i="5"/>
  <c r="NY34" i="5"/>
  <c r="OA34" i="5"/>
  <c r="OB34" i="5"/>
  <c r="OC34" i="5"/>
  <c r="OD34" i="5"/>
  <c r="OE34" i="5"/>
  <c r="OF34" i="5"/>
  <c r="OG34" i="5"/>
  <c r="OH34" i="5"/>
  <c r="OI34" i="5"/>
  <c r="OJ34" i="5"/>
  <c r="OK34" i="5"/>
  <c r="OL34" i="5"/>
  <c r="ON34" i="5"/>
  <c r="OO34" i="5"/>
  <c r="OP34" i="5"/>
  <c r="OR34" i="5"/>
  <c r="OS34" i="5"/>
  <c r="OU34" i="5"/>
  <c r="W35" i="5"/>
  <c r="Y35" i="5"/>
  <c r="AB35" i="5"/>
  <c r="AD35" i="5"/>
  <c r="AF35" i="5"/>
  <c r="AH35" i="5"/>
  <c r="AJ35" i="5"/>
  <c r="AK35" i="5"/>
  <c r="BC35" i="5"/>
  <c r="BE35" i="5"/>
  <c r="BH35" i="5"/>
  <c r="BJ35" i="5"/>
  <c r="BL35" i="5"/>
  <c r="BN35" i="5"/>
  <c r="BP35" i="5"/>
  <c r="BQ35" i="5"/>
  <c r="CI35" i="5"/>
  <c r="CK35" i="5"/>
  <c r="CN35" i="5"/>
  <c r="CP35" i="5"/>
  <c r="CR35" i="5"/>
  <c r="CT35" i="5"/>
  <c r="CV35" i="5"/>
  <c r="CW35" i="5"/>
  <c r="DO35" i="5"/>
  <c r="DQ35" i="5"/>
  <c r="DT35" i="5"/>
  <c r="DV35" i="5"/>
  <c r="DX35" i="5"/>
  <c r="DZ35" i="5"/>
  <c r="EB35" i="5"/>
  <c r="EC35" i="5"/>
  <c r="EU35" i="5"/>
  <c r="EW35" i="5"/>
  <c r="EZ35" i="5"/>
  <c r="FB35" i="5"/>
  <c r="FD35" i="5"/>
  <c r="FF35" i="5"/>
  <c r="FH35" i="5"/>
  <c r="FI35" i="5"/>
  <c r="GA35" i="5"/>
  <c r="GC35" i="5"/>
  <c r="GF35" i="5"/>
  <c r="GH35" i="5"/>
  <c r="GJ35" i="5"/>
  <c r="GL35" i="5"/>
  <c r="GN35" i="5"/>
  <c r="GO35" i="5"/>
  <c r="HG35" i="5"/>
  <c r="HI35" i="5"/>
  <c r="HL35" i="5"/>
  <c r="HN35" i="5"/>
  <c r="HP35" i="5"/>
  <c r="HR35" i="5"/>
  <c r="HT35" i="5"/>
  <c r="HU35" i="5"/>
  <c r="IM35" i="5"/>
  <c r="IO35" i="5"/>
  <c r="IR35" i="5"/>
  <c r="IT35" i="5"/>
  <c r="IV35" i="5"/>
  <c r="IX35" i="5"/>
  <c r="IZ35" i="5"/>
  <c r="JA35" i="5"/>
  <c r="JS35" i="5"/>
  <c r="JU35" i="5"/>
  <c r="JX35" i="5"/>
  <c r="JZ35" i="5"/>
  <c r="KB35" i="5"/>
  <c r="KD35" i="5"/>
  <c r="KF35" i="5"/>
  <c r="KG35" i="5"/>
  <c r="KY35" i="5"/>
  <c r="LA35" i="5"/>
  <c r="LD35" i="5"/>
  <c r="LF35" i="5"/>
  <c r="LH35" i="5"/>
  <c r="LJ35" i="5"/>
  <c r="LL35" i="5"/>
  <c r="LM35" i="5"/>
  <c r="ME35" i="5"/>
  <c r="MG35" i="5"/>
  <c r="MJ35" i="5"/>
  <c r="ML35" i="5"/>
  <c r="MN35" i="5"/>
  <c r="MP35" i="5"/>
  <c r="MR35" i="5"/>
  <c r="MS35" i="5"/>
  <c r="NK35" i="5"/>
  <c r="NM35" i="5"/>
  <c r="NP35" i="5"/>
  <c r="NR35" i="5"/>
  <c r="NT35" i="5"/>
  <c r="NV35" i="5"/>
  <c r="NX35" i="5"/>
  <c r="NY35" i="5"/>
  <c r="OA35" i="5"/>
  <c r="OB35" i="5"/>
  <c r="OC35" i="5"/>
  <c r="OD35" i="5"/>
  <c r="OE35" i="5"/>
  <c r="OF35" i="5"/>
  <c r="OG35" i="5"/>
  <c r="OH35" i="5"/>
  <c r="OI35" i="5"/>
  <c r="OJ35" i="5"/>
  <c r="OK35" i="5"/>
  <c r="OL35" i="5"/>
  <c r="ON35" i="5"/>
  <c r="OO35" i="5"/>
  <c r="OP35" i="5"/>
  <c r="OR35" i="5"/>
  <c r="OS35" i="5"/>
  <c r="OU35" i="5"/>
  <c r="W36" i="5"/>
  <c r="Y36" i="5"/>
  <c r="AB36" i="5"/>
  <c r="AD36" i="5"/>
  <c r="AF36" i="5"/>
  <c r="AH36" i="5"/>
  <c r="AJ36" i="5"/>
  <c r="AK36" i="5"/>
  <c r="BC36" i="5"/>
  <c r="BE36" i="5"/>
  <c r="BH36" i="5"/>
  <c r="BJ36" i="5"/>
  <c r="BL36" i="5"/>
  <c r="BN36" i="5"/>
  <c r="BP36" i="5"/>
  <c r="BQ36" i="5"/>
  <c r="CI36" i="5"/>
  <c r="CK36" i="5"/>
  <c r="CN36" i="5"/>
  <c r="CP36" i="5"/>
  <c r="CR36" i="5"/>
  <c r="CT36" i="5"/>
  <c r="CV36" i="5"/>
  <c r="CW36" i="5"/>
  <c r="DO36" i="5"/>
  <c r="DQ36" i="5"/>
  <c r="DT36" i="5"/>
  <c r="DV36" i="5"/>
  <c r="DX36" i="5"/>
  <c r="DZ36" i="5"/>
  <c r="EB36" i="5"/>
  <c r="EC36" i="5"/>
  <c r="EU36" i="5"/>
  <c r="EW36" i="5"/>
  <c r="EZ36" i="5"/>
  <c r="FB36" i="5"/>
  <c r="FD36" i="5"/>
  <c r="FF36" i="5"/>
  <c r="FH36" i="5"/>
  <c r="FI36" i="5"/>
  <c r="GA36" i="5"/>
  <c r="GC36" i="5"/>
  <c r="GF36" i="5"/>
  <c r="GH36" i="5"/>
  <c r="GJ36" i="5"/>
  <c r="GL36" i="5"/>
  <c r="GN36" i="5"/>
  <c r="GO36" i="5"/>
  <c r="HG36" i="5"/>
  <c r="HI36" i="5"/>
  <c r="HL36" i="5"/>
  <c r="HN36" i="5"/>
  <c r="HP36" i="5"/>
  <c r="HR36" i="5"/>
  <c r="HT36" i="5"/>
  <c r="HU36" i="5"/>
  <c r="IM36" i="5"/>
  <c r="IO36" i="5"/>
  <c r="IR36" i="5"/>
  <c r="IT36" i="5"/>
  <c r="IV36" i="5"/>
  <c r="IX36" i="5"/>
  <c r="IZ36" i="5"/>
  <c r="JA36" i="5"/>
  <c r="JS36" i="5"/>
  <c r="JU36" i="5"/>
  <c r="JX36" i="5"/>
  <c r="JZ36" i="5"/>
  <c r="KB36" i="5"/>
  <c r="KD36" i="5"/>
  <c r="KF36" i="5"/>
  <c r="KG36" i="5"/>
  <c r="KY36" i="5"/>
  <c r="LA36" i="5"/>
  <c r="LD36" i="5"/>
  <c r="LF36" i="5"/>
  <c r="LH36" i="5"/>
  <c r="LJ36" i="5"/>
  <c r="LL36" i="5"/>
  <c r="LM36" i="5"/>
  <c r="ME36" i="5"/>
  <c r="MG36" i="5"/>
  <c r="MJ36" i="5"/>
  <c r="ML36" i="5"/>
  <c r="MN36" i="5"/>
  <c r="MP36" i="5"/>
  <c r="MR36" i="5"/>
  <c r="MS36" i="5"/>
  <c r="NK36" i="5"/>
  <c r="NM36" i="5"/>
  <c r="NP36" i="5"/>
  <c r="NR36" i="5"/>
  <c r="NT36" i="5"/>
  <c r="NV36" i="5"/>
  <c r="NX36" i="5"/>
  <c r="NY36" i="5"/>
  <c r="OA36" i="5"/>
  <c r="OB36" i="5"/>
  <c r="OC36" i="5"/>
  <c r="OD36" i="5"/>
  <c r="OE36" i="5"/>
  <c r="OF36" i="5"/>
  <c r="OG36" i="5"/>
  <c r="OH36" i="5"/>
  <c r="OI36" i="5"/>
  <c r="OJ36" i="5"/>
  <c r="OK36" i="5"/>
  <c r="OL36" i="5"/>
  <c r="ON36" i="5"/>
  <c r="OO36" i="5"/>
  <c r="OP36" i="5"/>
  <c r="OR36" i="5"/>
  <c r="OS36" i="5"/>
  <c r="OU36" i="5"/>
  <c r="W37" i="5"/>
  <c r="Y37" i="5"/>
  <c r="AB37" i="5"/>
  <c r="AD37" i="5"/>
  <c r="AF37" i="5"/>
  <c r="AH37" i="5"/>
  <c r="AJ37" i="5"/>
  <c r="AK37" i="5"/>
  <c r="BC37" i="5"/>
  <c r="BE37" i="5"/>
  <c r="BH37" i="5"/>
  <c r="BJ37" i="5"/>
  <c r="BL37" i="5"/>
  <c r="BN37" i="5"/>
  <c r="BP37" i="5"/>
  <c r="BQ37" i="5"/>
  <c r="CI37" i="5"/>
  <c r="CK37" i="5"/>
  <c r="CN37" i="5"/>
  <c r="CP37" i="5"/>
  <c r="CR37" i="5"/>
  <c r="CT37" i="5"/>
  <c r="CV37" i="5"/>
  <c r="CW37" i="5"/>
  <c r="DO37" i="5"/>
  <c r="DQ37" i="5"/>
  <c r="DT37" i="5"/>
  <c r="DV37" i="5"/>
  <c r="DX37" i="5"/>
  <c r="DZ37" i="5"/>
  <c r="EB37" i="5"/>
  <c r="EC37" i="5"/>
  <c r="EU37" i="5"/>
  <c r="EW37" i="5"/>
  <c r="EZ37" i="5"/>
  <c r="FB37" i="5"/>
  <c r="FD37" i="5"/>
  <c r="FF37" i="5"/>
  <c r="FH37" i="5"/>
  <c r="FI37" i="5"/>
  <c r="GA37" i="5"/>
  <c r="GC37" i="5"/>
  <c r="GF37" i="5"/>
  <c r="GH37" i="5"/>
  <c r="GJ37" i="5"/>
  <c r="GL37" i="5"/>
  <c r="GN37" i="5"/>
  <c r="GO37" i="5"/>
  <c r="HG37" i="5"/>
  <c r="HI37" i="5"/>
  <c r="HL37" i="5"/>
  <c r="HN37" i="5"/>
  <c r="HP37" i="5"/>
  <c r="HR37" i="5"/>
  <c r="HT37" i="5"/>
  <c r="HU37" i="5"/>
  <c r="IM37" i="5"/>
  <c r="IO37" i="5"/>
  <c r="IR37" i="5"/>
  <c r="IT37" i="5"/>
  <c r="IV37" i="5"/>
  <c r="IX37" i="5"/>
  <c r="IZ37" i="5"/>
  <c r="JA37" i="5"/>
  <c r="JS37" i="5"/>
  <c r="JU37" i="5"/>
  <c r="JX37" i="5"/>
  <c r="JZ37" i="5"/>
  <c r="KB37" i="5"/>
  <c r="KD37" i="5"/>
  <c r="KF37" i="5"/>
  <c r="KG37" i="5"/>
  <c r="KY37" i="5"/>
  <c r="LA37" i="5"/>
  <c r="LD37" i="5"/>
  <c r="LF37" i="5"/>
  <c r="LH37" i="5"/>
  <c r="LJ37" i="5"/>
  <c r="LL37" i="5"/>
  <c r="LM37" i="5"/>
  <c r="ME37" i="5"/>
  <c r="MG37" i="5"/>
  <c r="MJ37" i="5"/>
  <c r="ML37" i="5"/>
  <c r="MN37" i="5"/>
  <c r="MP37" i="5"/>
  <c r="MR37" i="5"/>
  <c r="MS37" i="5"/>
  <c r="NK37" i="5"/>
  <c r="NM37" i="5"/>
  <c r="NP37" i="5"/>
  <c r="NR37" i="5"/>
  <c r="NT37" i="5"/>
  <c r="NV37" i="5"/>
  <c r="NX37" i="5"/>
  <c r="NY37" i="5"/>
  <c r="OA37" i="5"/>
  <c r="OB37" i="5"/>
  <c r="OC37" i="5"/>
  <c r="OD37" i="5"/>
  <c r="OE37" i="5"/>
  <c r="OF37" i="5"/>
  <c r="OG37" i="5"/>
  <c r="OH37" i="5"/>
  <c r="OI37" i="5"/>
  <c r="OJ37" i="5"/>
  <c r="OK37" i="5"/>
  <c r="OL37" i="5"/>
  <c r="ON37" i="5"/>
  <c r="OO37" i="5"/>
  <c r="OP37" i="5"/>
  <c r="OR37" i="5"/>
  <c r="OS37" i="5"/>
  <c r="OU37" i="5"/>
  <c r="W38" i="5"/>
  <c r="Y38" i="5"/>
  <c r="AB38" i="5"/>
  <c r="AD38" i="5"/>
  <c r="AF38" i="5"/>
  <c r="AH38" i="5"/>
  <c r="AJ38" i="5"/>
  <c r="AK38" i="5"/>
  <c r="BC38" i="5"/>
  <c r="BE38" i="5"/>
  <c r="BH38" i="5"/>
  <c r="BJ38" i="5"/>
  <c r="BL38" i="5"/>
  <c r="BN38" i="5"/>
  <c r="BP38" i="5"/>
  <c r="BQ38" i="5"/>
  <c r="CI38" i="5"/>
  <c r="CK38" i="5"/>
  <c r="CN38" i="5"/>
  <c r="CP38" i="5"/>
  <c r="CR38" i="5"/>
  <c r="CT38" i="5"/>
  <c r="CV38" i="5"/>
  <c r="CW38" i="5"/>
  <c r="DO38" i="5"/>
  <c r="DQ38" i="5"/>
  <c r="DT38" i="5"/>
  <c r="DV38" i="5"/>
  <c r="DX38" i="5"/>
  <c r="DZ38" i="5"/>
  <c r="EB38" i="5"/>
  <c r="EC38" i="5"/>
  <c r="EU38" i="5"/>
  <c r="EW38" i="5"/>
  <c r="EZ38" i="5"/>
  <c r="FB38" i="5"/>
  <c r="FD38" i="5"/>
  <c r="FF38" i="5"/>
  <c r="FH38" i="5"/>
  <c r="FI38" i="5"/>
  <c r="GA38" i="5"/>
  <c r="GC38" i="5"/>
  <c r="GF38" i="5"/>
  <c r="GH38" i="5"/>
  <c r="GJ38" i="5"/>
  <c r="GL38" i="5"/>
  <c r="GN38" i="5"/>
  <c r="GO38" i="5"/>
  <c r="HG38" i="5"/>
  <c r="HI38" i="5"/>
  <c r="HL38" i="5"/>
  <c r="HN38" i="5"/>
  <c r="HP38" i="5"/>
  <c r="HR38" i="5"/>
  <c r="HT38" i="5"/>
  <c r="HU38" i="5"/>
  <c r="IM38" i="5"/>
  <c r="IO38" i="5"/>
  <c r="IR38" i="5"/>
  <c r="IT38" i="5"/>
  <c r="IV38" i="5"/>
  <c r="IX38" i="5"/>
  <c r="IZ38" i="5"/>
  <c r="JA38" i="5"/>
  <c r="JS38" i="5"/>
  <c r="JU38" i="5"/>
  <c r="JX38" i="5"/>
  <c r="JZ38" i="5"/>
  <c r="KB38" i="5"/>
  <c r="KD38" i="5"/>
  <c r="KF38" i="5"/>
  <c r="KG38" i="5"/>
  <c r="KY38" i="5"/>
  <c r="LA38" i="5"/>
  <c r="LD38" i="5"/>
  <c r="LF38" i="5"/>
  <c r="LH38" i="5"/>
  <c r="LJ38" i="5"/>
  <c r="LL38" i="5"/>
  <c r="LM38" i="5"/>
  <c r="ME38" i="5"/>
  <c r="MG38" i="5"/>
  <c r="MJ38" i="5"/>
  <c r="ML38" i="5"/>
  <c r="MN38" i="5"/>
  <c r="MP38" i="5"/>
  <c r="MR38" i="5"/>
  <c r="MS38" i="5"/>
  <c r="NK38" i="5"/>
  <c r="NM38" i="5"/>
  <c r="NP38" i="5"/>
  <c r="NR38" i="5"/>
  <c r="NT38" i="5"/>
  <c r="NV38" i="5"/>
  <c r="NX38" i="5"/>
  <c r="NY38" i="5"/>
  <c r="OA38" i="5"/>
  <c r="OB38" i="5"/>
  <c r="OC38" i="5"/>
  <c r="OD38" i="5"/>
  <c r="OE38" i="5"/>
  <c r="OF38" i="5"/>
  <c r="OG38" i="5"/>
  <c r="OH38" i="5"/>
  <c r="OI38" i="5"/>
  <c r="OJ38" i="5"/>
  <c r="OK38" i="5"/>
  <c r="OL38" i="5"/>
  <c r="ON38" i="5"/>
  <c r="OO38" i="5"/>
  <c r="OP38" i="5"/>
  <c r="OR38" i="5"/>
  <c r="OS38" i="5"/>
  <c r="OU38" i="5"/>
  <c r="W39" i="5"/>
  <c r="Y39" i="5"/>
  <c r="AB39" i="5"/>
  <c r="AD39" i="5"/>
  <c r="AF39" i="5"/>
  <c r="AH39" i="5"/>
  <c r="AJ39" i="5"/>
  <c r="AK39" i="5"/>
  <c r="BC39" i="5"/>
  <c r="BE39" i="5"/>
  <c r="BH39" i="5"/>
  <c r="BJ39" i="5"/>
  <c r="BL39" i="5"/>
  <c r="BN39" i="5"/>
  <c r="BP39" i="5"/>
  <c r="BQ39" i="5"/>
  <c r="CI39" i="5"/>
  <c r="CK39" i="5"/>
  <c r="CN39" i="5"/>
  <c r="CP39" i="5"/>
  <c r="CR39" i="5"/>
  <c r="CT39" i="5"/>
  <c r="CV39" i="5"/>
  <c r="CW39" i="5"/>
  <c r="DO39" i="5"/>
  <c r="DQ39" i="5"/>
  <c r="DT39" i="5"/>
  <c r="DV39" i="5"/>
  <c r="DX39" i="5"/>
  <c r="DZ39" i="5"/>
  <c r="EB39" i="5"/>
  <c r="EC39" i="5"/>
  <c r="EU39" i="5"/>
  <c r="EW39" i="5"/>
  <c r="EZ39" i="5"/>
  <c r="FB39" i="5"/>
  <c r="FD39" i="5"/>
  <c r="FF39" i="5"/>
  <c r="FH39" i="5"/>
  <c r="FI39" i="5"/>
  <c r="GA39" i="5"/>
  <c r="GC39" i="5"/>
  <c r="GF39" i="5"/>
  <c r="GH39" i="5"/>
  <c r="GJ39" i="5"/>
  <c r="GL39" i="5"/>
  <c r="GN39" i="5"/>
  <c r="GO39" i="5"/>
  <c r="HG39" i="5"/>
  <c r="HI39" i="5"/>
  <c r="HL39" i="5"/>
  <c r="HN39" i="5"/>
  <c r="HP39" i="5"/>
  <c r="HR39" i="5"/>
  <c r="HT39" i="5"/>
  <c r="HU39" i="5"/>
  <c r="IM39" i="5"/>
  <c r="IO39" i="5"/>
  <c r="IR39" i="5"/>
  <c r="IT39" i="5"/>
  <c r="IV39" i="5"/>
  <c r="IX39" i="5"/>
  <c r="IZ39" i="5"/>
  <c r="JA39" i="5"/>
  <c r="JS39" i="5"/>
  <c r="JU39" i="5"/>
  <c r="JX39" i="5"/>
  <c r="JZ39" i="5"/>
  <c r="KB39" i="5"/>
  <c r="KD39" i="5"/>
  <c r="KF39" i="5"/>
  <c r="KG39" i="5"/>
  <c r="KY39" i="5"/>
  <c r="LA39" i="5"/>
  <c r="LD39" i="5"/>
  <c r="LF39" i="5"/>
  <c r="LH39" i="5"/>
  <c r="LJ39" i="5"/>
  <c r="LL39" i="5"/>
  <c r="LM39" i="5"/>
  <c r="ME39" i="5"/>
  <c r="MG39" i="5"/>
  <c r="MJ39" i="5"/>
  <c r="ML39" i="5"/>
  <c r="MN39" i="5"/>
  <c r="MP39" i="5"/>
  <c r="MR39" i="5"/>
  <c r="MS39" i="5"/>
  <c r="NK39" i="5"/>
  <c r="NM39" i="5"/>
  <c r="NP39" i="5"/>
  <c r="NR39" i="5"/>
  <c r="NT39" i="5"/>
  <c r="NV39" i="5"/>
  <c r="NX39" i="5"/>
  <c r="NY39" i="5"/>
  <c r="OA39" i="5"/>
  <c r="OB39" i="5"/>
  <c r="OC39" i="5"/>
  <c r="OD39" i="5"/>
  <c r="OE39" i="5"/>
  <c r="OF39" i="5"/>
  <c r="OG39" i="5"/>
  <c r="OH39" i="5"/>
  <c r="OI39" i="5"/>
  <c r="OJ39" i="5"/>
  <c r="OK39" i="5"/>
  <c r="OL39" i="5"/>
  <c r="ON39" i="5"/>
  <c r="OO39" i="5"/>
  <c r="OP39" i="5"/>
  <c r="OR39" i="5"/>
  <c r="OS39" i="5"/>
  <c r="OU39" i="5"/>
  <c r="W40" i="5"/>
  <c r="Y40" i="5"/>
  <c r="AB40" i="5"/>
  <c r="AD40" i="5"/>
  <c r="AF40" i="5"/>
  <c r="AH40" i="5"/>
  <c r="AJ40" i="5"/>
  <c r="AK40" i="5"/>
  <c r="BC40" i="5"/>
  <c r="BE40" i="5"/>
  <c r="BH40" i="5"/>
  <c r="BJ40" i="5"/>
  <c r="BL40" i="5"/>
  <c r="BN40" i="5"/>
  <c r="BP40" i="5"/>
  <c r="BQ40" i="5"/>
  <c r="CI40" i="5"/>
  <c r="CK40" i="5"/>
  <c r="CN40" i="5"/>
  <c r="CP40" i="5"/>
  <c r="CR40" i="5"/>
  <c r="CT40" i="5"/>
  <c r="CV40" i="5"/>
  <c r="CW40" i="5"/>
  <c r="DO40" i="5"/>
  <c r="DQ40" i="5"/>
  <c r="DT40" i="5"/>
  <c r="DV40" i="5"/>
  <c r="DX40" i="5"/>
  <c r="DZ40" i="5"/>
  <c r="EB40" i="5"/>
  <c r="EC40" i="5"/>
  <c r="EU40" i="5"/>
  <c r="EW40" i="5"/>
  <c r="EZ40" i="5"/>
  <c r="FB40" i="5"/>
  <c r="FD40" i="5"/>
  <c r="FF40" i="5"/>
  <c r="FH40" i="5"/>
  <c r="FI40" i="5"/>
  <c r="GA40" i="5"/>
  <c r="GC40" i="5"/>
  <c r="GF40" i="5"/>
  <c r="GH40" i="5"/>
  <c r="GJ40" i="5"/>
  <c r="GL40" i="5"/>
  <c r="GN40" i="5"/>
  <c r="GO40" i="5"/>
  <c r="HG40" i="5"/>
  <c r="HI40" i="5"/>
  <c r="HL40" i="5"/>
  <c r="HN40" i="5"/>
  <c r="HP40" i="5"/>
  <c r="HR40" i="5"/>
  <c r="HT40" i="5"/>
  <c r="HU40" i="5"/>
  <c r="IM40" i="5"/>
  <c r="IO40" i="5"/>
  <c r="IR40" i="5"/>
  <c r="IT40" i="5"/>
  <c r="IV40" i="5"/>
  <c r="IX40" i="5"/>
  <c r="IZ40" i="5"/>
  <c r="JA40" i="5"/>
  <c r="JS40" i="5"/>
  <c r="JU40" i="5"/>
  <c r="JX40" i="5"/>
  <c r="JZ40" i="5"/>
  <c r="KB40" i="5"/>
  <c r="KD40" i="5"/>
  <c r="KF40" i="5"/>
  <c r="KG40" i="5"/>
  <c r="KY40" i="5"/>
  <c r="LA40" i="5"/>
  <c r="LD40" i="5"/>
  <c r="LF40" i="5"/>
  <c r="LH40" i="5"/>
  <c r="LJ40" i="5"/>
  <c r="LL40" i="5"/>
  <c r="LM40" i="5"/>
  <c r="ME40" i="5"/>
  <c r="MG40" i="5"/>
  <c r="MJ40" i="5"/>
  <c r="ML40" i="5"/>
  <c r="MN40" i="5"/>
  <c r="MP40" i="5"/>
  <c r="MR40" i="5"/>
  <c r="MS40" i="5"/>
  <c r="NK40" i="5"/>
  <c r="NM40" i="5"/>
  <c r="NP40" i="5"/>
  <c r="NR40" i="5"/>
  <c r="NT40" i="5"/>
  <c r="NV40" i="5"/>
  <c r="NX40" i="5"/>
  <c r="NY40" i="5"/>
  <c r="OA40" i="5"/>
  <c r="OB40" i="5"/>
  <c r="OC40" i="5"/>
  <c r="OD40" i="5"/>
  <c r="OE40" i="5"/>
  <c r="OF40" i="5"/>
  <c r="OG40" i="5"/>
  <c r="OH40" i="5"/>
  <c r="OI40" i="5"/>
  <c r="OJ40" i="5"/>
  <c r="OK40" i="5"/>
  <c r="OL40" i="5"/>
  <c r="ON40" i="5"/>
  <c r="OO40" i="5"/>
  <c r="OP40" i="5"/>
  <c r="OR40" i="5"/>
  <c r="OS40" i="5"/>
  <c r="OU40" i="5"/>
  <c r="W41" i="5"/>
  <c r="Y41" i="5"/>
  <c r="AB41" i="5"/>
  <c r="AD41" i="5"/>
  <c r="AF41" i="5"/>
  <c r="AH41" i="5"/>
  <c r="AJ41" i="5"/>
  <c r="AK41" i="5"/>
  <c r="BC41" i="5"/>
  <c r="BE41" i="5"/>
  <c r="BH41" i="5"/>
  <c r="BJ41" i="5"/>
  <c r="BL41" i="5"/>
  <c r="BN41" i="5"/>
  <c r="BP41" i="5"/>
  <c r="BQ41" i="5"/>
  <c r="CI41" i="5"/>
  <c r="CK41" i="5"/>
  <c r="CN41" i="5"/>
  <c r="CP41" i="5"/>
  <c r="CR41" i="5"/>
  <c r="CT41" i="5"/>
  <c r="CV41" i="5"/>
  <c r="CW41" i="5"/>
  <c r="DO41" i="5"/>
  <c r="DQ41" i="5"/>
  <c r="DT41" i="5"/>
  <c r="DV41" i="5"/>
  <c r="DX41" i="5"/>
  <c r="DZ41" i="5"/>
  <c r="EB41" i="5"/>
  <c r="EC41" i="5"/>
  <c r="EU41" i="5"/>
  <c r="EW41" i="5"/>
  <c r="EZ41" i="5"/>
  <c r="FB41" i="5"/>
  <c r="FD41" i="5"/>
  <c r="FF41" i="5"/>
  <c r="FH41" i="5"/>
  <c r="FI41" i="5"/>
  <c r="GA41" i="5"/>
  <c r="GC41" i="5"/>
  <c r="GF41" i="5"/>
  <c r="GH41" i="5"/>
  <c r="GJ41" i="5"/>
  <c r="GL41" i="5"/>
  <c r="GN41" i="5"/>
  <c r="GO41" i="5"/>
  <c r="HG41" i="5"/>
  <c r="HI41" i="5"/>
  <c r="HL41" i="5"/>
  <c r="HN41" i="5"/>
  <c r="HP41" i="5"/>
  <c r="HR41" i="5"/>
  <c r="HT41" i="5"/>
  <c r="HU41" i="5"/>
  <c r="IM41" i="5"/>
  <c r="IO41" i="5"/>
  <c r="IR41" i="5"/>
  <c r="IT41" i="5"/>
  <c r="IV41" i="5"/>
  <c r="IX41" i="5"/>
  <c r="IZ41" i="5"/>
  <c r="JA41" i="5"/>
  <c r="JS41" i="5"/>
  <c r="JU41" i="5"/>
  <c r="JX41" i="5"/>
  <c r="JZ41" i="5"/>
  <c r="KB41" i="5"/>
  <c r="KD41" i="5"/>
  <c r="KF41" i="5"/>
  <c r="KG41" i="5"/>
  <c r="KY41" i="5"/>
  <c r="LA41" i="5"/>
  <c r="LD41" i="5"/>
  <c r="LF41" i="5"/>
  <c r="LH41" i="5"/>
  <c r="LJ41" i="5"/>
  <c r="LL41" i="5"/>
  <c r="LM41" i="5"/>
  <c r="ME41" i="5"/>
  <c r="MG41" i="5"/>
  <c r="MJ41" i="5"/>
  <c r="ML41" i="5"/>
  <c r="MN41" i="5"/>
  <c r="MP41" i="5"/>
  <c r="MR41" i="5"/>
  <c r="MS41" i="5"/>
  <c r="NK41" i="5"/>
  <c r="NM41" i="5"/>
  <c r="NP41" i="5"/>
  <c r="NR41" i="5"/>
  <c r="NT41" i="5"/>
  <c r="NV41" i="5"/>
  <c r="NX41" i="5"/>
  <c r="NY41" i="5"/>
  <c r="OA41" i="5"/>
  <c r="OB41" i="5"/>
  <c r="OC41" i="5"/>
  <c r="OD41" i="5"/>
  <c r="OE41" i="5"/>
  <c r="OF41" i="5"/>
  <c r="OG41" i="5"/>
  <c r="OH41" i="5"/>
  <c r="OI41" i="5"/>
  <c r="OJ41" i="5"/>
  <c r="OK41" i="5"/>
  <c r="OL41" i="5"/>
  <c r="ON41" i="5"/>
  <c r="OO41" i="5"/>
  <c r="OP41" i="5"/>
  <c r="OR41" i="5"/>
  <c r="OS41" i="5"/>
  <c r="OU41" i="5"/>
  <c r="W42" i="5"/>
  <c r="Y42" i="5"/>
  <c r="AB42" i="5"/>
  <c r="AD42" i="5"/>
  <c r="AF42" i="5"/>
  <c r="AH42" i="5"/>
  <c r="AJ42" i="5"/>
  <c r="AK42" i="5"/>
  <c r="BC42" i="5"/>
  <c r="BE42" i="5"/>
  <c r="BH42" i="5"/>
  <c r="BJ42" i="5"/>
  <c r="BL42" i="5"/>
  <c r="BN42" i="5"/>
  <c r="BP42" i="5"/>
  <c r="BQ42" i="5"/>
  <c r="CI42" i="5"/>
  <c r="CK42" i="5"/>
  <c r="CN42" i="5"/>
  <c r="CP42" i="5"/>
  <c r="CR42" i="5"/>
  <c r="CT42" i="5"/>
  <c r="CV42" i="5"/>
  <c r="CW42" i="5"/>
  <c r="DO42" i="5"/>
  <c r="DQ42" i="5"/>
  <c r="DT42" i="5"/>
  <c r="DV42" i="5"/>
  <c r="DX42" i="5"/>
  <c r="DZ42" i="5"/>
  <c r="EB42" i="5"/>
  <c r="EC42" i="5"/>
  <c r="EU42" i="5"/>
  <c r="EW42" i="5"/>
  <c r="EZ42" i="5"/>
  <c r="FB42" i="5"/>
  <c r="FD42" i="5"/>
  <c r="FF42" i="5"/>
  <c r="FH42" i="5"/>
  <c r="FI42" i="5"/>
  <c r="GA42" i="5"/>
  <c r="GC42" i="5"/>
  <c r="GF42" i="5"/>
  <c r="GH42" i="5"/>
  <c r="GJ42" i="5"/>
  <c r="GL42" i="5"/>
  <c r="GN42" i="5"/>
  <c r="GO42" i="5"/>
  <c r="HG42" i="5"/>
  <c r="HI42" i="5"/>
  <c r="HL42" i="5"/>
  <c r="HN42" i="5"/>
  <c r="HP42" i="5"/>
  <c r="HR42" i="5"/>
  <c r="HT42" i="5"/>
  <c r="HU42" i="5"/>
  <c r="IM42" i="5"/>
  <c r="IO42" i="5"/>
  <c r="IR42" i="5"/>
  <c r="IT42" i="5"/>
  <c r="IV42" i="5"/>
  <c r="IX42" i="5"/>
  <c r="IZ42" i="5"/>
  <c r="JA42" i="5"/>
  <c r="JS42" i="5"/>
  <c r="JU42" i="5"/>
  <c r="JX42" i="5"/>
  <c r="JZ42" i="5"/>
  <c r="KB42" i="5"/>
  <c r="KD42" i="5"/>
  <c r="KF42" i="5"/>
  <c r="KG42" i="5"/>
  <c r="KY42" i="5"/>
  <c r="LA42" i="5"/>
  <c r="LD42" i="5"/>
  <c r="LF42" i="5"/>
  <c r="LH42" i="5"/>
  <c r="LJ42" i="5"/>
  <c r="LL42" i="5"/>
  <c r="LM42" i="5"/>
  <c r="ME42" i="5"/>
  <c r="MG42" i="5"/>
  <c r="MJ42" i="5"/>
  <c r="ML42" i="5"/>
  <c r="MN42" i="5"/>
  <c r="MP42" i="5"/>
  <c r="MR42" i="5"/>
  <c r="MS42" i="5"/>
  <c r="NK42" i="5"/>
  <c r="NM42" i="5"/>
  <c r="NP42" i="5"/>
  <c r="NR42" i="5"/>
  <c r="NT42" i="5"/>
  <c r="NV42" i="5"/>
  <c r="NX42" i="5"/>
  <c r="NY42" i="5"/>
  <c r="OA42" i="5"/>
  <c r="OB42" i="5"/>
  <c r="OC42" i="5"/>
  <c r="OD42" i="5"/>
  <c r="OE42" i="5"/>
  <c r="OF42" i="5"/>
  <c r="OG42" i="5"/>
  <c r="OH42" i="5"/>
  <c r="OI42" i="5"/>
  <c r="OJ42" i="5"/>
  <c r="OK42" i="5"/>
  <c r="OL42" i="5"/>
  <c r="ON42" i="5"/>
  <c r="OO42" i="5"/>
  <c r="OP42" i="5"/>
  <c r="OR42" i="5"/>
  <c r="OS42" i="5"/>
  <c r="OU42" i="5"/>
  <c r="W43" i="5"/>
  <c r="Y43" i="5"/>
  <c r="AB43" i="5"/>
  <c r="AD43" i="5"/>
  <c r="AF43" i="5"/>
  <c r="AH43" i="5"/>
  <c r="AJ43" i="5"/>
  <c r="AK43" i="5"/>
  <c r="BC43" i="5"/>
  <c r="BE43" i="5"/>
  <c r="BH43" i="5"/>
  <c r="BJ43" i="5"/>
  <c r="BL43" i="5"/>
  <c r="BN43" i="5"/>
  <c r="BP43" i="5"/>
  <c r="BQ43" i="5"/>
  <c r="CI43" i="5"/>
  <c r="CK43" i="5"/>
  <c r="CN43" i="5"/>
  <c r="CP43" i="5"/>
  <c r="CR43" i="5"/>
  <c r="CT43" i="5"/>
  <c r="CV43" i="5"/>
  <c r="CW43" i="5"/>
  <c r="DO43" i="5"/>
  <c r="DQ43" i="5"/>
  <c r="DT43" i="5"/>
  <c r="DV43" i="5"/>
  <c r="DX43" i="5"/>
  <c r="DZ43" i="5"/>
  <c r="EB43" i="5"/>
  <c r="EC43" i="5"/>
  <c r="EU43" i="5"/>
  <c r="EW43" i="5"/>
  <c r="EZ43" i="5"/>
  <c r="FB43" i="5"/>
  <c r="FD43" i="5"/>
  <c r="FF43" i="5"/>
  <c r="FH43" i="5"/>
  <c r="FI43" i="5"/>
  <c r="GA43" i="5"/>
  <c r="GC43" i="5"/>
  <c r="GF43" i="5"/>
  <c r="GH43" i="5"/>
  <c r="GJ43" i="5"/>
  <c r="GL43" i="5"/>
  <c r="GN43" i="5"/>
  <c r="GO43" i="5"/>
  <c r="HG43" i="5"/>
  <c r="HI43" i="5"/>
  <c r="HL43" i="5"/>
  <c r="HN43" i="5"/>
  <c r="HP43" i="5"/>
  <c r="HR43" i="5"/>
  <c r="HT43" i="5"/>
  <c r="HU43" i="5"/>
  <c r="IM43" i="5"/>
  <c r="IO43" i="5"/>
  <c r="IR43" i="5"/>
  <c r="IT43" i="5"/>
  <c r="IV43" i="5"/>
  <c r="IX43" i="5"/>
  <c r="IZ43" i="5"/>
  <c r="JA43" i="5"/>
  <c r="JS43" i="5"/>
  <c r="JU43" i="5"/>
  <c r="JX43" i="5"/>
  <c r="JZ43" i="5"/>
  <c r="KB43" i="5"/>
  <c r="KD43" i="5"/>
  <c r="KF43" i="5"/>
  <c r="KG43" i="5"/>
  <c r="KY43" i="5"/>
  <c r="LA43" i="5"/>
  <c r="LD43" i="5"/>
  <c r="LF43" i="5"/>
  <c r="LH43" i="5"/>
  <c r="LJ43" i="5"/>
  <c r="LL43" i="5"/>
  <c r="LM43" i="5"/>
  <c r="ME43" i="5"/>
  <c r="MG43" i="5"/>
  <c r="MJ43" i="5"/>
  <c r="ML43" i="5"/>
  <c r="MN43" i="5"/>
  <c r="MP43" i="5"/>
  <c r="MR43" i="5"/>
  <c r="MS43" i="5"/>
  <c r="NK43" i="5"/>
  <c r="NM43" i="5"/>
  <c r="NP43" i="5"/>
  <c r="NR43" i="5"/>
  <c r="NT43" i="5"/>
  <c r="NV43" i="5"/>
  <c r="NX43" i="5"/>
  <c r="NY43" i="5"/>
  <c r="OA43" i="5"/>
  <c r="OB43" i="5"/>
  <c r="OC43" i="5"/>
  <c r="OD43" i="5"/>
  <c r="OE43" i="5"/>
  <c r="OF43" i="5"/>
  <c r="OG43" i="5"/>
  <c r="OH43" i="5"/>
  <c r="OI43" i="5"/>
  <c r="OJ43" i="5"/>
  <c r="OK43" i="5"/>
  <c r="OL43" i="5"/>
  <c r="ON43" i="5"/>
  <c r="OO43" i="5"/>
  <c r="OP43" i="5"/>
  <c r="OR43" i="5"/>
  <c r="OS43" i="5"/>
  <c r="OU43" i="5"/>
  <c r="W44" i="5"/>
  <c r="Y44" i="5"/>
  <c r="AB44" i="5"/>
  <c r="AD44" i="5"/>
  <c r="AF44" i="5"/>
  <c r="AH44" i="5"/>
  <c r="AJ44" i="5"/>
  <c r="AK44" i="5"/>
  <c r="BC44" i="5"/>
  <c r="BE44" i="5"/>
  <c r="BH44" i="5"/>
  <c r="BJ44" i="5"/>
  <c r="BL44" i="5"/>
  <c r="BN44" i="5"/>
  <c r="BP44" i="5"/>
  <c r="BQ44" i="5"/>
  <c r="CI44" i="5"/>
  <c r="CK44" i="5"/>
  <c r="CN44" i="5"/>
  <c r="CP44" i="5"/>
  <c r="CR44" i="5"/>
  <c r="CT44" i="5"/>
  <c r="CV44" i="5"/>
  <c r="CW44" i="5"/>
  <c r="DO44" i="5"/>
  <c r="DQ44" i="5"/>
  <c r="DT44" i="5"/>
  <c r="DV44" i="5"/>
  <c r="DX44" i="5"/>
  <c r="DZ44" i="5"/>
  <c r="EB44" i="5"/>
  <c r="EC44" i="5"/>
  <c r="EU44" i="5"/>
  <c r="EW44" i="5"/>
  <c r="EZ44" i="5"/>
  <c r="FB44" i="5"/>
  <c r="FD44" i="5"/>
  <c r="FF44" i="5"/>
  <c r="FH44" i="5"/>
  <c r="FI44" i="5"/>
  <c r="GA44" i="5"/>
  <c r="GC44" i="5"/>
  <c r="GF44" i="5"/>
  <c r="GH44" i="5"/>
  <c r="GJ44" i="5"/>
  <c r="GL44" i="5"/>
  <c r="GN44" i="5"/>
  <c r="GO44" i="5"/>
  <c r="HG44" i="5"/>
  <c r="HI44" i="5"/>
  <c r="HL44" i="5"/>
  <c r="HN44" i="5"/>
  <c r="HP44" i="5"/>
  <c r="HR44" i="5"/>
  <c r="HT44" i="5"/>
  <c r="HU44" i="5"/>
  <c r="IM44" i="5"/>
  <c r="IO44" i="5"/>
  <c r="IR44" i="5"/>
  <c r="IT44" i="5"/>
  <c r="IV44" i="5"/>
  <c r="IX44" i="5"/>
  <c r="IZ44" i="5"/>
  <c r="JA44" i="5"/>
  <c r="JS44" i="5"/>
  <c r="JU44" i="5"/>
  <c r="JX44" i="5"/>
  <c r="JZ44" i="5"/>
  <c r="KB44" i="5"/>
  <c r="KD44" i="5"/>
  <c r="KF44" i="5"/>
  <c r="KG44" i="5"/>
  <c r="KY44" i="5"/>
  <c r="LA44" i="5"/>
  <c r="LD44" i="5"/>
  <c r="LF44" i="5"/>
  <c r="LH44" i="5"/>
  <c r="LJ44" i="5"/>
  <c r="LL44" i="5"/>
  <c r="LM44" i="5"/>
  <c r="ME44" i="5"/>
  <c r="MG44" i="5"/>
  <c r="MJ44" i="5"/>
  <c r="ML44" i="5"/>
  <c r="MN44" i="5"/>
  <c r="MP44" i="5"/>
  <c r="MR44" i="5"/>
  <c r="MS44" i="5"/>
  <c r="NK44" i="5"/>
  <c r="NM44" i="5"/>
  <c r="NP44" i="5"/>
  <c r="NR44" i="5"/>
  <c r="NT44" i="5"/>
  <c r="NV44" i="5"/>
  <c r="NX44" i="5"/>
  <c r="NY44" i="5"/>
  <c r="OA44" i="5"/>
  <c r="OB44" i="5"/>
  <c r="OC44" i="5"/>
  <c r="OD44" i="5"/>
  <c r="OE44" i="5"/>
  <c r="OF44" i="5"/>
  <c r="OG44" i="5"/>
  <c r="OH44" i="5"/>
  <c r="OI44" i="5"/>
  <c r="OJ44" i="5"/>
  <c r="OK44" i="5"/>
  <c r="OL44" i="5"/>
  <c r="ON44" i="5"/>
  <c r="OO44" i="5"/>
  <c r="OP44" i="5"/>
  <c r="OR44" i="5"/>
  <c r="OS44" i="5"/>
  <c r="OU44" i="5"/>
  <c r="W45" i="5"/>
  <c r="Y45" i="5"/>
  <c r="AB45" i="5"/>
  <c r="AD45" i="5"/>
  <c r="AF45" i="5"/>
  <c r="AH45" i="5"/>
  <c r="AJ45" i="5"/>
  <c r="AK45" i="5"/>
  <c r="BC45" i="5"/>
  <c r="BE45" i="5"/>
  <c r="BH45" i="5"/>
  <c r="BJ45" i="5"/>
  <c r="BL45" i="5"/>
  <c r="BN45" i="5"/>
  <c r="BP45" i="5"/>
  <c r="BQ45" i="5"/>
  <c r="CI45" i="5"/>
  <c r="CK45" i="5"/>
  <c r="CN45" i="5"/>
  <c r="CP45" i="5"/>
  <c r="CR45" i="5"/>
  <c r="CT45" i="5"/>
  <c r="CV45" i="5"/>
  <c r="CW45" i="5"/>
  <c r="DO45" i="5"/>
  <c r="DQ45" i="5"/>
  <c r="DT45" i="5"/>
  <c r="DV45" i="5"/>
  <c r="DX45" i="5"/>
  <c r="DZ45" i="5"/>
  <c r="EB45" i="5"/>
  <c r="EC45" i="5"/>
  <c r="EU45" i="5"/>
  <c r="EW45" i="5"/>
  <c r="EZ45" i="5"/>
  <c r="FB45" i="5"/>
  <c r="FD45" i="5"/>
  <c r="FF45" i="5"/>
  <c r="FH45" i="5"/>
  <c r="FI45" i="5"/>
  <c r="GA45" i="5"/>
  <c r="GC45" i="5"/>
  <c r="GF45" i="5"/>
  <c r="GH45" i="5"/>
  <c r="GJ45" i="5"/>
  <c r="GL45" i="5"/>
  <c r="GN45" i="5"/>
  <c r="GO45" i="5"/>
  <c r="HG45" i="5"/>
  <c r="HI45" i="5"/>
  <c r="HL45" i="5"/>
  <c r="HN45" i="5"/>
  <c r="HP45" i="5"/>
  <c r="HR45" i="5"/>
  <c r="HT45" i="5"/>
  <c r="HU45" i="5"/>
  <c r="IM45" i="5"/>
  <c r="IO45" i="5"/>
  <c r="IR45" i="5"/>
  <c r="IT45" i="5"/>
  <c r="IV45" i="5"/>
  <c r="IX45" i="5"/>
  <c r="IZ45" i="5"/>
  <c r="JA45" i="5"/>
  <c r="JS45" i="5"/>
  <c r="JU45" i="5"/>
  <c r="JX45" i="5"/>
  <c r="JZ45" i="5"/>
  <c r="KB45" i="5"/>
  <c r="KD45" i="5"/>
  <c r="KF45" i="5"/>
  <c r="KG45" i="5"/>
  <c r="KY45" i="5"/>
  <c r="LA45" i="5"/>
  <c r="LD45" i="5"/>
  <c r="LF45" i="5"/>
  <c r="LH45" i="5"/>
  <c r="LJ45" i="5"/>
  <c r="LL45" i="5"/>
  <c r="LM45" i="5"/>
  <c r="ME45" i="5"/>
  <c r="MG45" i="5"/>
  <c r="MJ45" i="5"/>
  <c r="ML45" i="5"/>
  <c r="MN45" i="5"/>
  <c r="MP45" i="5"/>
  <c r="MR45" i="5"/>
  <c r="MS45" i="5"/>
  <c r="NK45" i="5"/>
  <c r="NM45" i="5"/>
  <c r="NP45" i="5"/>
  <c r="NR45" i="5"/>
  <c r="NT45" i="5"/>
  <c r="NV45" i="5"/>
  <c r="NX45" i="5"/>
  <c r="NY45" i="5"/>
  <c r="OA45" i="5"/>
  <c r="OB45" i="5"/>
  <c r="OC45" i="5"/>
  <c r="OD45" i="5"/>
  <c r="OE45" i="5"/>
  <c r="OF45" i="5"/>
  <c r="OG45" i="5"/>
  <c r="OH45" i="5"/>
  <c r="OI45" i="5"/>
  <c r="OJ45" i="5"/>
  <c r="OK45" i="5"/>
  <c r="OL45" i="5"/>
  <c r="ON45" i="5"/>
  <c r="OO45" i="5"/>
  <c r="OP45" i="5"/>
  <c r="OR45" i="5"/>
  <c r="OS45" i="5"/>
  <c r="OU45" i="5"/>
  <c r="W46" i="5"/>
  <c r="Y46" i="5"/>
  <c r="AB46" i="5"/>
  <c r="AD46" i="5"/>
  <c r="AF46" i="5"/>
  <c r="AH46" i="5"/>
  <c r="AJ46" i="5"/>
  <c r="AK46" i="5"/>
  <c r="BC46" i="5"/>
  <c r="BE46" i="5"/>
  <c r="BH46" i="5"/>
  <c r="BJ46" i="5"/>
  <c r="BL46" i="5"/>
  <c r="BN46" i="5"/>
  <c r="BP46" i="5"/>
  <c r="BQ46" i="5"/>
  <c r="CI46" i="5"/>
  <c r="CK46" i="5"/>
  <c r="CN46" i="5"/>
  <c r="CP46" i="5"/>
  <c r="CR46" i="5"/>
  <c r="CT46" i="5"/>
  <c r="CV46" i="5"/>
  <c r="CW46" i="5"/>
  <c r="DO46" i="5"/>
  <c r="DQ46" i="5"/>
  <c r="DT46" i="5"/>
  <c r="DV46" i="5"/>
  <c r="DX46" i="5"/>
  <c r="DZ46" i="5"/>
  <c r="EB46" i="5"/>
  <c r="EC46" i="5"/>
  <c r="EU46" i="5"/>
  <c r="EW46" i="5"/>
  <c r="EZ46" i="5"/>
  <c r="FB46" i="5"/>
  <c r="FD46" i="5"/>
  <c r="FF46" i="5"/>
  <c r="FH46" i="5"/>
  <c r="FI46" i="5"/>
  <c r="GA46" i="5"/>
  <c r="GC46" i="5"/>
  <c r="GF46" i="5"/>
  <c r="GH46" i="5"/>
  <c r="GJ46" i="5"/>
  <c r="GL46" i="5"/>
  <c r="GN46" i="5"/>
  <c r="GO46" i="5"/>
  <c r="HG46" i="5"/>
  <c r="HI46" i="5"/>
  <c r="HL46" i="5"/>
  <c r="HN46" i="5"/>
  <c r="HP46" i="5"/>
  <c r="HR46" i="5"/>
  <c r="HT46" i="5"/>
  <c r="HU46" i="5"/>
  <c r="IM46" i="5"/>
  <c r="IO46" i="5"/>
  <c r="IR46" i="5"/>
  <c r="IT46" i="5"/>
  <c r="IV46" i="5"/>
  <c r="IX46" i="5"/>
  <c r="IZ46" i="5"/>
  <c r="JA46" i="5"/>
  <c r="JS46" i="5"/>
  <c r="JU46" i="5"/>
  <c r="JX46" i="5"/>
  <c r="JZ46" i="5"/>
  <c r="KB46" i="5"/>
  <c r="KD46" i="5"/>
  <c r="KF46" i="5"/>
  <c r="KG46" i="5"/>
  <c r="KY46" i="5"/>
  <c r="LA46" i="5"/>
  <c r="LD46" i="5"/>
  <c r="LF46" i="5"/>
  <c r="LH46" i="5"/>
  <c r="LJ46" i="5"/>
  <c r="LL46" i="5"/>
  <c r="LM46" i="5"/>
  <c r="ME46" i="5"/>
  <c r="MG46" i="5"/>
  <c r="MJ46" i="5"/>
  <c r="ML46" i="5"/>
  <c r="MN46" i="5"/>
  <c r="MP46" i="5"/>
  <c r="MR46" i="5"/>
  <c r="MS46" i="5"/>
  <c r="NK46" i="5"/>
  <c r="NM46" i="5"/>
  <c r="NP46" i="5"/>
  <c r="NR46" i="5"/>
  <c r="NT46" i="5"/>
  <c r="NV46" i="5"/>
  <c r="NX46" i="5"/>
  <c r="NY46" i="5"/>
  <c r="OA46" i="5"/>
  <c r="OB46" i="5"/>
  <c r="OC46" i="5"/>
  <c r="OD46" i="5"/>
  <c r="OE46" i="5"/>
  <c r="OF46" i="5"/>
  <c r="OG46" i="5"/>
  <c r="OH46" i="5"/>
  <c r="OI46" i="5"/>
  <c r="OJ46" i="5"/>
  <c r="OK46" i="5"/>
  <c r="OL46" i="5"/>
  <c r="ON46" i="5"/>
  <c r="OO46" i="5"/>
  <c r="OP46" i="5"/>
  <c r="OR46" i="5"/>
  <c r="OS46" i="5"/>
  <c r="OU46" i="5"/>
  <c r="W47" i="5"/>
  <c r="Y47" i="5"/>
  <c r="AB47" i="5"/>
  <c r="AD47" i="5"/>
  <c r="AF47" i="5"/>
  <c r="AH47" i="5"/>
  <c r="AJ47" i="5"/>
  <c r="AK47" i="5"/>
  <c r="BC47" i="5"/>
  <c r="BE47" i="5"/>
  <c r="BH47" i="5"/>
  <c r="BJ47" i="5"/>
  <c r="BL47" i="5"/>
  <c r="BN47" i="5"/>
  <c r="BP47" i="5"/>
  <c r="BQ47" i="5"/>
  <c r="CI47" i="5"/>
  <c r="CK47" i="5"/>
  <c r="CN47" i="5"/>
  <c r="CP47" i="5"/>
  <c r="CR47" i="5"/>
  <c r="CT47" i="5"/>
  <c r="CV47" i="5"/>
  <c r="CW47" i="5"/>
  <c r="DO47" i="5"/>
  <c r="DQ47" i="5"/>
  <c r="DT47" i="5"/>
  <c r="DV47" i="5"/>
  <c r="DX47" i="5"/>
  <c r="DZ47" i="5"/>
  <c r="EB47" i="5"/>
  <c r="EC47" i="5"/>
  <c r="EU47" i="5"/>
  <c r="EW47" i="5"/>
  <c r="EZ47" i="5"/>
  <c r="FB47" i="5"/>
  <c r="FD47" i="5"/>
  <c r="FF47" i="5"/>
  <c r="FH47" i="5"/>
  <c r="FI47" i="5"/>
  <c r="GA47" i="5"/>
  <c r="GC47" i="5"/>
  <c r="GF47" i="5"/>
  <c r="GH47" i="5"/>
  <c r="GJ47" i="5"/>
  <c r="GL47" i="5"/>
  <c r="GN47" i="5"/>
  <c r="GO47" i="5"/>
  <c r="HG47" i="5"/>
  <c r="HI47" i="5"/>
  <c r="HL47" i="5"/>
  <c r="HN47" i="5"/>
  <c r="HP47" i="5"/>
  <c r="HR47" i="5"/>
  <c r="HT47" i="5"/>
  <c r="HU47" i="5"/>
  <c r="IM47" i="5"/>
  <c r="IO47" i="5"/>
  <c r="IR47" i="5"/>
  <c r="IT47" i="5"/>
  <c r="IV47" i="5"/>
  <c r="IX47" i="5"/>
  <c r="IZ47" i="5"/>
  <c r="JA47" i="5"/>
  <c r="JS47" i="5"/>
  <c r="JU47" i="5"/>
  <c r="JX47" i="5"/>
  <c r="JZ47" i="5"/>
  <c r="KB47" i="5"/>
  <c r="KD47" i="5"/>
  <c r="KF47" i="5"/>
  <c r="KG47" i="5"/>
  <c r="KY47" i="5"/>
  <c r="LA47" i="5"/>
  <c r="LD47" i="5"/>
  <c r="LF47" i="5"/>
  <c r="LH47" i="5"/>
  <c r="LJ47" i="5"/>
  <c r="LL47" i="5"/>
  <c r="LM47" i="5"/>
  <c r="ME47" i="5"/>
  <c r="MG47" i="5"/>
  <c r="MJ47" i="5"/>
  <c r="ML47" i="5"/>
  <c r="MN47" i="5"/>
  <c r="MP47" i="5"/>
  <c r="MR47" i="5"/>
  <c r="MS47" i="5"/>
  <c r="NK47" i="5"/>
  <c r="NM47" i="5"/>
  <c r="NP47" i="5"/>
  <c r="NR47" i="5"/>
  <c r="NT47" i="5"/>
  <c r="NV47" i="5"/>
  <c r="NX47" i="5"/>
  <c r="NY47" i="5"/>
  <c r="OA47" i="5"/>
  <c r="OB47" i="5"/>
  <c r="OC47" i="5"/>
  <c r="OD47" i="5"/>
  <c r="OE47" i="5"/>
  <c r="OF47" i="5"/>
  <c r="OG47" i="5"/>
  <c r="OH47" i="5"/>
  <c r="OI47" i="5"/>
  <c r="OJ47" i="5"/>
  <c r="OK47" i="5"/>
  <c r="OL47" i="5"/>
  <c r="ON47" i="5"/>
  <c r="OO47" i="5"/>
  <c r="OP47" i="5"/>
  <c r="OR47" i="5"/>
  <c r="OS47" i="5"/>
  <c r="OU47" i="5"/>
  <c r="W48" i="5"/>
  <c r="Y48" i="5"/>
  <c r="AB48" i="5"/>
  <c r="AD48" i="5"/>
  <c r="AF48" i="5"/>
  <c r="AH48" i="5"/>
  <c r="AJ48" i="5"/>
  <c r="AK48" i="5"/>
  <c r="BC48" i="5"/>
  <c r="BE48" i="5"/>
  <c r="BH48" i="5"/>
  <c r="BJ48" i="5"/>
  <c r="BL48" i="5"/>
  <c r="BN48" i="5"/>
  <c r="BP48" i="5"/>
  <c r="BQ48" i="5"/>
  <c r="CI48" i="5"/>
  <c r="CK48" i="5"/>
  <c r="CN48" i="5"/>
  <c r="CP48" i="5"/>
  <c r="CR48" i="5"/>
  <c r="CT48" i="5"/>
  <c r="CV48" i="5"/>
  <c r="CW48" i="5"/>
  <c r="DO48" i="5"/>
  <c r="DQ48" i="5"/>
  <c r="DT48" i="5"/>
  <c r="DV48" i="5"/>
  <c r="DX48" i="5"/>
  <c r="DZ48" i="5"/>
  <c r="EB48" i="5"/>
  <c r="EC48" i="5"/>
  <c r="EU48" i="5"/>
  <c r="EW48" i="5"/>
  <c r="EZ48" i="5"/>
  <c r="FB48" i="5"/>
  <c r="FD48" i="5"/>
  <c r="FF48" i="5"/>
  <c r="FH48" i="5"/>
  <c r="FI48" i="5"/>
  <c r="GA48" i="5"/>
  <c r="GC48" i="5"/>
  <c r="GF48" i="5"/>
  <c r="GH48" i="5"/>
  <c r="GJ48" i="5"/>
  <c r="GL48" i="5"/>
  <c r="GN48" i="5"/>
  <c r="GO48" i="5"/>
  <c r="HG48" i="5"/>
  <c r="HI48" i="5"/>
  <c r="HL48" i="5"/>
  <c r="HN48" i="5"/>
  <c r="HP48" i="5"/>
  <c r="HR48" i="5"/>
  <c r="HT48" i="5"/>
  <c r="HU48" i="5"/>
  <c r="IM48" i="5"/>
  <c r="IO48" i="5"/>
  <c r="IR48" i="5"/>
  <c r="IT48" i="5"/>
  <c r="IV48" i="5"/>
  <c r="IX48" i="5"/>
  <c r="IZ48" i="5"/>
  <c r="JA48" i="5"/>
  <c r="JS48" i="5"/>
  <c r="JU48" i="5"/>
  <c r="JX48" i="5"/>
  <c r="JZ48" i="5"/>
  <c r="KB48" i="5"/>
  <c r="KD48" i="5"/>
  <c r="KF48" i="5"/>
  <c r="KG48" i="5"/>
  <c r="KY48" i="5"/>
  <c r="LA48" i="5"/>
  <c r="LD48" i="5"/>
  <c r="LF48" i="5"/>
  <c r="LH48" i="5"/>
  <c r="LJ48" i="5"/>
  <c r="LL48" i="5"/>
  <c r="LM48" i="5"/>
  <c r="ME48" i="5"/>
  <c r="MG48" i="5"/>
  <c r="MJ48" i="5"/>
  <c r="ML48" i="5"/>
  <c r="MN48" i="5"/>
  <c r="MP48" i="5"/>
  <c r="MR48" i="5"/>
  <c r="MS48" i="5"/>
  <c r="NK48" i="5"/>
  <c r="NM48" i="5"/>
  <c r="NP48" i="5"/>
  <c r="NR48" i="5"/>
  <c r="NT48" i="5"/>
  <c r="NV48" i="5"/>
  <c r="NX48" i="5"/>
  <c r="NY48" i="5"/>
  <c r="OA48" i="5"/>
  <c r="OB48" i="5"/>
  <c r="OC48" i="5"/>
  <c r="OD48" i="5"/>
  <c r="OE48" i="5"/>
  <c r="OF48" i="5"/>
  <c r="OG48" i="5"/>
  <c r="OH48" i="5"/>
  <c r="OI48" i="5"/>
  <c r="OJ48" i="5"/>
  <c r="OK48" i="5"/>
  <c r="OL48" i="5"/>
  <c r="ON48" i="5"/>
  <c r="OO48" i="5"/>
  <c r="OP48" i="5"/>
  <c r="OR48" i="5"/>
  <c r="OS48" i="5"/>
  <c r="OU48" i="5"/>
  <c r="W49" i="5"/>
  <c r="Y49" i="5"/>
  <c r="AB49" i="5"/>
  <c r="AD49" i="5"/>
  <c r="AF49" i="5"/>
  <c r="AH49" i="5"/>
  <c r="AJ49" i="5"/>
  <c r="AK49" i="5"/>
  <c r="BC49" i="5"/>
  <c r="BE49" i="5"/>
  <c r="BH49" i="5"/>
  <c r="BJ49" i="5"/>
  <c r="BL49" i="5"/>
  <c r="BN49" i="5"/>
  <c r="BP49" i="5"/>
  <c r="BQ49" i="5"/>
  <c r="CI49" i="5"/>
  <c r="CK49" i="5"/>
  <c r="CN49" i="5"/>
  <c r="CP49" i="5"/>
  <c r="CR49" i="5"/>
  <c r="CT49" i="5"/>
  <c r="CV49" i="5"/>
  <c r="CW49" i="5"/>
  <c r="DO49" i="5"/>
  <c r="DQ49" i="5"/>
  <c r="DT49" i="5"/>
  <c r="DV49" i="5"/>
  <c r="DX49" i="5"/>
  <c r="DZ49" i="5"/>
  <c r="EB49" i="5"/>
  <c r="EC49" i="5"/>
  <c r="EU49" i="5"/>
  <c r="EW49" i="5"/>
  <c r="EZ49" i="5"/>
  <c r="FB49" i="5"/>
  <c r="FD49" i="5"/>
  <c r="FF49" i="5"/>
  <c r="FH49" i="5"/>
  <c r="FI49" i="5"/>
  <c r="GA49" i="5"/>
  <c r="GC49" i="5"/>
  <c r="GF49" i="5"/>
  <c r="GH49" i="5"/>
  <c r="GJ49" i="5"/>
  <c r="GL49" i="5"/>
  <c r="GN49" i="5"/>
  <c r="GO49" i="5"/>
  <c r="HG49" i="5"/>
  <c r="HI49" i="5"/>
  <c r="HL49" i="5"/>
  <c r="HN49" i="5"/>
  <c r="HP49" i="5"/>
  <c r="HR49" i="5"/>
  <c r="HT49" i="5"/>
  <c r="HU49" i="5"/>
  <c r="IM49" i="5"/>
  <c r="IO49" i="5"/>
  <c r="IR49" i="5"/>
  <c r="IT49" i="5"/>
  <c r="IV49" i="5"/>
  <c r="IX49" i="5"/>
  <c r="IZ49" i="5"/>
  <c r="JA49" i="5"/>
  <c r="JS49" i="5"/>
  <c r="JU49" i="5"/>
  <c r="JX49" i="5"/>
  <c r="JZ49" i="5"/>
  <c r="KB49" i="5"/>
  <c r="KD49" i="5"/>
  <c r="KF49" i="5"/>
  <c r="KG49" i="5"/>
  <c r="KY49" i="5"/>
  <c r="LA49" i="5"/>
  <c r="LD49" i="5"/>
  <c r="LF49" i="5"/>
  <c r="LH49" i="5"/>
  <c r="LJ49" i="5"/>
  <c r="LL49" i="5"/>
  <c r="LM49" i="5"/>
  <c r="ME49" i="5"/>
  <c r="MG49" i="5"/>
  <c r="MJ49" i="5"/>
  <c r="ML49" i="5"/>
  <c r="MN49" i="5"/>
  <c r="MP49" i="5"/>
  <c r="MR49" i="5"/>
  <c r="MS49" i="5"/>
  <c r="NK49" i="5"/>
  <c r="NM49" i="5"/>
  <c r="NP49" i="5"/>
  <c r="NR49" i="5"/>
  <c r="NT49" i="5"/>
  <c r="NV49" i="5"/>
  <c r="NX49" i="5"/>
  <c r="NY49" i="5"/>
  <c r="OA49" i="5"/>
  <c r="OB49" i="5"/>
  <c r="OC49" i="5"/>
  <c r="OD49" i="5"/>
  <c r="OE49" i="5"/>
  <c r="OF49" i="5"/>
  <c r="OG49" i="5"/>
  <c r="OH49" i="5"/>
  <c r="OI49" i="5"/>
  <c r="OJ49" i="5"/>
  <c r="OK49" i="5"/>
  <c r="OL49" i="5"/>
  <c r="ON49" i="5"/>
  <c r="OO49" i="5"/>
  <c r="OP49" i="5"/>
  <c r="OR49" i="5"/>
  <c r="OS49" i="5"/>
  <c r="OU49" i="5"/>
  <c r="W50" i="5"/>
  <c r="Y50" i="5"/>
  <c r="AB50" i="5"/>
  <c r="AD50" i="5"/>
  <c r="AF50" i="5"/>
  <c r="AH50" i="5"/>
  <c r="AJ50" i="5"/>
  <c r="AK50" i="5"/>
  <c r="BC50" i="5"/>
  <c r="BE50" i="5"/>
  <c r="BH50" i="5"/>
  <c r="BJ50" i="5"/>
  <c r="BL50" i="5"/>
  <c r="BN50" i="5"/>
  <c r="BP50" i="5"/>
  <c r="BQ50" i="5"/>
  <c r="CI50" i="5"/>
  <c r="CK50" i="5"/>
  <c r="CN50" i="5"/>
  <c r="CP50" i="5"/>
  <c r="CR50" i="5"/>
  <c r="CT50" i="5"/>
  <c r="CV50" i="5"/>
  <c r="CW50" i="5"/>
  <c r="DO50" i="5"/>
  <c r="DQ50" i="5"/>
  <c r="DT50" i="5"/>
  <c r="DV50" i="5"/>
  <c r="DX50" i="5"/>
  <c r="DZ50" i="5"/>
  <c r="EB50" i="5"/>
  <c r="EC50" i="5"/>
  <c r="EU50" i="5"/>
  <c r="EW50" i="5"/>
  <c r="EZ50" i="5"/>
  <c r="FB50" i="5"/>
  <c r="FD50" i="5"/>
  <c r="FF50" i="5"/>
  <c r="FH50" i="5"/>
  <c r="FI50" i="5"/>
  <c r="GA50" i="5"/>
  <c r="GC50" i="5"/>
  <c r="GF50" i="5"/>
  <c r="GH50" i="5"/>
  <c r="GJ50" i="5"/>
  <c r="GL50" i="5"/>
  <c r="GN50" i="5"/>
  <c r="GO50" i="5"/>
  <c r="HG50" i="5"/>
  <c r="HI50" i="5"/>
  <c r="HL50" i="5"/>
  <c r="HN50" i="5"/>
  <c r="HP50" i="5"/>
  <c r="HR50" i="5"/>
  <c r="HT50" i="5"/>
  <c r="HU50" i="5"/>
  <c r="IM50" i="5"/>
  <c r="IO50" i="5"/>
  <c r="IR50" i="5"/>
  <c r="IT50" i="5"/>
  <c r="IV50" i="5"/>
  <c r="IX50" i="5"/>
  <c r="IZ50" i="5"/>
  <c r="JA50" i="5"/>
  <c r="JS50" i="5"/>
  <c r="JU50" i="5"/>
  <c r="JX50" i="5"/>
  <c r="JZ50" i="5"/>
  <c r="KB50" i="5"/>
  <c r="KD50" i="5"/>
  <c r="KF50" i="5"/>
  <c r="KG50" i="5"/>
  <c r="KY50" i="5"/>
  <c r="LA50" i="5"/>
  <c r="LD50" i="5"/>
  <c r="LF50" i="5"/>
  <c r="LH50" i="5"/>
  <c r="LJ50" i="5"/>
  <c r="LL50" i="5"/>
  <c r="LM50" i="5"/>
  <c r="ME50" i="5"/>
  <c r="MG50" i="5"/>
  <c r="MJ50" i="5"/>
  <c r="ML50" i="5"/>
  <c r="MN50" i="5"/>
  <c r="MP50" i="5"/>
  <c r="MR50" i="5"/>
  <c r="MS50" i="5"/>
  <c r="NK50" i="5"/>
  <c r="NM50" i="5"/>
  <c r="NP50" i="5"/>
  <c r="NR50" i="5"/>
  <c r="NT50" i="5"/>
  <c r="NV50" i="5"/>
  <c r="NX50" i="5"/>
  <c r="NY50" i="5"/>
  <c r="OA50" i="5"/>
  <c r="OB50" i="5"/>
  <c r="OC50" i="5"/>
  <c r="OD50" i="5"/>
  <c r="OE50" i="5"/>
  <c r="OF50" i="5"/>
  <c r="OG50" i="5"/>
  <c r="OH50" i="5"/>
  <c r="OI50" i="5"/>
  <c r="OJ50" i="5"/>
  <c r="OK50" i="5"/>
  <c r="OL50" i="5"/>
  <c r="ON50" i="5"/>
  <c r="OO50" i="5"/>
  <c r="OP50" i="5"/>
  <c r="OR50" i="5"/>
  <c r="OS50" i="5"/>
  <c r="OU50" i="5"/>
  <c r="W51" i="5"/>
  <c r="Y51" i="5"/>
  <c r="AB51" i="5"/>
  <c r="AD51" i="5"/>
  <c r="AF51" i="5"/>
  <c r="AH51" i="5"/>
  <c r="AJ51" i="5"/>
  <c r="AK51" i="5"/>
  <c r="BC51" i="5"/>
  <c r="BE51" i="5"/>
  <c r="BH51" i="5"/>
  <c r="BJ51" i="5"/>
  <c r="BL51" i="5"/>
  <c r="BN51" i="5"/>
  <c r="BP51" i="5"/>
  <c r="BQ51" i="5"/>
  <c r="CI51" i="5"/>
  <c r="CK51" i="5"/>
  <c r="CN51" i="5"/>
  <c r="CP51" i="5"/>
  <c r="CR51" i="5"/>
  <c r="CT51" i="5"/>
  <c r="CV51" i="5"/>
  <c r="CW51" i="5"/>
  <c r="DO51" i="5"/>
  <c r="DQ51" i="5"/>
  <c r="DT51" i="5"/>
  <c r="DV51" i="5"/>
  <c r="DX51" i="5"/>
  <c r="DZ51" i="5"/>
  <c r="EB51" i="5"/>
  <c r="EC51" i="5"/>
  <c r="EU51" i="5"/>
  <c r="EW51" i="5"/>
  <c r="EZ51" i="5"/>
  <c r="FB51" i="5"/>
  <c r="FD51" i="5"/>
  <c r="FF51" i="5"/>
  <c r="FH51" i="5"/>
  <c r="FI51" i="5"/>
  <c r="GA51" i="5"/>
  <c r="GC51" i="5"/>
  <c r="GF51" i="5"/>
  <c r="GH51" i="5"/>
  <c r="GJ51" i="5"/>
  <c r="GL51" i="5"/>
  <c r="GN51" i="5"/>
  <c r="GO51" i="5"/>
  <c r="HG51" i="5"/>
  <c r="HI51" i="5"/>
  <c r="HL51" i="5"/>
  <c r="HN51" i="5"/>
  <c r="HP51" i="5"/>
  <c r="HR51" i="5"/>
  <c r="HT51" i="5"/>
  <c r="HU51" i="5"/>
  <c r="IM51" i="5"/>
  <c r="IO51" i="5"/>
  <c r="IR51" i="5"/>
  <c r="IT51" i="5"/>
  <c r="IV51" i="5"/>
  <c r="IX51" i="5"/>
  <c r="IZ51" i="5"/>
  <c r="JA51" i="5"/>
  <c r="JS51" i="5"/>
  <c r="JU51" i="5"/>
  <c r="JX51" i="5"/>
  <c r="JZ51" i="5"/>
  <c r="KB51" i="5"/>
  <c r="KD51" i="5"/>
  <c r="KF51" i="5"/>
  <c r="KG51" i="5"/>
  <c r="KY51" i="5"/>
  <c r="LA51" i="5"/>
  <c r="LD51" i="5"/>
  <c r="LF51" i="5"/>
  <c r="LH51" i="5"/>
  <c r="LJ51" i="5"/>
  <c r="LL51" i="5"/>
  <c r="LM51" i="5"/>
  <c r="ME51" i="5"/>
  <c r="MG51" i="5"/>
  <c r="MJ51" i="5"/>
  <c r="ML51" i="5"/>
  <c r="MN51" i="5"/>
  <c r="MP51" i="5"/>
  <c r="MR51" i="5"/>
  <c r="MS51" i="5"/>
  <c r="NK51" i="5"/>
  <c r="NM51" i="5"/>
  <c r="NP51" i="5"/>
  <c r="NR51" i="5"/>
  <c r="NT51" i="5"/>
  <c r="NV51" i="5"/>
  <c r="NX51" i="5"/>
  <c r="NY51" i="5"/>
  <c r="OA51" i="5"/>
  <c r="OB51" i="5"/>
  <c r="OC51" i="5"/>
  <c r="OD51" i="5"/>
  <c r="OE51" i="5"/>
  <c r="OF51" i="5"/>
  <c r="OG51" i="5"/>
  <c r="OH51" i="5"/>
  <c r="OI51" i="5"/>
  <c r="OJ51" i="5"/>
  <c r="OK51" i="5"/>
  <c r="OL51" i="5"/>
  <c r="ON51" i="5"/>
  <c r="OO51" i="5"/>
  <c r="OP51" i="5"/>
  <c r="OR51" i="5"/>
  <c r="OS51" i="5"/>
  <c r="OU51" i="5"/>
  <c r="W52" i="5"/>
  <c r="Y52" i="5"/>
  <c r="AB52" i="5"/>
  <c r="AD52" i="5"/>
  <c r="AF52" i="5"/>
  <c r="AH52" i="5"/>
  <c r="AJ52" i="5"/>
  <c r="AK52" i="5"/>
  <c r="BC52" i="5"/>
  <c r="BE52" i="5"/>
  <c r="BH52" i="5"/>
  <c r="BJ52" i="5"/>
  <c r="BL52" i="5"/>
  <c r="BN52" i="5"/>
  <c r="BP52" i="5"/>
  <c r="BQ52" i="5"/>
  <c r="CI52" i="5"/>
  <c r="CK52" i="5"/>
  <c r="CN52" i="5"/>
  <c r="CP52" i="5"/>
  <c r="CR52" i="5"/>
  <c r="CT52" i="5"/>
  <c r="CV52" i="5"/>
  <c r="CW52" i="5"/>
  <c r="DO52" i="5"/>
  <c r="DQ52" i="5"/>
  <c r="DT52" i="5"/>
  <c r="DV52" i="5"/>
  <c r="DX52" i="5"/>
  <c r="DZ52" i="5"/>
  <c r="EB52" i="5"/>
  <c r="EC52" i="5"/>
  <c r="EU52" i="5"/>
  <c r="EW52" i="5"/>
  <c r="EZ52" i="5"/>
  <c r="FB52" i="5"/>
  <c r="FD52" i="5"/>
  <c r="FF52" i="5"/>
  <c r="FH52" i="5"/>
  <c r="FI52" i="5"/>
  <c r="GA52" i="5"/>
  <c r="GC52" i="5"/>
  <c r="GF52" i="5"/>
  <c r="GH52" i="5"/>
  <c r="GJ52" i="5"/>
  <c r="GL52" i="5"/>
  <c r="GN52" i="5"/>
  <c r="GO52" i="5"/>
  <c r="HG52" i="5"/>
  <c r="HI52" i="5"/>
  <c r="HL52" i="5"/>
  <c r="HN52" i="5"/>
  <c r="HP52" i="5"/>
  <c r="HR52" i="5"/>
  <c r="HT52" i="5"/>
  <c r="HU52" i="5"/>
  <c r="IM52" i="5"/>
  <c r="IO52" i="5"/>
  <c r="IR52" i="5"/>
  <c r="IT52" i="5"/>
  <c r="IV52" i="5"/>
  <c r="IX52" i="5"/>
  <c r="IZ52" i="5"/>
  <c r="JA52" i="5"/>
  <c r="JS52" i="5"/>
  <c r="JU52" i="5"/>
  <c r="JX52" i="5"/>
  <c r="JZ52" i="5"/>
  <c r="KB52" i="5"/>
  <c r="KD52" i="5"/>
  <c r="KF52" i="5"/>
  <c r="KG52" i="5"/>
  <c r="KY52" i="5"/>
  <c r="LA52" i="5"/>
  <c r="LD52" i="5"/>
  <c r="LF52" i="5"/>
  <c r="LH52" i="5"/>
  <c r="LJ52" i="5"/>
  <c r="LL52" i="5"/>
  <c r="LM52" i="5"/>
  <c r="ME52" i="5"/>
  <c r="MG52" i="5"/>
  <c r="MJ52" i="5"/>
  <c r="ML52" i="5"/>
  <c r="MN52" i="5"/>
  <c r="MP52" i="5"/>
  <c r="MR52" i="5"/>
  <c r="MS52" i="5"/>
  <c r="NK52" i="5"/>
  <c r="NM52" i="5"/>
  <c r="NP52" i="5"/>
  <c r="NR52" i="5"/>
  <c r="NT52" i="5"/>
  <c r="NV52" i="5"/>
  <c r="NX52" i="5"/>
  <c r="NY52" i="5"/>
  <c r="OA52" i="5"/>
  <c r="OB52" i="5"/>
  <c r="OC52" i="5"/>
  <c r="OD52" i="5"/>
  <c r="OE52" i="5"/>
  <c r="OF52" i="5"/>
  <c r="OG52" i="5"/>
  <c r="OH52" i="5"/>
  <c r="OI52" i="5"/>
  <c r="OJ52" i="5"/>
  <c r="OK52" i="5"/>
  <c r="OL52" i="5"/>
  <c r="ON52" i="5"/>
  <c r="OO52" i="5"/>
  <c r="OP52" i="5"/>
  <c r="OR52" i="5"/>
  <c r="OS52" i="5"/>
  <c r="OU52" i="5"/>
  <c r="W53" i="5"/>
  <c r="Y53" i="5"/>
  <c r="AB53" i="5"/>
  <c r="AD53" i="5"/>
  <c r="AF53" i="5"/>
  <c r="AH53" i="5"/>
  <c r="AJ53" i="5"/>
  <c r="AK53" i="5"/>
  <c r="BC53" i="5"/>
  <c r="BE53" i="5"/>
  <c r="BH53" i="5"/>
  <c r="BJ53" i="5"/>
  <c r="BL53" i="5"/>
  <c r="BN53" i="5"/>
  <c r="BP53" i="5"/>
  <c r="BQ53" i="5"/>
  <c r="CI53" i="5"/>
  <c r="CK53" i="5"/>
  <c r="CN53" i="5"/>
  <c r="CP53" i="5"/>
  <c r="CR53" i="5"/>
  <c r="CT53" i="5"/>
  <c r="CV53" i="5"/>
  <c r="CW53" i="5"/>
  <c r="DO53" i="5"/>
  <c r="DQ53" i="5"/>
  <c r="DT53" i="5"/>
  <c r="DV53" i="5"/>
  <c r="DX53" i="5"/>
  <c r="DZ53" i="5"/>
  <c r="EB53" i="5"/>
  <c r="EC53" i="5"/>
  <c r="EU53" i="5"/>
  <c r="EW53" i="5"/>
  <c r="EZ53" i="5"/>
  <c r="FB53" i="5"/>
  <c r="FD53" i="5"/>
  <c r="FF53" i="5"/>
  <c r="FH53" i="5"/>
  <c r="FI53" i="5"/>
  <c r="GA53" i="5"/>
  <c r="GC53" i="5"/>
  <c r="GF53" i="5"/>
  <c r="GH53" i="5"/>
  <c r="GJ53" i="5"/>
  <c r="GL53" i="5"/>
  <c r="GN53" i="5"/>
  <c r="GO53" i="5"/>
  <c r="HG53" i="5"/>
  <c r="HI53" i="5"/>
  <c r="HL53" i="5"/>
  <c r="HN53" i="5"/>
  <c r="HP53" i="5"/>
  <c r="HR53" i="5"/>
  <c r="HT53" i="5"/>
  <c r="HU53" i="5"/>
  <c r="IM53" i="5"/>
  <c r="IO53" i="5"/>
  <c r="IR53" i="5"/>
  <c r="IT53" i="5"/>
  <c r="IV53" i="5"/>
  <c r="IX53" i="5"/>
  <c r="IZ53" i="5"/>
  <c r="JA53" i="5"/>
  <c r="JS53" i="5"/>
  <c r="JU53" i="5"/>
  <c r="JX53" i="5"/>
  <c r="JZ53" i="5"/>
  <c r="KB53" i="5"/>
  <c r="KD53" i="5"/>
  <c r="KF53" i="5"/>
  <c r="KG53" i="5"/>
  <c r="KY53" i="5"/>
  <c r="LA53" i="5"/>
  <c r="LD53" i="5"/>
  <c r="LF53" i="5"/>
  <c r="LH53" i="5"/>
  <c r="LJ53" i="5"/>
  <c r="LL53" i="5"/>
  <c r="LM53" i="5"/>
  <c r="ME53" i="5"/>
  <c r="MG53" i="5"/>
  <c r="MJ53" i="5"/>
  <c r="ML53" i="5"/>
  <c r="MN53" i="5"/>
  <c r="MP53" i="5"/>
  <c r="MR53" i="5"/>
  <c r="MS53" i="5"/>
  <c r="NK53" i="5"/>
  <c r="NM53" i="5"/>
  <c r="NP53" i="5"/>
  <c r="NR53" i="5"/>
  <c r="NT53" i="5"/>
  <c r="NV53" i="5"/>
  <c r="NX53" i="5"/>
  <c r="NY53" i="5"/>
  <c r="OA53" i="5"/>
  <c r="OB53" i="5"/>
  <c r="OC53" i="5"/>
  <c r="OD53" i="5"/>
  <c r="OE53" i="5"/>
  <c r="OF53" i="5"/>
  <c r="OG53" i="5"/>
  <c r="OH53" i="5"/>
  <c r="OI53" i="5"/>
  <c r="OJ53" i="5"/>
  <c r="OK53" i="5"/>
  <c r="OL53" i="5"/>
  <c r="ON53" i="5"/>
  <c r="OO53" i="5"/>
  <c r="OP53" i="5"/>
  <c r="OR53" i="5"/>
  <c r="OS53" i="5"/>
  <c r="OU53" i="5"/>
  <c r="W54" i="5"/>
  <c r="Y54" i="5"/>
  <c r="AB54" i="5"/>
  <c r="AD54" i="5"/>
  <c r="AF54" i="5"/>
  <c r="AH54" i="5"/>
  <c r="AJ54" i="5"/>
  <c r="AK54" i="5"/>
  <c r="BC54" i="5"/>
  <c r="BE54" i="5"/>
  <c r="BH54" i="5"/>
  <c r="BJ54" i="5"/>
  <c r="BL54" i="5"/>
  <c r="BN54" i="5"/>
  <c r="BP54" i="5"/>
  <c r="BQ54" i="5"/>
  <c r="CI54" i="5"/>
  <c r="CK54" i="5"/>
  <c r="CN54" i="5"/>
  <c r="CP54" i="5"/>
  <c r="CR54" i="5"/>
  <c r="CT54" i="5"/>
  <c r="CV54" i="5"/>
  <c r="CW54" i="5"/>
  <c r="DO54" i="5"/>
  <c r="DQ54" i="5"/>
  <c r="DT54" i="5"/>
  <c r="DV54" i="5"/>
  <c r="DX54" i="5"/>
  <c r="DZ54" i="5"/>
  <c r="EB54" i="5"/>
  <c r="EC54" i="5"/>
  <c r="EU54" i="5"/>
  <c r="EW54" i="5"/>
  <c r="EZ54" i="5"/>
  <c r="FB54" i="5"/>
  <c r="FD54" i="5"/>
  <c r="FF54" i="5"/>
  <c r="FH54" i="5"/>
  <c r="FI54" i="5"/>
  <c r="GA54" i="5"/>
  <c r="GC54" i="5"/>
  <c r="GF54" i="5"/>
  <c r="GH54" i="5"/>
  <c r="GJ54" i="5"/>
  <c r="GL54" i="5"/>
  <c r="GN54" i="5"/>
  <c r="GO54" i="5"/>
  <c r="HG54" i="5"/>
  <c r="HI54" i="5"/>
  <c r="HL54" i="5"/>
  <c r="HN54" i="5"/>
  <c r="HP54" i="5"/>
  <c r="HR54" i="5"/>
  <c r="HT54" i="5"/>
  <c r="HU54" i="5"/>
  <c r="IM54" i="5"/>
  <c r="IO54" i="5"/>
  <c r="IR54" i="5"/>
  <c r="IT54" i="5"/>
  <c r="IV54" i="5"/>
  <c r="IX54" i="5"/>
  <c r="IZ54" i="5"/>
  <c r="JA54" i="5"/>
  <c r="JS54" i="5"/>
  <c r="JU54" i="5"/>
  <c r="JX54" i="5"/>
  <c r="JZ54" i="5"/>
  <c r="KB54" i="5"/>
  <c r="KD54" i="5"/>
  <c r="KF54" i="5"/>
  <c r="KG54" i="5"/>
  <c r="KY54" i="5"/>
  <c r="LA54" i="5"/>
  <c r="LD54" i="5"/>
  <c r="LF54" i="5"/>
  <c r="LH54" i="5"/>
  <c r="LJ54" i="5"/>
  <c r="LL54" i="5"/>
  <c r="LM54" i="5"/>
  <c r="ME54" i="5"/>
  <c r="MG54" i="5"/>
  <c r="MJ54" i="5"/>
  <c r="ML54" i="5"/>
  <c r="MN54" i="5"/>
  <c r="MP54" i="5"/>
  <c r="MR54" i="5"/>
  <c r="MS54" i="5"/>
  <c r="NK54" i="5"/>
  <c r="NM54" i="5"/>
  <c r="NP54" i="5"/>
  <c r="NR54" i="5"/>
  <c r="NT54" i="5"/>
  <c r="NV54" i="5"/>
  <c r="NX54" i="5"/>
  <c r="NY54" i="5"/>
  <c r="OA54" i="5"/>
  <c r="OB54" i="5"/>
  <c r="OC54" i="5"/>
  <c r="OD54" i="5"/>
  <c r="OE54" i="5"/>
  <c r="OF54" i="5"/>
  <c r="OG54" i="5"/>
  <c r="OH54" i="5"/>
  <c r="OI54" i="5"/>
  <c r="OJ54" i="5"/>
  <c r="OK54" i="5"/>
  <c r="OL54" i="5"/>
  <c r="ON54" i="5"/>
  <c r="OO54" i="5"/>
  <c r="OP54" i="5"/>
  <c r="OR54" i="5"/>
  <c r="OS54" i="5"/>
  <c r="OU54" i="5"/>
  <c r="W55" i="5"/>
  <c r="Y55" i="5"/>
  <c r="AB55" i="5"/>
  <c r="AD55" i="5"/>
  <c r="AF55" i="5"/>
  <c r="AH55" i="5"/>
  <c r="AJ55" i="5"/>
  <c r="AK55" i="5"/>
  <c r="BC55" i="5"/>
  <c r="BE55" i="5"/>
  <c r="BH55" i="5"/>
  <c r="BJ55" i="5"/>
  <c r="BL55" i="5"/>
  <c r="BN55" i="5"/>
  <c r="BP55" i="5"/>
  <c r="BQ55" i="5"/>
  <c r="CI55" i="5"/>
  <c r="CK55" i="5"/>
  <c r="CN55" i="5"/>
  <c r="CP55" i="5"/>
  <c r="CR55" i="5"/>
  <c r="CT55" i="5"/>
  <c r="CV55" i="5"/>
  <c r="CW55" i="5"/>
  <c r="DO55" i="5"/>
  <c r="DQ55" i="5"/>
  <c r="DT55" i="5"/>
  <c r="DV55" i="5"/>
  <c r="DX55" i="5"/>
  <c r="DZ55" i="5"/>
  <c r="EB55" i="5"/>
  <c r="EC55" i="5"/>
  <c r="EU55" i="5"/>
  <c r="EW55" i="5"/>
  <c r="EZ55" i="5"/>
  <c r="FB55" i="5"/>
  <c r="FD55" i="5"/>
  <c r="FF55" i="5"/>
  <c r="FH55" i="5"/>
  <c r="FI55" i="5"/>
  <c r="GA55" i="5"/>
  <c r="GC55" i="5"/>
  <c r="GF55" i="5"/>
  <c r="GH55" i="5"/>
  <c r="GJ55" i="5"/>
  <c r="GL55" i="5"/>
  <c r="GN55" i="5"/>
  <c r="GO55" i="5"/>
  <c r="HG55" i="5"/>
  <c r="HI55" i="5"/>
  <c r="HL55" i="5"/>
  <c r="HN55" i="5"/>
  <c r="HP55" i="5"/>
  <c r="HR55" i="5"/>
  <c r="HT55" i="5"/>
  <c r="HU55" i="5"/>
  <c r="IM55" i="5"/>
  <c r="IO55" i="5"/>
  <c r="IR55" i="5"/>
  <c r="IT55" i="5"/>
  <c r="IV55" i="5"/>
  <c r="IX55" i="5"/>
  <c r="IZ55" i="5"/>
  <c r="JA55" i="5"/>
  <c r="JS55" i="5"/>
  <c r="JU55" i="5"/>
  <c r="JX55" i="5"/>
  <c r="JZ55" i="5"/>
  <c r="KB55" i="5"/>
  <c r="KD55" i="5"/>
  <c r="KF55" i="5"/>
  <c r="KG55" i="5"/>
  <c r="KY55" i="5"/>
  <c r="LA55" i="5"/>
  <c r="LD55" i="5"/>
  <c r="LF55" i="5"/>
  <c r="LH55" i="5"/>
  <c r="LJ55" i="5"/>
  <c r="LL55" i="5"/>
  <c r="LM55" i="5"/>
  <c r="ME55" i="5"/>
  <c r="MG55" i="5"/>
  <c r="MJ55" i="5"/>
  <c r="ML55" i="5"/>
  <c r="MN55" i="5"/>
  <c r="MP55" i="5"/>
  <c r="MR55" i="5"/>
  <c r="MS55" i="5"/>
  <c r="NK55" i="5"/>
  <c r="NM55" i="5"/>
  <c r="NP55" i="5"/>
  <c r="NR55" i="5"/>
  <c r="NT55" i="5"/>
  <c r="NV55" i="5"/>
  <c r="NX55" i="5"/>
  <c r="NY55" i="5"/>
  <c r="OA55" i="5"/>
  <c r="OB55" i="5"/>
  <c r="OC55" i="5"/>
  <c r="OD55" i="5"/>
  <c r="OE55" i="5"/>
  <c r="OF55" i="5"/>
  <c r="OG55" i="5"/>
  <c r="OH55" i="5"/>
  <c r="OI55" i="5"/>
  <c r="OJ55" i="5"/>
  <c r="OK55" i="5"/>
  <c r="OL55" i="5"/>
  <c r="ON55" i="5"/>
  <c r="OO55" i="5"/>
  <c r="OP55" i="5"/>
  <c r="OR55" i="5"/>
  <c r="OS55" i="5"/>
  <c r="OU55" i="5"/>
  <c r="W56" i="5"/>
  <c r="Y56" i="5"/>
  <c r="AB56" i="5"/>
  <c r="AD56" i="5"/>
  <c r="AF56" i="5"/>
  <c r="AH56" i="5"/>
  <c r="AJ56" i="5"/>
  <c r="AK56" i="5"/>
  <c r="BC56" i="5"/>
  <c r="BE56" i="5"/>
  <c r="BH56" i="5"/>
  <c r="BJ56" i="5"/>
  <c r="BL56" i="5"/>
  <c r="BN56" i="5"/>
  <c r="BP56" i="5"/>
  <c r="BQ56" i="5"/>
  <c r="CI56" i="5"/>
  <c r="CK56" i="5"/>
  <c r="CN56" i="5"/>
  <c r="CP56" i="5"/>
  <c r="CR56" i="5"/>
  <c r="CT56" i="5"/>
  <c r="CV56" i="5"/>
  <c r="CW56" i="5"/>
  <c r="DO56" i="5"/>
  <c r="DQ56" i="5"/>
  <c r="DT56" i="5"/>
  <c r="DV56" i="5"/>
  <c r="DX56" i="5"/>
  <c r="DZ56" i="5"/>
  <c r="EB56" i="5"/>
  <c r="EC56" i="5"/>
  <c r="EU56" i="5"/>
  <c r="EW56" i="5"/>
  <c r="EZ56" i="5"/>
  <c r="FB56" i="5"/>
  <c r="FD56" i="5"/>
  <c r="FF56" i="5"/>
  <c r="FH56" i="5"/>
  <c r="FI56" i="5"/>
  <c r="GA56" i="5"/>
  <c r="GC56" i="5"/>
  <c r="GF56" i="5"/>
  <c r="GH56" i="5"/>
  <c r="GJ56" i="5"/>
  <c r="GL56" i="5"/>
  <c r="GN56" i="5"/>
  <c r="GO56" i="5"/>
  <c r="HG56" i="5"/>
  <c r="HI56" i="5"/>
  <c r="HL56" i="5"/>
  <c r="HN56" i="5"/>
  <c r="HP56" i="5"/>
  <c r="HR56" i="5"/>
  <c r="HT56" i="5"/>
  <c r="HU56" i="5"/>
  <c r="IM56" i="5"/>
  <c r="IO56" i="5"/>
  <c r="IR56" i="5"/>
  <c r="IT56" i="5"/>
  <c r="IV56" i="5"/>
  <c r="IX56" i="5"/>
  <c r="IZ56" i="5"/>
  <c r="JA56" i="5"/>
  <c r="JS56" i="5"/>
  <c r="JU56" i="5"/>
  <c r="JX56" i="5"/>
  <c r="JZ56" i="5"/>
  <c r="KB56" i="5"/>
  <c r="KD56" i="5"/>
  <c r="KF56" i="5"/>
  <c r="KG56" i="5"/>
  <c r="KY56" i="5"/>
  <c r="LA56" i="5"/>
  <c r="LD56" i="5"/>
  <c r="LF56" i="5"/>
  <c r="LH56" i="5"/>
  <c r="LJ56" i="5"/>
  <c r="LL56" i="5"/>
  <c r="LM56" i="5"/>
  <c r="ME56" i="5"/>
  <c r="MG56" i="5"/>
  <c r="MJ56" i="5"/>
  <c r="ML56" i="5"/>
  <c r="MN56" i="5"/>
  <c r="MP56" i="5"/>
  <c r="MR56" i="5"/>
  <c r="MS56" i="5"/>
  <c r="NK56" i="5"/>
  <c r="NM56" i="5"/>
  <c r="NP56" i="5"/>
  <c r="NR56" i="5"/>
  <c r="NT56" i="5"/>
  <c r="NV56" i="5"/>
  <c r="NX56" i="5"/>
  <c r="NY56" i="5"/>
  <c r="OA56" i="5"/>
  <c r="OB56" i="5"/>
  <c r="OC56" i="5"/>
  <c r="OD56" i="5"/>
  <c r="OE56" i="5"/>
  <c r="OF56" i="5"/>
  <c r="OG56" i="5"/>
  <c r="OH56" i="5"/>
  <c r="OI56" i="5"/>
  <c r="OJ56" i="5"/>
  <c r="OK56" i="5"/>
  <c r="OL56" i="5"/>
  <c r="ON56" i="5"/>
  <c r="OO56" i="5"/>
  <c r="OP56" i="5"/>
  <c r="OR56" i="5"/>
  <c r="OS56" i="5"/>
  <c r="OU56" i="5"/>
  <c r="W57" i="5"/>
  <c r="Y57" i="5"/>
  <c r="AB57" i="5"/>
  <c r="AD57" i="5"/>
  <c r="AF57" i="5"/>
  <c r="AH57" i="5"/>
  <c r="AJ57" i="5"/>
  <c r="AK57" i="5"/>
  <c r="BC57" i="5"/>
  <c r="BE57" i="5"/>
  <c r="BH57" i="5"/>
  <c r="BJ57" i="5"/>
  <c r="BL57" i="5"/>
  <c r="BN57" i="5"/>
  <c r="BP57" i="5"/>
  <c r="BQ57" i="5"/>
  <c r="CI57" i="5"/>
  <c r="CK57" i="5"/>
  <c r="CN57" i="5"/>
  <c r="CP57" i="5"/>
  <c r="CR57" i="5"/>
  <c r="CT57" i="5"/>
  <c r="CV57" i="5"/>
  <c r="CW57" i="5"/>
  <c r="DO57" i="5"/>
  <c r="DQ57" i="5"/>
  <c r="DT57" i="5"/>
  <c r="DV57" i="5"/>
  <c r="DX57" i="5"/>
  <c r="DZ57" i="5"/>
  <c r="EB57" i="5"/>
  <c r="EC57" i="5"/>
  <c r="EU57" i="5"/>
  <c r="EW57" i="5"/>
  <c r="EZ57" i="5"/>
  <c r="FB57" i="5"/>
  <c r="FD57" i="5"/>
  <c r="FF57" i="5"/>
  <c r="FH57" i="5"/>
  <c r="FI57" i="5"/>
  <c r="GA57" i="5"/>
  <c r="GC57" i="5"/>
  <c r="GF57" i="5"/>
  <c r="GH57" i="5"/>
  <c r="GJ57" i="5"/>
  <c r="GL57" i="5"/>
  <c r="GN57" i="5"/>
  <c r="GO57" i="5"/>
  <c r="HG57" i="5"/>
  <c r="HI57" i="5"/>
  <c r="HL57" i="5"/>
  <c r="HN57" i="5"/>
  <c r="HP57" i="5"/>
  <c r="HR57" i="5"/>
  <c r="HT57" i="5"/>
  <c r="HU57" i="5"/>
  <c r="IM57" i="5"/>
  <c r="IO57" i="5"/>
  <c r="IR57" i="5"/>
  <c r="IT57" i="5"/>
  <c r="IV57" i="5"/>
  <c r="IX57" i="5"/>
  <c r="IZ57" i="5"/>
  <c r="JA57" i="5"/>
  <c r="JS57" i="5"/>
  <c r="JU57" i="5"/>
  <c r="JX57" i="5"/>
  <c r="JZ57" i="5"/>
  <c r="KB57" i="5"/>
  <c r="KD57" i="5"/>
  <c r="KF57" i="5"/>
  <c r="KG57" i="5"/>
  <c r="KY57" i="5"/>
  <c r="LA57" i="5"/>
  <c r="LD57" i="5"/>
  <c r="LF57" i="5"/>
  <c r="LH57" i="5"/>
  <c r="LJ57" i="5"/>
  <c r="LL57" i="5"/>
  <c r="LM57" i="5"/>
  <c r="ME57" i="5"/>
  <c r="MG57" i="5"/>
  <c r="MJ57" i="5"/>
  <c r="ML57" i="5"/>
  <c r="MN57" i="5"/>
  <c r="MP57" i="5"/>
  <c r="MR57" i="5"/>
  <c r="MS57" i="5"/>
  <c r="NK57" i="5"/>
  <c r="NM57" i="5"/>
  <c r="NP57" i="5"/>
  <c r="NR57" i="5"/>
  <c r="NT57" i="5"/>
  <c r="NV57" i="5"/>
  <c r="NX57" i="5"/>
  <c r="NY57" i="5"/>
  <c r="OA57" i="5"/>
  <c r="OB57" i="5"/>
  <c r="OC57" i="5"/>
  <c r="OD57" i="5"/>
  <c r="OE57" i="5"/>
  <c r="OF57" i="5"/>
  <c r="OG57" i="5"/>
  <c r="OH57" i="5"/>
  <c r="OI57" i="5"/>
  <c r="OJ57" i="5"/>
  <c r="OK57" i="5"/>
  <c r="OL57" i="5"/>
  <c r="ON57" i="5"/>
  <c r="OO57" i="5"/>
  <c r="OP57" i="5"/>
  <c r="OR57" i="5"/>
  <c r="OS57" i="5"/>
  <c r="OU57" i="5"/>
  <c r="W58" i="5"/>
  <c r="Y58" i="5"/>
  <c r="AB58" i="5"/>
  <c r="AD58" i="5"/>
  <c r="AF58" i="5"/>
  <c r="AH58" i="5"/>
  <c r="AJ58" i="5"/>
  <c r="AK58" i="5"/>
  <c r="BC58" i="5"/>
  <c r="BE58" i="5"/>
  <c r="BH58" i="5"/>
  <c r="BJ58" i="5"/>
  <c r="BL58" i="5"/>
  <c r="BN58" i="5"/>
  <c r="BP58" i="5"/>
  <c r="BQ58" i="5"/>
  <c r="CI58" i="5"/>
  <c r="CK58" i="5"/>
  <c r="CN58" i="5"/>
  <c r="CP58" i="5"/>
  <c r="CR58" i="5"/>
  <c r="CT58" i="5"/>
  <c r="CV58" i="5"/>
  <c r="CW58" i="5"/>
  <c r="DO58" i="5"/>
  <c r="DQ58" i="5"/>
  <c r="DT58" i="5"/>
  <c r="DV58" i="5"/>
  <c r="DX58" i="5"/>
  <c r="DZ58" i="5"/>
  <c r="EB58" i="5"/>
  <c r="EC58" i="5"/>
  <c r="EU58" i="5"/>
  <c r="EW58" i="5"/>
  <c r="EZ58" i="5"/>
  <c r="FB58" i="5"/>
  <c r="FD58" i="5"/>
  <c r="FF58" i="5"/>
  <c r="FH58" i="5"/>
  <c r="FI58" i="5"/>
  <c r="GA58" i="5"/>
  <c r="GC58" i="5"/>
  <c r="GF58" i="5"/>
  <c r="GH58" i="5"/>
  <c r="GJ58" i="5"/>
  <c r="GL58" i="5"/>
  <c r="GN58" i="5"/>
  <c r="GO58" i="5"/>
  <c r="HG58" i="5"/>
  <c r="HI58" i="5"/>
  <c r="HL58" i="5"/>
  <c r="HN58" i="5"/>
  <c r="HP58" i="5"/>
  <c r="HR58" i="5"/>
  <c r="HT58" i="5"/>
  <c r="HU58" i="5"/>
  <c r="IM58" i="5"/>
  <c r="IO58" i="5"/>
  <c r="IR58" i="5"/>
  <c r="IT58" i="5"/>
  <c r="IV58" i="5"/>
  <c r="IX58" i="5"/>
  <c r="IZ58" i="5"/>
  <c r="JA58" i="5"/>
  <c r="JS58" i="5"/>
  <c r="JU58" i="5"/>
  <c r="JX58" i="5"/>
  <c r="JZ58" i="5"/>
  <c r="KB58" i="5"/>
  <c r="KD58" i="5"/>
  <c r="KF58" i="5"/>
  <c r="KG58" i="5"/>
  <c r="KY58" i="5"/>
  <c r="LA58" i="5"/>
  <c r="LD58" i="5"/>
  <c r="LF58" i="5"/>
  <c r="LH58" i="5"/>
  <c r="LJ58" i="5"/>
  <c r="LL58" i="5"/>
  <c r="LM58" i="5"/>
  <c r="ME58" i="5"/>
  <c r="MG58" i="5"/>
  <c r="MJ58" i="5"/>
  <c r="ML58" i="5"/>
  <c r="MN58" i="5"/>
  <c r="MP58" i="5"/>
  <c r="MR58" i="5"/>
  <c r="MS58" i="5"/>
  <c r="NK58" i="5"/>
  <c r="NM58" i="5"/>
  <c r="NP58" i="5"/>
  <c r="NR58" i="5"/>
  <c r="NT58" i="5"/>
  <c r="NV58" i="5"/>
  <c r="NX58" i="5"/>
  <c r="NY58" i="5"/>
  <c r="OA58" i="5"/>
  <c r="OB58" i="5"/>
  <c r="OC58" i="5"/>
  <c r="OD58" i="5"/>
  <c r="OE58" i="5"/>
  <c r="OF58" i="5"/>
  <c r="OG58" i="5"/>
  <c r="OH58" i="5"/>
  <c r="OI58" i="5"/>
  <c r="OJ58" i="5"/>
  <c r="OK58" i="5"/>
  <c r="OL58" i="5"/>
  <c r="ON58" i="5"/>
  <c r="OO58" i="5"/>
  <c r="OP58" i="5"/>
  <c r="OR58" i="5"/>
  <c r="OS58" i="5"/>
  <c r="OU58" i="5"/>
  <c r="W59" i="5"/>
  <c r="Y59" i="5"/>
  <c r="AB59" i="5"/>
  <c r="AD59" i="5"/>
  <c r="AF59" i="5"/>
  <c r="AH59" i="5"/>
  <c r="AJ59" i="5"/>
  <c r="AK59" i="5"/>
  <c r="BC59" i="5"/>
  <c r="BE59" i="5"/>
  <c r="BH59" i="5"/>
  <c r="BJ59" i="5"/>
  <c r="BL59" i="5"/>
  <c r="BN59" i="5"/>
  <c r="BP59" i="5"/>
  <c r="BQ59" i="5"/>
  <c r="CI59" i="5"/>
  <c r="CK59" i="5"/>
  <c r="CN59" i="5"/>
  <c r="CP59" i="5"/>
  <c r="CR59" i="5"/>
  <c r="CT59" i="5"/>
  <c r="CV59" i="5"/>
  <c r="CW59" i="5"/>
  <c r="DO59" i="5"/>
  <c r="DQ59" i="5"/>
  <c r="DT59" i="5"/>
  <c r="DV59" i="5"/>
  <c r="DX59" i="5"/>
  <c r="DZ59" i="5"/>
  <c r="EB59" i="5"/>
  <c r="EC59" i="5"/>
  <c r="EU59" i="5"/>
  <c r="EW59" i="5"/>
  <c r="EZ59" i="5"/>
  <c r="FB59" i="5"/>
  <c r="FD59" i="5"/>
  <c r="FF59" i="5"/>
  <c r="FH59" i="5"/>
  <c r="FI59" i="5"/>
  <c r="GA59" i="5"/>
  <c r="GC59" i="5"/>
  <c r="GF59" i="5"/>
  <c r="GH59" i="5"/>
  <c r="GJ59" i="5"/>
  <c r="GL59" i="5"/>
  <c r="GN59" i="5"/>
  <c r="GO59" i="5"/>
  <c r="HG59" i="5"/>
  <c r="HI59" i="5"/>
  <c r="HL59" i="5"/>
  <c r="HN59" i="5"/>
  <c r="HP59" i="5"/>
  <c r="HR59" i="5"/>
  <c r="HT59" i="5"/>
  <c r="HU59" i="5"/>
  <c r="IM59" i="5"/>
  <c r="IO59" i="5"/>
  <c r="IR59" i="5"/>
  <c r="IT59" i="5"/>
  <c r="IV59" i="5"/>
  <c r="IX59" i="5"/>
  <c r="IZ59" i="5"/>
  <c r="JA59" i="5"/>
  <c r="JS59" i="5"/>
  <c r="JU59" i="5"/>
  <c r="JX59" i="5"/>
  <c r="JZ59" i="5"/>
  <c r="KB59" i="5"/>
  <c r="KD59" i="5"/>
  <c r="KF59" i="5"/>
  <c r="KG59" i="5"/>
  <c r="KY59" i="5"/>
  <c r="LA59" i="5"/>
  <c r="LD59" i="5"/>
  <c r="LF59" i="5"/>
  <c r="LH59" i="5"/>
  <c r="LJ59" i="5"/>
  <c r="LL59" i="5"/>
  <c r="LM59" i="5"/>
  <c r="ME59" i="5"/>
  <c r="MG59" i="5"/>
  <c r="MJ59" i="5"/>
  <c r="ML59" i="5"/>
  <c r="MN59" i="5"/>
  <c r="MP59" i="5"/>
  <c r="MR59" i="5"/>
  <c r="MS59" i="5"/>
  <c r="NK59" i="5"/>
  <c r="NM59" i="5"/>
  <c r="NP59" i="5"/>
  <c r="NR59" i="5"/>
  <c r="NT59" i="5"/>
  <c r="NV59" i="5"/>
  <c r="NX59" i="5"/>
  <c r="NY59" i="5"/>
  <c r="OA59" i="5"/>
  <c r="OB59" i="5"/>
  <c r="OC59" i="5"/>
  <c r="OD59" i="5"/>
  <c r="OE59" i="5"/>
  <c r="OF59" i="5"/>
  <c r="OG59" i="5"/>
  <c r="OH59" i="5"/>
  <c r="OI59" i="5"/>
  <c r="OJ59" i="5"/>
  <c r="OK59" i="5"/>
  <c r="OL59" i="5"/>
  <c r="ON59" i="5"/>
  <c r="OO59" i="5"/>
  <c r="OP59" i="5"/>
  <c r="OR59" i="5"/>
  <c r="OS59" i="5"/>
  <c r="OU59" i="5"/>
  <c r="W60" i="5"/>
  <c r="Y60" i="5"/>
  <c r="AB60" i="5"/>
  <c r="AD60" i="5"/>
  <c r="AF60" i="5"/>
  <c r="AH60" i="5"/>
  <c r="AJ60" i="5"/>
  <c r="AK60" i="5"/>
  <c r="BC60" i="5"/>
  <c r="BE60" i="5"/>
  <c r="BH60" i="5"/>
  <c r="BJ60" i="5"/>
  <c r="BL60" i="5"/>
  <c r="BN60" i="5"/>
  <c r="BP60" i="5"/>
  <c r="BQ60" i="5"/>
  <c r="CI60" i="5"/>
  <c r="CK60" i="5"/>
  <c r="CN60" i="5"/>
  <c r="CP60" i="5"/>
  <c r="CR60" i="5"/>
  <c r="CT60" i="5"/>
  <c r="CV60" i="5"/>
  <c r="CW60" i="5"/>
  <c r="DO60" i="5"/>
  <c r="DQ60" i="5"/>
  <c r="DT60" i="5"/>
  <c r="DV60" i="5"/>
  <c r="DX60" i="5"/>
  <c r="DZ60" i="5"/>
  <c r="EB60" i="5"/>
  <c r="EC60" i="5"/>
  <c r="EU60" i="5"/>
  <c r="EW60" i="5"/>
  <c r="EZ60" i="5"/>
  <c r="FB60" i="5"/>
  <c r="FD60" i="5"/>
  <c r="FF60" i="5"/>
  <c r="FH60" i="5"/>
  <c r="FI60" i="5"/>
  <c r="GA60" i="5"/>
  <c r="GC60" i="5"/>
  <c r="GF60" i="5"/>
  <c r="GH60" i="5"/>
  <c r="GJ60" i="5"/>
  <c r="GL60" i="5"/>
  <c r="GN60" i="5"/>
  <c r="GO60" i="5"/>
  <c r="HG60" i="5"/>
  <c r="HI60" i="5"/>
  <c r="HL60" i="5"/>
  <c r="HN60" i="5"/>
  <c r="HP60" i="5"/>
  <c r="HR60" i="5"/>
  <c r="HT60" i="5"/>
  <c r="HU60" i="5"/>
  <c r="IM60" i="5"/>
  <c r="IO60" i="5"/>
  <c r="IR60" i="5"/>
  <c r="IT60" i="5"/>
  <c r="IV60" i="5"/>
  <c r="IX60" i="5"/>
  <c r="IZ60" i="5"/>
  <c r="JA60" i="5"/>
  <c r="JS60" i="5"/>
  <c r="JU60" i="5"/>
  <c r="JX60" i="5"/>
  <c r="JZ60" i="5"/>
  <c r="KB60" i="5"/>
  <c r="KD60" i="5"/>
  <c r="KF60" i="5"/>
  <c r="KG60" i="5"/>
  <c r="KY60" i="5"/>
  <c r="LA60" i="5"/>
  <c r="LD60" i="5"/>
  <c r="LF60" i="5"/>
  <c r="LH60" i="5"/>
  <c r="LJ60" i="5"/>
  <c r="LL60" i="5"/>
  <c r="LM60" i="5"/>
  <c r="ME60" i="5"/>
  <c r="MG60" i="5"/>
  <c r="MJ60" i="5"/>
  <c r="ML60" i="5"/>
  <c r="MN60" i="5"/>
  <c r="MP60" i="5"/>
  <c r="MR60" i="5"/>
  <c r="MS60" i="5"/>
  <c r="NK60" i="5"/>
  <c r="NM60" i="5"/>
  <c r="NP60" i="5"/>
  <c r="NR60" i="5"/>
  <c r="NT60" i="5"/>
  <c r="NV60" i="5"/>
  <c r="NX60" i="5"/>
  <c r="NY60" i="5"/>
  <c r="OA60" i="5"/>
  <c r="OB60" i="5"/>
  <c r="OC60" i="5"/>
  <c r="OD60" i="5"/>
  <c r="OE60" i="5"/>
  <c r="OF60" i="5"/>
  <c r="OG60" i="5"/>
  <c r="OH60" i="5"/>
  <c r="OI60" i="5"/>
  <c r="OJ60" i="5"/>
  <c r="OK60" i="5"/>
  <c r="OL60" i="5"/>
  <c r="ON60" i="5"/>
  <c r="OO60" i="5"/>
  <c r="OP60" i="5"/>
  <c r="OR60" i="5"/>
  <c r="OS60" i="5"/>
  <c r="OU60" i="5"/>
  <c r="W61" i="5"/>
  <c r="Y61" i="5"/>
  <c r="AB61" i="5"/>
  <c r="AD61" i="5"/>
  <c r="AF61" i="5"/>
  <c r="AH61" i="5"/>
  <c r="AJ61" i="5"/>
  <c r="AK61" i="5"/>
  <c r="BC61" i="5"/>
  <c r="BE61" i="5"/>
  <c r="BH61" i="5"/>
  <c r="BJ61" i="5"/>
  <c r="BL61" i="5"/>
  <c r="BN61" i="5"/>
  <c r="BP61" i="5"/>
  <c r="BQ61" i="5"/>
  <c r="CI61" i="5"/>
  <c r="CK61" i="5"/>
  <c r="CN61" i="5"/>
  <c r="CP61" i="5"/>
  <c r="CR61" i="5"/>
  <c r="CT61" i="5"/>
  <c r="CV61" i="5"/>
  <c r="CW61" i="5"/>
  <c r="DO61" i="5"/>
  <c r="DQ61" i="5"/>
  <c r="DT61" i="5"/>
  <c r="DV61" i="5"/>
  <c r="DX61" i="5"/>
  <c r="DZ61" i="5"/>
  <c r="EB61" i="5"/>
  <c r="EC61" i="5"/>
  <c r="EU61" i="5"/>
  <c r="EW61" i="5"/>
  <c r="EZ61" i="5"/>
  <c r="FB61" i="5"/>
  <c r="FD61" i="5"/>
  <c r="FF61" i="5"/>
  <c r="FH61" i="5"/>
  <c r="FI61" i="5"/>
  <c r="GA61" i="5"/>
  <c r="GC61" i="5"/>
  <c r="GF61" i="5"/>
  <c r="GH61" i="5"/>
  <c r="GJ61" i="5"/>
  <c r="GL61" i="5"/>
  <c r="GN61" i="5"/>
  <c r="GO61" i="5"/>
  <c r="HG61" i="5"/>
  <c r="HI61" i="5"/>
  <c r="HL61" i="5"/>
  <c r="HN61" i="5"/>
  <c r="HP61" i="5"/>
  <c r="HR61" i="5"/>
  <c r="HT61" i="5"/>
  <c r="HU61" i="5"/>
  <c r="IM61" i="5"/>
  <c r="IO61" i="5"/>
  <c r="IR61" i="5"/>
  <c r="IT61" i="5"/>
  <c r="IV61" i="5"/>
  <c r="IX61" i="5"/>
  <c r="IZ61" i="5"/>
  <c r="JA61" i="5"/>
  <c r="JS61" i="5"/>
  <c r="JU61" i="5"/>
  <c r="JX61" i="5"/>
  <c r="JZ61" i="5"/>
  <c r="KB61" i="5"/>
  <c r="KD61" i="5"/>
  <c r="KF61" i="5"/>
  <c r="KG61" i="5"/>
  <c r="KY61" i="5"/>
  <c r="LA61" i="5"/>
  <c r="LD61" i="5"/>
  <c r="LF61" i="5"/>
  <c r="LH61" i="5"/>
  <c r="LJ61" i="5"/>
  <c r="LL61" i="5"/>
  <c r="LM61" i="5"/>
  <c r="ME61" i="5"/>
  <c r="MG61" i="5"/>
  <c r="MJ61" i="5"/>
  <c r="ML61" i="5"/>
  <c r="MN61" i="5"/>
  <c r="MP61" i="5"/>
  <c r="MR61" i="5"/>
  <c r="MS61" i="5"/>
  <c r="NK61" i="5"/>
  <c r="NM61" i="5"/>
  <c r="NP61" i="5"/>
  <c r="NR61" i="5"/>
  <c r="NT61" i="5"/>
  <c r="NV61" i="5"/>
  <c r="NX61" i="5"/>
  <c r="NY61" i="5"/>
  <c r="OA61" i="5"/>
  <c r="OB61" i="5"/>
  <c r="OC61" i="5"/>
  <c r="OD61" i="5"/>
  <c r="OE61" i="5"/>
  <c r="OF61" i="5"/>
  <c r="OG61" i="5"/>
  <c r="OH61" i="5"/>
  <c r="OI61" i="5"/>
  <c r="OJ61" i="5"/>
  <c r="OK61" i="5"/>
  <c r="OL61" i="5"/>
  <c r="ON61" i="5"/>
  <c r="OO61" i="5"/>
  <c r="OP61" i="5"/>
  <c r="OR61" i="5"/>
  <c r="OS61" i="5"/>
  <c r="OU61" i="5"/>
  <c r="W62" i="5"/>
  <c r="Y62" i="5"/>
  <c r="AB62" i="5"/>
  <c r="AD62" i="5"/>
  <c r="AF62" i="5"/>
  <c r="AH62" i="5"/>
  <c r="AJ62" i="5"/>
  <c r="AK62" i="5"/>
  <c r="BC62" i="5"/>
  <c r="BE62" i="5"/>
  <c r="BH62" i="5"/>
  <c r="BJ62" i="5"/>
  <c r="BL62" i="5"/>
  <c r="BN62" i="5"/>
  <c r="BP62" i="5"/>
  <c r="BQ62" i="5"/>
  <c r="CI62" i="5"/>
  <c r="CK62" i="5"/>
  <c r="CN62" i="5"/>
  <c r="CP62" i="5"/>
  <c r="CR62" i="5"/>
  <c r="CT62" i="5"/>
  <c r="CV62" i="5"/>
  <c r="CW62" i="5"/>
  <c r="DO62" i="5"/>
  <c r="DQ62" i="5"/>
  <c r="DT62" i="5"/>
  <c r="DV62" i="5"/>
  <c r="DX62" i="5"/>
  <c r="DZ62" i="5"/>
  <c r="EB62" i="5"/>
  <c r="EC62" i="5"/>
  <c r="EU62" i="5"/>
  <c r="EW62" i="5"/>
  <c r="EZ62" i="5"/>
  <c r="FB62" i="5"/>
  <c r="FD62" i="5"/>
  <c r="FF62" i="5"/>
  <c r="FH62" i="5"/>
  <c r="FI62" i="5"/>
  <c r="GA62" i="5"/>
  <c r="GC62" i="5"/>
  <c r="GF62" i="5"/>
  <c r="GH62" i="5"/>
  <c r="GJ62" i="5"/>
  <c r="GL62" i="5"/>
  <c r="GN62" i="5"/>
  <c r="GO62" i="5"/>
  <c r="HG62" i="5"/>
  <c r="HI62" i="5"/>
  <c r="HL62" i="5"/>
  <c r="HN62" i="5"/>
  <c r="HP62" i="5"/>
  <c r="HR62" i="5"/>
  <c r="HT62" i="5"/>
  <c r="HU62" i="5"/>
  <c r="IM62" i="5"/>
  <c r="IO62" i="5"/>
  <c r="IR62" i="5"/>
  <c r="IT62" i="5"/>
  <c r="IV62" i="5"/>
  <c r="IX62" i="5"/>
  <c r="IZ62" i="5"/>
  <c r="JA62" i="5"/>
  <c r="JS62" i="5"/>
  <c r="JU62" i="5"/>
  <c r="JX62" i="5"/>
  <c r="JZ62" i="5"/>
  <c r="KB62" i="5"/>
  <c r="KD62" i="5"/>
  <c r="KF62" i="5"/>
  <c r="KG62" i="5"/>
  <c r="KY62" i="5"/>
  <c r="LA62" i="5"/>
  <c r="LD62" i="5"/>
  <c r="LF62" i="5"/>
  <c r="LH62" i="5"/>
  <c r="LJ62" i="5"/>
  <c r="LL62" i="5"/>
  <c r="LM62" i="5"/>
  <c r="ME62" i="5"/>
  <c r="MG62" i="5"/>
  <c r="MJ62" i="5"/>
  <c r="ML62" i="5"/>
  <c r="MN62" i="5"/>
  <c r="MP62" i="5"/>
  <c r="MR62" i="5"/>
  <c r="MS62" i="5"/>
  <c r="NK62" i="5"/>
  <c r="NM62" i="5"/>
  <c r="NP62" i="5"/>
  <c r="NR62" i="5"/>
  <c r="NT62" i="5"/>
  <c r="NV62" i="5"/>
  <c r="NX62" i="5"/>
  <c r="NY62" i="5"/>
  <c r="OA62" i="5"/>
  <c r="OB62" i="5"/>
  <c r="OC62" i="5"/>
  <c r="OD62" i="5"/>
  <c r="OE62" i="5"/>
  <c r="OF62" i="5"/>
  <c r="OG62" i="5"/>
  <c r="OH62" i="5"/>
  <c r="OI62" i="5"/>
  <c r="OJ62" i="5"/>
  <c r="OK62" i="5"/>
  <c r="OL62" i="5"/>
  <c r="ON62" i="5"/>
  <c r="OO62" i="5"/>
  <c r="OP62" i="5"/>
  <c r="OR62" i="5"/>
  <c r="OS62" i="5"/>
  <c r="OU62" i="5"/>
  <c r="W63" i="5"/>
  <c r="Y63" i="5"/>
  <c r="AB63" i="5"/>
  <c r="AD63" i="5"/>
  <c r="AF63" i="5"/>
  <c r="AH63" i="5"/>
  <c r="AJ63" i="5"/>
  <c r="AK63" i="5"/>
  <c r="BC63" i="5"/>
  <c r="BE63" i="5"/>
  <c r="BH63" i="5"/>
  <c r="BJ63" i="5"/>
  <c r="BL63" i="5"/>
  <c r="BN63" i="5"/>
  <c r="BP63" i="5"/>
  <c r="BQ63" i="5"/>
  <c r="CI63" i="5"/>
  <c r="CK63" i="5"/>
  <c r="CN63" i="5"/>
  <c r="CP63" i="5"/>
  <c r="CR63" i="5"/>
  <c r="CT63" i="5"/>
  <c r="CV63" i="5"/>
  <c r="CW63" i="5"/>
  <c r="DO63" i="5"/>
  <c r="DQ63" i="5"/>
  <c r="DT63" i="5"/>
  <c r="DV63" i="5"/>
  <c r="DX63" i="5"/>
  <c r="DZ63" i="5"/>
  <c r="EB63" i="5"/>
  <c r="EC63" i="5"/>
  <c r="EU63" i="5"/>
  <c r="EW63" i="5"/>
  <c r="EZ63" i="5"/>
  <c r="FB63" i="5"/>
  <c r="FD63" i="5"/>
  <c r="FF63" i="5"/>
  <c r="FH63" i="5"/>
  <c r="FI63" i="5"/>
  <c r="GA63" i="5"/>
  <c r="GC63" i="5"/>
  <c r="GF63" i="5"/>
  <c r="GH63" i="5"/>
  <c r="GJ63" i="5"/>
  <c r="GL63" i="5"/>
  <c r="GN63" i="5"/>
  <c r="GO63" i="5"/>
  <c r="HG63" i="5"/>
  <c r="HI63" i="5"/>
  <c r="HL63" i="5"/>
  <c r="HN63" i="5"/>
  <c r="HP63" i="5"/>
  <c r="HR63" i="5"/>
  <c r="HT63" i="5"/>
  <c r="HU63" i="5"/>
  <c r="IM63" i="5"/>
  <c r="IO63" i="5"/>
  <c r="IR63" i="5"/>
  <c r="IT63" i="5"/>
  <c r="IV63" i="5"/>
  <c r="IX63" i="5"/>
  <c r="IZ63" i="5"/>
  <c r="JA63" i="5"/>
  <c r="JS63" i="5"/>
  <c r="JU63" i="5"/>
  <c r="JX63" i="5"/>
  <c r="JZ63" i="5"/>
  <c r="KB63" i="5"/>
  <c r="KD63" i="5"/>
  <c r="KF63" i="5"/>
  <c r="KG63" i="5"/>
  <c r="KY63" i="5"/>
  <c r="LA63" i="5"/>
  <c r="LD63" i="5"/>
  <c r="LF63" i="5"/>
  <c r="LH63" i="5"/>
  <c r="LJ63" i="5"/>
  <c r="LL63" i="5"/>
  <c r="LM63" i="5"/>
  <c r="ME63" i="5"/>
  <c r="MG63" i="5"/>
  <c r="MJ63" i="5"/>
  <c r="ML63" i="5"/>
  <c r="MN63" i="5"/>
  <c r="MP63" i="5"/>
  <c r="MR63" i="5"/>
  <c r="MS63" i="5"/>
  <c r="NK63" i="5"/>
  <c r="NM63" i="5"/>
  <c r="NP63" i="5"/>
  <c r="NR63" i="5"/>
  <c r="NT63" i="5"/>
  <c r="NV63" i="5"/>
  <c r="NX63" i="5"/>
  <c r="NY63" i="5"/>
  <c r="OA63" i="5"/>
  <c r="OB63" i="5"/>
  <c r="OC63" i="5"/>
  <c r="OD63" i="5"/>
  <c r="OE63" i="5"/>
  <c r="OF63" i="5"/>
  <c r="OG63" i="5"/>
  <c r="OH63" i="5"/>
  <c r="OI63" i="5"/>
  <c r="OJ63" i="5"/>
  <c r="OK63" i="5"/>
  <c r="OL63" i="5"/>
  <c r="ON63" i="5"/>
  <c r="OO63" i="5"/>
  <c r="OP63" i="5"/>
  <c r="OR63" i="5"/>
  <c r="OS63" i="5"/>
  <c r="OU63" i="5"/>
  <c r="W64" i="5"/>
  <c r="Y64" i="5"/>
  <c r="AB64" i="5"/>
  <c r="AD64" i="5"/>
  <c r="AF64" i="5"/>
  <c r="AH64" i="5"/>
  <c r="AJ64" i="5"/>
  <c r="AK64" i="5"/>
  <c r="BC64" i="5"/>
  <c r="BE64" i="5"/>
  <c r="BH64" i="5"/>
  <c r="BJ64" i="5"/>
  <c r="BL64" i="5"/>
  <c r="BN64" i="5"/>
  <c r="BP64" i="5"/>
  <c r="BQ64" i="5"/>
  <c r="CI64" i="5"/>
  <c r="CK64" i="5"/>
  <c r="CN64" i="5"/>
  <c r="CP64" i="5"/>
  <c r="CR64" i="5"/>
  <c r="CT64" i="5"/>
  <c r="CV64" i="5"/>
  <c r="CW64" i="5"/>
  <c r="DO64" i="5"/>
  <c r="DQ64" i="5"/>
  <c r="DT64" i="5"/>
  <c r="DV64" i="5"/>
  <c r="DX64" i="5"/>
  <c r="DZ64" i="5"/>
  <c r="EB64" i="5"/>
  <c r="EC64" i="5"/>
  <c r="EU64" i="5"/>
  <c r="EW64" i="5"/>
  <c r="EZ64" i="5"/>
  <c r="FB64" i="5"/>
  <c r="FD64" i="5"/>
  <c r="FF64" i="5"/>
  <c r="FH64" i="5"/>
  <c r="FI64" i="5"/>
  <c r="GA64" i="5"/>
  <c r="GC64" i="5"/>
  <c r="GF64" i="5"/>
  <c r="GH64" i="5"/>
  <c r="GJ64" i="5"/>
  <c r="GL64" i="5"/>
  <c r="GN64" i="5"/>
  <c r="GO64" i="5"/>
  <c r="HG64" i="5"/>
  <c r="HI64" i="5"/>
  <c r="HL64" i="5"/>
  <c r="HN64" i="5"/>
  <c r="HP64" i="5"/>
  <c r="HR64" i="5"/>
  <c r="HT64" i="5"/>
  <c r="HU64" i="5"/>
  <c r="IM64" i="5"/>
  <c r="IO64" i="5"/>
  <c r="IR64" i="5"/>
  <c r="IT64" i="5"/>
  <c r="IV64" i="5"/>
  <c r="IX64" i="5"/>
  <c r="IZ64" i="5"/>
  <c r="JA64" i="5"/>
  <c r="JS64" i="5"/>
  <c r="JU64" i="5"/>
  <c r="JX64" i="5"/>
  <c r="JZ64" i="5"/>
  <c r="KB64" i="5"/>
  <c r="KD64" i="5"/>
  <c r="KF64" i="5"/>
  <c r="KG64" i="5"/>
  <c r="KY64" i="5"/>
  <c r="LA64" i="5"/>
  <c r="LD64" i="5"/>
  <c r="LF64" i="5"/>
  <c r="LH64" i="5"/>
  <c r="LJ64" i="5"/>
  <c r="LL64" i="5"/>
  <c r="LM64" i="5"/>
  <c r="ME64" i="5"/>
  <c r="MG64" i="5"/>
  <c r="MJ64" i="5"/>
  <c r="ML64" i="5"/>
  <c r="MN64" i="5"/>
  <c r="MP64" i="5"/>
  <c r="MR64" i="5"/>
  <c r="MS64" i="5"/>
  <c r="NK64" i="5"/>
  <c r="NM64" i="5"/>
  <c r="NP64" i="5"/>
  <c r="NR64" i="5"/>
  <c r="NT64" i="5"/>
  <c r="NV64" i="5"/>
  <c r="NX64" i="5"/>
  <c r="NY64" i="5"/>
  <c r="OA64" i="5"/>
  <c r="OB64" i="5"/>
  <c r="OC64" i="5"/>
  <c r="OD64" i="5"/>
  <c r="OE64" i="5"/>
  <c r="OF64" i="5"/>
  <c r="OG64" i="5"/>
  <c r="OH64" i="5"/>
  <c r="OI64" i="5"/>
  <c r="OJ64" i="5"/>
  <c r="OK64" i="5"/>
  <c r="OL64" i="5"/>
  <c r="ON64" i="5"/>
  <c r="OO64" i="5"/>
  <c r="OP64" i="5"/>
  <c r="OR64" i="5"/>
  <c r="OS64" i="5"/>
  <c r="OU64" i="5"/>
  <c r="W65" i="5"/>
  <c r="Y65" i="5"/>
  <c r="AB65" i="5"/>
  <c r="AD65" i="5"/>
  <c r="AF65" i="5"/>
  <c r="AH65" i="5"/>
  <c r="AJ65" i="5"/>
  <c r="AK65" i="5"/>
  <c r="BC65" i="5"/>
  <c r="BE65" i="5"/>
  <c r="BH65" i="5"/>
  <c r="BJ65" i="5"/>
  <c r="BL65" i="5"/>
  <c r="BN65" i="5"/>
  <c r="BP65" i="5"/>
  <c r="BQ65" i="5"/>
  <c r="CI65" i="5"/>
  <c r="CK65" i="5"/>
  <c r="CN65" i="5"/>
  <c r="CP65" i="5"/>
  <c r="CR65" i="5"/>
  <c r="CT65" i="5"/>
  <c r="CV65" i="5"/>
  <c r="CW65" i="5"/>
  <c r="DO65" i="5"/>
  <c r="DQ65" i="5"/>
  <c r="DT65" i="5"/>
  <c r="DV65" i="5"/>
  <c r="DX65" i="5"/>
  <c r="DZ65" i="5"/>
  <c r="EB65" i="5"/>
  <c r="EC65" i="5"/>
  <c r="EU65" i="5"/>
  <c r="EW65" i="5"/>
  <c r="EZ65" i="5"/>
  <c r="FB65" i="5"/>
  <c r="FD65" i="5"/>
  <c r="FF65" i="5"/>
  <c r="FH65" i="5"/>
  <c r="FI65" i="5"/>
  <c r="GA65" i="5"/>
  <c r="GC65" i="5"/>
  <c r="GF65" i="5"/>
  <c r="GH65" i="5"/>
  <c r="GJ65" i="5"/>
  <c r="GL65" i="5"/>
  <c r="GN65" i="5"/>
  <c r="GO65" i="5"/>
  <c r="HG65" i="5"/>
  <c r="HI65" i="5"/>
  <c r="HL65" i="5"/>
  <c r="HN65" i="5"/>
  <c r="HP65" i="5"/>
  <c r="HR65" i="5"/>
  <c r="HT65" i="5"/>
  <c r="HU65" i="5"/>
  <c r="IM65" i="5"/>
  <c r="IO65" i="5"/>
  <c r="IR65" i="5"/>
  <c r="IT65" i="5"/>
  <c r="IV65" i="5"/>
  <c r="IX65" i="5"/>
  <c r="IZ65" i="5"/>
  <c r="JA65" i="5"/>
  <c r="JS65" i="5"/>
  <c r="JU65" i="5"/>
  <c r="JX65" i="5"/>
  <c r="JZ65" i="5"/>
  <c r="KB65" i="5"/>
  <c r="KD65" i="5"/>
  <c r="KF65" i="5"/>
  <c r="KG65" i="5"/>
  <c r="KY65" i="5"/>
  <c r="LA65" i="5"/>
  <c r="LD65" i="5"/>
  <c r="LF65" i="5"/>
  <c r="LH65" i="5"/>
  <c r="LJ65" i="5"/>
  <c r="LL65" i="5"/>
  <c r="LM65" i="5"/>
  <c r="ME65" i="5"/>
  <c r="MG65" i="5"/>
  <c r="MJ65" i="5"/>
  <c r="ML65" i="5"/>
  <c r="MN65" i="5"/>
  <c r="MP65" i="5"/>
  <c r="MR65" i="5"/>
  <c r="MS65" i="5"/>
  <c r="NK65" i="5"/>
  <c r="NM65" i="5"/>
  <c r="NP65" i="5"/>
  <c r="NR65" i="5"/>
  <c r="NT65" i="5"/>
  <c r="NV65" i="5"/>
  <c r="NX65" i="5"/>
  <c r="NY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N65" i="5"/>
  <c r="OO65" i="5"/>
  <c r="OP65" i="5"/>
  <c r="OR65" i="5"/>
  <c r="OS65" i="5"/>
  <c r="OU65" i="5"/>
  <c r="W66" i="5"/>
  <c r="Y66" i="5"/>
  <c r="AB66" i="5"/>
  <c r="AD66" i="5"/>
  <c r="AH66" i="5"/>
  <c r="AJ66" i="5"/>
  <c r="AK66" i="5"/>
  <c r="BC66" i="5"/>
  <c r="BE66" i="5"/>
  <c r="BH66" i="5"/>
  <c r="BJ66" i="5"/>
  <c r="BL66" i="5"/>
  <c r="BN66" i="5"/>
  <c r="BP66" i="5"/>
  <c r="BQ66" i="5"/>
  <c r="CI66" i="5"/>
  <c r="CK66" i="5"/>
  <c r="CN66" i="5"/>
  <c r="CP66" i="5"/>
  <c r="CR66" i="5"/>
  <c r="CT66" i="5"/>
  <c r="CV66" i="5"/>
  <c r="CW66" i="5"/>
  <c r="DO66" i="5"/>
  <c r="DQ66" i="5"/>
  <c r="DT66" i="5"/>
  <c r="DV66" i="5"/>
  <c r="DX66" i="5"/>
  <c r="DZ66" i="5"/>
  <c r="EB66" i="5"/>
  <c r="EC66" i="5"/>
  <c r="EU66" i="5"/>
  <c r="EW66" i="5"/>
  <c r="EZ66" i="5"/>
  <c r="FB66" i="5"/>
  <c r="FD66" i="5"/>
  <c r="FF66" i="5"/>
  <c r="FH66" i="5"/>
  <c r="FI66" i="5"/>
  <c r="GA66" i="5"/>
  <c r="GC66" i="5"/>
  <c r="GF66" i="5"/>
  <c r="GH66" i="5"/>
  <c r="GJ66" i="5"/>
  <c r="GL66" i="5"/>
  <c r="GN66" i="5"/>
  <c r="GO66" i="5"/>
  <c r="HG66" i="5"/>
  <c r="HI66" i="5"/>
  <c r="HL66" i="5"/>
  <c r="HN66" i="5"/>
  <c r="HP66" i="5"/>
  <c r="HR66" i="5"/>
  <c r="HT66" i="5"/>
  <c r="HU66" i="5"/>
  <c r="IM66" i="5"/>
  <c r="IO66" i="5"/>
  <c r="IR66" i="5"/>
  <c r="IT66" i="5"/>
  <c r="IV66" i="5"/>
  <c r="IX66" i="5"/>
  <c r="IZ66" i="5"/>
  <c r="JA66" i="5"/>
  <c r="JS66" i="5"/>
  <c r="JU66" i="5"/>
  <c r="JX66" i="5"/>
  <c r="JZ66" i="5"/>
  <c r="KB66" i="5"/>
  <c r="KD66" i="5"/>
  <c r="KF66" i="5"/>
  <c r="KG66" i="5"/>
  <c r="KY66" i="5"/>
  <c r="LA66" i="5"/>
  <c r="LD66" i="5"/>
  <c r="LF66" i="5"/>
  <c r="LH66" i="5"/>
  <c r="LJ66" i="5"/>
  <c r="LL66" i="5"/>
  <c r="LM66" i="5"/>
  <c r="ME66" i="5"/>
  <c r="MG66" i="5"/>
  <c r="MJ66" i="5"/>
  <c r="ML66" i="5"/>
  <c r="MN66" i="5"/>
  <c r="MP66" i="5"/>
  <c r="MR66" i="5"/>
  <c r="MS66" i="5"/>
  <c r="NK66" i="5"/>
  <c r="NM66" i="5"/>
  <c r="NP66" i="5"/>
  <c r="NR66" i="5"/>
  <c r="NT66" i="5"/>
  <c r="NV66" i="5"/>
  <c r="NX66" i="5"/>
  <c r="NY66" i="5"/>
  <c r="OA66" i="5"/>
  <c r="OB66" i="5"/>
  <c r="OC66" i="5"/>
  <c r="OD66" i="5"/>
  <c r="OE66" i="5"/>
  <c r="OF66" i="5"/>
  <c r="OG66" i="5"/>
  <c r="OH66" i="5"/>
  <c r="OI66" i="5"/>
  <c r="OJ66" i="5"/>
  <c r="OK66" i="5"/>
  <c r="OL66" i="5"/>
  <c r="ON66" i="5"/>
  <c r="OO66" i="5"/>
  <c r="OP66" i="5"/>
  <c r="OR66" i="5"/>
  <c r="OS66" i="5"/>
  <c r="OU66" i="5"/>
  <c r="W67" i="5"/>
  <c r="Y67" i="5"/>
  <c r="AB67" i="5"/>
  <c r="AD67" i="5"/>
  <c r="AH67" i="5"/>
  <c r="AJ67" i="5"/>
  <c r="AK67" i="5"/>
  <c r="BC67" i="5"/>
  <c r="BE67" i="5"/>
  <c r="BH67" i="5"/>
  <c r="BJ67" i="5"/>
  <c r="BL67" i="5"/>
  <c r="BN67" i="5"/>
  <c r="BP67" i="5"/>
  <c r="BQ67" i="5"/>
  <c r="CI67" i="5"/>
  <c r="CK67" i="5"/>
  <c r="CN67" i="5"/>
  <c r="CP67" i="5"/>
  <c r="CR67" i="5"/>
  <c r="CT67" i="5"/>
  <c r="CV67" i="5"/>
  <c r="CW67" i="5"/>
  <c r="DO67" i="5"/>
  <c r="DQ67" i="5"/>
  <c r="DT67" i="5"/>
  <c r="DV67" i="5"/>
  <c r="DX67" i="5"/>
  <c r="DZ67" i="5"/>
  <c r="EB67" i="5"/>
  <c r="EC67" i="5"/>
  <c r="EU67" i="5"/>
  <c r="EW67" i="5"/>
  <c r="EZ67" i="5"/>
  <c r="FB67" i="5"/>
  <c r="FD67" i="5"/>
  <c r="FF67" i="5"/>
  <c r="FH67" i="5"/>
  <c r="FI67" i="5"/>
  <c r="GA67" i="5"/>
  <c r="GC67" i="5"/>
  <c r="GF67" i="5"/>
  <c r="GH67" i="5"/>
  <c r="GJ67" i="5"/>
  <c r="GL67" i="5"/>
  <c r="GN67" i="5"/>
  <c r="GO67" i="5"/>
  <c r="HG67" i="5"/>
  <c r="HI67" i="5"/>
  <c r="HL67" i="5"/>
  <c r="HN67" i="5"/>
  <c r="HP67" i="5"/>
  <c r="HR67" i="5"/>
  <c r="HT67" i="5"/>
  <c r="HU67" i="5"/>
  <c r="IM67" i="5"/>
  <c r="IO67" i="5"/>
  <c r="IR67" i="5"/>
  <c r="IT67" i="5"/>
  <c r="IV67" i="5"/>
  <c r="IX67" i="5"/>
  <c r="IZ67" i="5"/>
  <c r="JA67" i="5"/>
  <c r="JS67" i="5"/>
  <c r="JU67" i="5"/>
  <c r="JX67" i="5"/>
  <c r="JZ67" i="5"/>
  <c r="KB67" i="5"/>
  <c r="KD67" i="5"/>
  <c r="KF67" i="5"/>
  <c r="KG67" i="5"/>
  <c r="KY67" i="5"/>
  <c r="LA67" i="5"/>
  <c r="LD67" i="5"/>
  <c r="LF67" i="5"/>
  <c r="LH67" i="5"/>
  <c r="LJ67" i="5"/>
  <c r="LL67" i="5"/>
  <c r="LM67" i="5"/>
  <c r="ME67" i="5"/>
  <c r="MG67" i="5"/>
  <c r="MJ67" i="5"/>
  <c r="ML67" i="5"/>
  <c r="MN67" i="5"/>
  <c r="MP67" i="5"/>
  <c r="MR67" i="5"/>
  <c r="MS67" i="5"/>
  <c r="NK67" i="5"/>
  <c r="NM67" i="5"/>
  <c r="NP67" i="5"/>
  <c r="NR67" i="5"/>
  <c r="NT67" i="5"/>
  <c r="NV67" i="5"/>
  <c r="NX67" i="5"/>
  <c r="NY67" i="5"/>
  <c r="OA67" i="5"/>
  <c r="OB67" i="5"/>
  <c r="OC67" i="5"/>
  <c r="OD67" i="5"/>
  <c r="OE67" i="5"/>
  <c r="OF67" i="5"/>
  <c r="OG67" i="5"/>
  <c r="OH67" i="5"/>
  <c r="OI67" i="5"/>
  <c r="OJ67" i="5"/>
  <c r="OK67" i="5"/>
  <c r="OL67" i="5"/>
  <c r="ON67" i="5"/>
  <c r="OO67" i="5"/>
  <c r="OP67" i="5"/>
  <c r="OR67" i="5"/>
  <c r="OS67" i="5"/>
  <c r="OU67" i="5"/>
  <c r="W68" i="5"/>
  <c r="Y68" i="5"/>
  <c r="AB68" i="5"/>
  <c r="AD68" i="5"/>
  <c r="AH68" i="5"/>
  <c r="AJ68" i="5"/>
  <c r="AK68" i="5"/>
  <c r="BC68" i="5"/>
  <c r="BE68" i="5"/>
  <c r="BH68" i="5"/>
  <c r="BJ68" i="5"/>
  <c r="BL68" i="5"/>
  <c r="BN68" i="5"/>
  <c r="BP68" i="5"/>
  <c r="BQ68" i="5"/>
  <c r="CI68" i="5"/>
  <c r="CK68" i="5"/>
  <c r="CN68" i="5"/>
  <c r="CP68" i="5"/>
  <c r="CR68" i="5"/>
  <c r="CT68" i="5"/>
  <c r="CV68" i="5"/>
  <c r="CW68" i="5"/>
  <c r="DO68" i="5"/>
  <c r="DQ68" i="5"/>
  <c r="DT68" i="5"/>
  <c r="DV68" i="5"/>
  <c r="DX68" i="5"/>
  <c r="DZ68" i="5"/>
  <c r="EB68" i="5"/>
  <c r="EC68" i="5"/>
  <c r="EU68" i="5"/>
  <c r="EW68" i="5"/>
  <c r="EZ68" i="5"/>
  <c r="FB68" i="5"/>
  <c r="FD68" i="5"/>
  <c r="FF68" i="5"/>
  <c r="FH68" i="5"/>
  <c r="FI68" i="5"/>
  <c r="GA68" i="5"/>
  <c r="GC68" i="5"/>
  <c r="GF68" i="5"/>
  <c r="GH68" i="5"/>
  <c r="GJ68" i="5"/>
  <c r="GL68" i="5"/>
  <c r="GN68" i="5"/>
  <c r="GO68" i="5"/>
  <c r="HG68" i="5"/>
  <c r="HI68" i="5"/>
  <c r="HL68" i="5"/>
  <c r="HN68" i="5"/>
  <c r="HP68" i="5"/>
  <c r="HR68" i="5"/>
  <c r="HT68" i="5"/>
  <c r="HU68" i="5"/>
  <c r="IM68" i="5"/>
  <c r="IO68" i="5"/>
  <c r="IR68" i="5"/>
  <c r="IT68" i="5"/>
  <c r="IV68" i="5"/>
  <c r="IX68" i="5"/>
  <c r="IZ68" i="5"/>
  <c r="JA68" i="5"/>
  <c r="JS68" i="5"/>
  <c r="JU68" i="5"/>
  <c r="JX68" i="5"/>
  <c r="JZ68" i="5"/>
  <c r="KB68" i="5"/>
  <c r="KD68" i="5"/>
  <c r="KF68" i="5"/>
  <c r="KG68" i="5"/>
  <c r="KY68" i="5"/>
  <c r="LA68" i="5"/>
  <c r="LD68" i="5"/>
  <c r="LF68" i="5"/>
  <c r="LH68" i="5"/>
  <c r="LJ68" i="5"/>
  <c r="LL68" i="5"/>
  <c r="LM68" i="5"/>
  <c r="ME68" i="5"/>
  <c r="MG68" i="5"/>
  <c r="MJ68" i="5"/>
  <c r="ML68" i="5"/>
  <c r="MN68" i="5"/>
  <c r="MP68" i="5"/>
  <c r="MR68" i="5"/>
  <c r="MS68" i="5"/>
  <c r="NK68" i="5"/>
  <c r="NM68" i="5"/>
  <c r="NP68" i="5"/>
  <c r="NR68" i="5"/>
  <c r="NT68" i="5"/>
  <c r="NV68" i="5"/>
  <c r="NX68" i="5"/>
  <c r="NY68" i="5"/>
  <c r="OA68" i="5"/>
  <c r="OB68" i="5"/>
  <c r="OC68" i="5"/>
  <c r="OD68" i="5"/>
  <c r="OE68" i="5"/>
  <c r="OF68" i="5"/>
  <c r="OG68" i="5"/>
  <c r="OH68" i="5"/>
  <c r="OI68" i="5"/>
  <c r="OJ68" i="5"/>
  <c r="OK68" i="5"/>
  <c r="OL68" i="5"/>
  <c r="ON68" i="5"/>
  <c r="OO68" i="5"/>
  <c r="OP68" i="5"/>
  <c r="OR68" i="5"/>
  <c r="OS68" i="5"/>
  <c r="OU68" i="5"/>
  <c r="W69" i="5"/>
  <c r="Y69" i="5"/>
  <c r="AB69" i="5"/>
  <c r="AD69" i="5"/>
  <c r="AH69" i="5"/>
  <c r="AJ69" i="5"/>
  <c r="AK69" i="5"/>
  <c r="BC69" i="5"/>
  <c r="BE69" i="5"/>
  <c r="BH69" i="5"/>
  <c r="BJ69" i="5"/>
  <c r="BL69" i="5"/>
  <c r="BN69" i="5"/>
  <c r="BP69" i="5"/>
  <c r="BQ69" i="5"/>
  <c r="CI69" i="5"/>
  <c r="CK69" i="5"/>
  <c r="CN69" i="5"/>
  <c r="CP69" i="5"/>
  <c r="CR69" i="5"/>
  <c r="CT69" i="5"/>
  <c r="CV69" i="5"/>
  <c r="CW69" i="5"/>
  <c r="DO69" i="5"/>
  <c r="DQ69" i="5"/>
  <c r="DT69" i="5"/>
  <c r="DV69" i="5"/>
  <c r="DX69" i="5"/>
  <c r="DZ69" i="5"/>
  <c r="EB69" i="5"/>
  <c r="EC69" i="5"/>
  <c r="EU69" i="5"/>
  <c r="EW69" i="5"/>
  <c r="EZ69" i="5"/>
  <c r="FB69" i="5"/>
  <c r="FD69" i="5"/>
  <c r="FF69" i="5"/>
  <c r="FH69" i="5"/>
  <c r="FI69" i="5"/>
  <c r="GA69" i="5"/>
  <c r="GC69" i="5"/>
  <c r="GF69" i="5"/>
  <c r="GH69" i="5"/>
  <c r="GJ69" i="5"/>
  <c r="GL69" i="5"/>
  <c r="GN69" i="5"/>
  <c r="GO69" i="5"/>
  <c r="HG69" i="5"/>
  <c r="HI69" i="5"/>
  <c r="HL69" i="5"/>
  <c r="HN69" i="5"/>
  <c r="HP69" i="5"/>
  <c r="HR69" i="5"/>
  <c r="HT69" i="5"/>
  <c r="HU69" i="5"/>
  <c r="IM69" i="5"/>
  <c r="IO69" i="5"/>
  <c r="IR69" i="5"/>
  <c r="IT69" i="5"/>
  <c r="IV69" i="5"/>
  <c r="IX69" i="5"/>
  <c r="IZ69" i="5"/>
  <c r="JA69" i="5"/>
  <c r="JS69" i="5"/>
  <c r="JU69" i="5"/>
  <c r="JX69" i="5"/>
  <c r="JZ69" i="5"/>
  <c r="KB69" i="5"/>
  <c r="KD69" i="5"/>
  <c r="KF69" i="5"/>
  <c r="KG69" i="5"/>
  <c r="KY69" i="5"/>
  <c r="LA69" i="5"/>
  <c r="LD69" i="5"/>
  <c r="LF69" i="5"/>
  <c r="LH69" i="5"/>
  <c r="LJ69" i="5"/>
  <c r="LL69" i="5"/>
  <c r="LM69" i="5"/>
  <c r="ME69" i="5"/>
  <c r="MG69" i="5"/>
  <c r="MJ69" i="5"/>
  <c r="ML69" i="5"/>
  <c r="MN69" i="5"/>
  <c r="MP69" i="5"/>
  <c r="MR69" i="5"/>
  <c r="MS69" i="5"/>
  <c r="NK69" i="5"/>
  <c r="NM69" i="5"/>
  <c r="NP69" i="5"/>
  <c r="NR69" i="5"/>
  <c r="NT69" i="5"/>
  <c r="NV69" i="5"/>
  <c r="NX69" i="5"/>
  <c r="NY69" i="5"/>
  <c r="OA69" i="5"/>
  <c r="OB69" i="5"/>
  <c r="OC69" i="5"/>
  <c r="OD69" i="5"/>
  <c r="OE69" i="5"/>
  <c r="OF69" i="5"/>
  <c r="OG69" i="5"/>
  <c r="OH69" i="5"/>
  <c r="OI69" i="5"/>
  <c r="OJ69" i="5"/>
  <c r="OK69" i="5"/>
  <c r="OL69" i="5"/>
  <c r="ON69" i="5"/>
  <c r="OO69" i="5"/>
  <c r="OP69" i="5"/>
  <c r="OR69" i="5"/>
  <c r="OS69" i="5"/>
  <c r="OU69" i="5"/>
  <c r="W70" i="5"/>
  <c r="Y70" i="5"/>
  <c r="AB70" i="5"/>
  <c r="AD70" i="5"/>
  <c r="AH70" i="5"/>
  <c r="AJ70" i="5"/>
  <c r="AK70" i="5"/>
  <c r="BC70" i="5"/>
  <c r="BE70" i="5"/>
  <c r="BH70" i="5"/>
  <c r="BJ70" i="5"/>
  <c r="BL70" i="5"/>
  <c r="BN70" i="5"/>
  <c r="BP70" i="5"/>
  <c r="BQ70" i="5"/>
  <c r="CI70" i="5"/>
  <c r="CK70" i="5"/>
  <c r="CN70" i="5"/>
  <c r="CP70" i="5"/>
  <c r="CR70" i="5"/>
  <c r="CT70" i="5"/>
  <c r="CV70" i="5"/>
  <c r="CW70" i="5"/>
  <c r="DO70" i="5"/>
  <c r="DQ70" i="5"/>
  <c r="DT70" i="5"/>
  <c r="DV70" i="5"/>
  <c r="DX70" i="5"/>
  <c r="DZ70" i="5"/>
  <c r="EB70" i="5"/>
  <c r="EC70" i="5"/>
  <c r="EU70" i="5"/>
  <c r="EW70" i="5"/>
  <c r="EZ70" i="5"/>
  <c r="FB70" i="5"/>
  <c r="FD70" i="5"/>
  <c r="FF70" i="5"/>
  <c r="FH70" i="5"/>
  <c r="FI70" i="5"/>
  <c r="GA70" i="5"/>
  <c r="GC70" i="5"/>
  <c r="GF70" i="5"/>
  <c r="GH70" i="5"/>
  <c r="GJ70" i="5"/>
  <c r="GL70" i="5"/>
  <c r="GN70" i="5"/>
  <c r="GO70" i="5"/>
  <c r="HG70" i="5"/>
  <c r="HI70" i="5"/>
  <c r="HL70" i="5"/>
  <c r="HN70" i="5"/>
  <c r="HP70" i="5"/>
  <c r="HR70" i="5"/>
  <c r="HT70" i="5"/>
  <c r="HU70" i="5"/>
  <c r="IM70" i="5"/>
  <c r="IO70" i="5"/>
  <c r="IR70" i="5"/>
  <c r="IT70" i="5"/>
  <c r="IV70" i="5"/>
  <c r="IX70" i="5"/>
  <c r="IZ70" i="5"/>
  <c r="JA70" i="5"/>
  <c r="JS70" i="5"/>
  <c r="JU70" i="5"/>
  <c r="JX70" i="5"/>
  <c r="JZ70" i="5"/>
  <c r="KB70" i="5"/>
  <c r="KD70" i="5"/>
  <c r="KF70" i="5"/>
  <c r="KG70" i="5"/>
  <c r="KY70" i="5"/>
  <c r="LA70" i="5"/>
  <c r="LD70" i="5"/>
  <c r="LF70" i="5"/>
  <c r="LH70" i="5"/>
  <c r="LJ70" i="5"/>
  <c r="LL70" i="5"/>
  <c r="LM70" i="5"/>
  <c r="ME70" i="5"/>
  <c r="MG70" i="5"/>
  <c r="MJ70" i="5"/>
  <c r="ML70" i="5"/>
  <c r="MN70" i="5"/>
  <c r="MP70" i="5"/>
  <c r="MR70" i="5"/>
  <c r="MS70" i="5"/>
  <c r="NK70" i="5"/>
  <c r="NM70" i="5"/>
  <c r="NP70" i="5"/>
  <c r="NR70" i="5"/>
  <c r="NT70" i="5"/>
  <c r="NV70" i="5"/>
  <c r="NX70" i="5"/>
  <c r="NY70" i="5"/>
  <c r="OA70" i="5"/>
  <c r="OB70" i="5"/>
  <c r="OC70" i="5"/>
  <c r="OD70" i="5"/>
  <c r="OE70" i="5"/>
  <c r="OF70" i="5"/>
  <c r="OG70" i="5"/>
  <c r="OH70" i="5"/>
  <c r="OI70" i="5"/>
  <c r="OJ70" i="5"/>
  <c r="OK70" i="5"/>
  <c r="OL70" i="5"/>
  <c r="ON70" i="5"/>
  <c r="OO70" i="5"/>
  <c r="OP70" i="5"/>
  <c r="OR70" i="5"/>
  <c r="OS70" i="5"/>
  <c r="OU70" i="5"/>
  <c r="W71" i="5"/>
  <c r="Y71" i="5"/>
  <c r="AB71" i="5"/>
  <c r="AD71" i="5"/>
  <c r="AH71" i="5"/>
  <c r="AJ71" i="5"/>
  <c r="AK71" i="5"/>
  <c r="BC71" i="5"/>
  <c r="BE71" i="5"/>
  <c r="BH71" i="5"/>
  <c r="BJ71" i="5"/>
  <c r="BL71" i="5"/>
  <c r="BN71" i="5"/>
  <c r="BP71" i="5"/>
  <c r="BQ71" i="5"/>
  <c r="CI71" i="5"/>
  <c r="CK71" i="5"/>
  <c r="CN71" i="5"/>
  <c r="CP71" i="5"/>
  <c r="CR71" i="5"/>
  <c r="CT71" i="5"/>
  <c r="CV71" i="5"/>
  <c r="CW71" i="5"/>
  <c r="DO71" i="5"/>
  <c r="DQ71" i="5"/>
  <c r="DT71" i="5"/>
  <c r="DV71" i="5"/>
  <c r="DX71" i="5"/>
  <c r="DZ71" i="5"/>
  <c r="EB71" i="5"/>
  <c r="EC71" i="5"/>
  <c r="EU71" i="5"/>
  <c r="EW71" i="5"/>
  <c r="EZ71" i="5"/>
  <c r="FB71" i="5"/>
  <c r="FD71" i="5"/>
  <c r="FF71" i="5"/>
  <c r="FH71" i="5"/>
  <c r="FI71" i="5"/>
  <c r="GA71" i="5"/>
  <c r="GC71" i="5"/>
  <c r="GF71" i="5"/>
  <c r="GH71" i="5"/>
  <c r="GJ71" i="5"/>
  <c r="GL71" i="5"/>
  <c r="GN71" i="5"/>
  <c r="GO71" i="5"/>
  <c r="HG71" i="5"/>
  <c r="HI71" i="5"/>
  <c r="HL71" i="5"/>
  <c r="HN71" i="5"/>
  <c r="HP71" i="5"/>
  <c r="HR71" i="5"/>
  <c r="HT71" i="5"/>
  <c r="HU71" i="5"/>
  <c r="IM71" i="5"/>
  <c r="IO71" i="5"/>
  <c r="IR71" i="5"/>
  <c r="IT71" i="5"/>
  <c r="IV71" i="5"/>
  <c r="IX71" i="5"/>
  <c r="IZ71" i="5"/>
  <c r="JA71" i="5"/>
  <c r="JS71" i="5"/>
  <c r="JU71" i="5"/>
  <c r="JX71" i="5"/>
  <c r="JZ71" i="5"/>
  <c r="KB71" i="5"/>
  <c r="KD71" i="5"/>
  <c r="KF71" i="5"/>
  <c r="KG71" i="5"/>
  <c r="KY71" i="5"/>
  <c r="LA71" i="5"/>
  <c r="LD71" i="5"/>
  <c r="LF71" i="5"/>
  <c r="LH71" i="5"/>
  <c r="LJ71" i="5"/>
  <c r="LL71" i="5"/>
  <c r="LM71" i="5"/>
  <c r="ME71" i="5"/>
  <c r="MG71" i="5"/>
  <c r="MJ71" i="5"/>
  <c r="ML71" i="5"/>
  <c r="MN71" i="5"/>
  <c r="MP71" i="5"/>
  <c r="MR71" i="5"/>
  <c r="MS71" i="5"/>
  <c r="NK71" i="5"/>
  <c r="NM71" i="5"/>
  <c r="NP71" i="5"/>
  <c r="NR71" i="5"/>
  <c r="NT71" i="5"/>
  <c r="NV71" i="5"/>
  <c r="NX71" i="5"/>
  <c r="NY71" i="5"/>
  <c r="OA71" i="5"/>
  <c r="OB71" i="5"/>
  <c r="OC71" i="5"/>
  <c r="OD71" i="5"/>
  <c r="OE71" i="5"/>
  <c r="OF71" i="5"/>
  <c r="OG71" i="5"/>
  <c r="OH71" i="5"/>
  <c r="OI71" i="5"/>
  <c r="OJ71" i="5"/>
  <c r="OK71" i="5"/>
  <c r="OL71" i="5"/>
  <c r="ON71" i="5"/>
  <c r="OO71" i="5"/>
  <c r="OP71" i="5"/>
  <c r="OR71" i="5"/>
  <c r="OS71" i="5"/>
  <c r="OU71" i="5"/>
  <c r="W72" i="5"/>
  <c r="Y72" i="5"/>
  <c r="AB72" i="5"/>
  <c r="AD72" i="5"/>
  <c r="AH72" i="5"/>
  <c r="AJ72" i="5"/>
  <c r="AK72" i="5"/>
  <c r="BC72" i="5"/>
  <c r="BE72" i="5"/>
  <c r="BH72" i="5"/>
  <c r="BJ72" i="5"/>
  <c r="BL72" i="5"/>
  <c r="BN72" i="5"/>
  <c r="BP72" i="5"/>
  <c r="BQ72" i="5"/>
  <c r="CI72" i="5"/>
  <c r="CK72" i="5"/>
  <c r="CN72" i="5"/>
  <c r="CP72" i="5"/>
  <c r="CR72" i="5"/>
  <c r="CT72" i="5"/>
  <c r="CV72" i="5"/>
  <c r="CW72" i="5"/>
  <c r="DO72" i="5"/>
  <c r="DQ72" i="5"/>
  <c r="DT72" i="5"/>
  <c r="DV72" i="5"/>
  <c r="DX72" i="5"/>
  <c r="DZ72" i="5"/>
  <c r="EB72" i="5"/>
  <c r="EC72" i="5"/>
  <c r="EU72" i="5"/>
  <c r="EW72" i="5"/>
  <c r="EZ72" i="5"/>
  <c r="FB72" i="5"/>
  <c r="FD72" i="5"/>
  <c r="FF72" i="5"/>
  <c r="FH72" i="5"/>
  <c r="FI72" i="5"/>
  <c r="GA72" i="5"/>
  <c r="GC72" i="5"/>
  <c r="GF72" i="5"/>
  <c r="GH72" i="5"/>
  <c r="GJ72" i="5"/>
  <c r="GL72" i="5"/>
  <c r="GN72" i="5"/>
  <c r="GO72" i="5"/>
  <c r="HG72" i="5"/>
  <c r="HI72" i="5"/>
  <c r="HL72" i="5"/>
  <c r="HN72" i="5"/>
  <c r="HP72" i="5"/>
  <c r="HR72" i="5"/>
  <c r="HT72" i="5"/>
  <c r="HU72" i="5"/>
  <c r="IM72" i="5"/>
  <c r="IO72" i="5"/>
  <c r="IR72" i="5"/>
  <c r="IT72" i="5"/>
  <c r="IV72" i="5"/>
  <c r="IX72" i="5"/>
  <c r="IZ72" i="5"/>
  <c r="JA72" i="5"/>
  <c r="JS72" i="5"/>
  <c r="JU72" i="5"/>
  <c r="JX72" i="5"/>
  <c r="JZ72" i="5"/>
  <c r="KB72" i="5"/>
  <c r="KD72" i="5"/>
  <c r="KF72" i="5"/>
  <c r="KG72" i="5"/>
  <c r="KY72" i="5"/>
  <c r="LA72" i="5"/>
  <c r="LD72" i="5"/>
  <c r="LF72" i="5"/>
  <c r="LH72" i="5"/>
  <c r="LJ72" i="5"/>
  <c r="LL72" i="5"/>
  <c r="LM72" i="5"/>
  <c r="ME72" i="5"/>
  <c r="MG72" i="5"/>
  <c r="MJ72" i="5"/>
  <c r="ML72" i="5"/>
  <c r="MN72" i="5"/>
  <c r="MP72" i="5"/>
  <c r="MR72" i="5"/>
  <c r="MS72" i="5"/>
  <c r="NK72" i="5"/>
  <c r="NM72" i="5"/>
  <c r="NP72" i="5"/>
  <c r="NR72" i="5"/>
  <c r="NT72" i="5"/>
  <c r="NV72" i="5"/>
  <c r="NX72" i="5"/>
  <c r="NY72" i="5"/>
  <c r="OA72" i="5"/>
  <c r="OB72" i="5"/>
  <c r="OC72" i="5"/>
  <c r="OD72" i="5"/>
  <c r="OE72" i="5"/>
  <c r="OF72" i="5"/>
  <c r="OG72" i="5"/>
  <c r="OH72" i="5"/>
  <c r="OI72" i="5"/>
  <c r="OJ72" i="5"/>
  <c r="OK72" i="5"/>
  <c r="OL72" i="5"/>
  <c r="ON72" i="5"/>
  <c r="OO72" i="5"/>
  <c r="OP72" i="5"/>
  <c r="OR72" i="5"/>
  <c r="OS72" i="5"/>
  <c r="OU72" i="5"/>
  <c r="W73" i="5"/>
  <c r="Y73" i="5"/>
  <c r="AB73" i="5"/>
  <c r="AD73" i="5"/>
  <c r="AH73" i="5"/>
  <c r="AJ73" i="5"/>
  <c r="AK73" i="5"/>
  <c r="BC73" i="5"/>
  <c r="BE73" i="5"/>
  <c r="BH73" i="5"/>
  <c r="BJ73" i="5"/>
  <c r="BL73" i="5"/>
  <c r="BN73" i="5"/>
  <c r="BP73" i="5"/>
  <c r="BQ73" i="5"/>
  <c r="CI73" i="5"/>
  <c r="CK73" i="5"/>
  <c r="CN73" i="5"/>
  <c r="CP73" i="5"/>
  <c r="CR73" i="5"/>
  <c r="CT73" i="5"/>
  <c r="CV73" i="5"/>
  <c r="CW73" i="5"/>
  <c r="DO73" i="5"/>
  <c r="DQ73" i="5"/>
  <c r="DT73" i="5"/>
  <c r="DV73" i="5"/>
  <c r="DX73" i="5"/>
  <c r="DZ73" i="5"/>
  <c r="EB73" i="5"/>
  <c r="EC73" i="5"/>
  <c r="EU73" i="5"/>
  <c r="EW73" i="5"/>
  <c r="EZ73" i="5"/>
  <c r="FB73" i="5"/>
  <c r="FD73" i="5"/>
  <c r="FF73" i="5"/>
  <c r="FH73" i="5"/>
  <c r="FI73" i="5"/>
  <c r="GA73" i="5"/>
  <c r="GC73" i="5"/>
  <c r="GF73" i="5"/>
  <c r="GH73" i="5"/>
  <c r="GJ73" i="5"/>
  <c r="GL73" i="5"/>
  <c r="GN73" i="5"/>
  <c r="GO73" i="5"/>
  <c r="HG73" i="5"/>
  <c r="HI73" i="5"/>
  <c r="HL73" i="5"/>
  <c r="HN73" i="5"/>
  <c r="HP73" i="5"/>
  <c r="HR73" i="5"/>
  <c r="HT73" i="5"/>
  <c r="HU73" i="5"/>
  <c r="IM73" i="5"/>
  <c r="IO73" i="5"/>
  <c r="IR73" i="5"/>
  <c r="IT73" i="5"/>
  <c r="IV73" i="5"/>
  <c r="IX73" i="5"/>
  <c r="IZ73" i="5"/>
  <c r="JA73" i="5"/>
  <c r="JS73" i="5"/>
  <c r="JU73" i="5"/>
  <c r="JX73" i="5"/>
  <c r="JZ73" i="5"/>
  <c r="KB73" i="5"/>
  <c r="KD73" i="5"/>
  <c r="KF73" i="5"/>
  <c r="KG73" i="5"/>
  <c r="KY73" i="5"/>
  <c r="LA73" i="5"/>
  <c r="LD73" i="5"/>
  <c r="LF73" i="5"/>
  <c r="LH73" i="5"/>
  <c r="LJ73" i="5"/>
  <c r="LL73" i="5"/>
  <c r="LM73" i="5"/>
  <c r="ME73" i="5"/>
  <c r="MG73" i="5"/>
  <c r="MJ73" i="5"/>
  <c r="ML73" i="5"/>
  <c r="MN73" i="5"/>
  <c r="MP73" i="5"/>
  <c r="MR73" i="5"/>
  <c r="MS73" i="5"/>
  <c r="NK73" i="5"/>
  <c r="NM73" i="5"/>
  <c r="NP73" i="5"/>
  <c r="NR73" i="5"/>
  <c r="NT73" i="5"/>
  <c r="NV73" i="5"/>
  <c r="NX73" i="5"/>
  <c r="NY73" i="5"/>
  <c r="OA73" i="5"/>
  <c r="OB73" i="5"/>
  <c r="OC73" i="5"/>
  <c r="OD73" i="5"/>
  <c r="OE73" i="5"/>
  <c r="OF73" i="5"/>
  <c r="OG73" i="5"/>
  <c r="OH73" i="5"/>
  <c r="OI73" i="5"/>
  <c r="OJ73" i="5"/>
  <c r="OK73" i="5"/>
  <c r="OL73" i="5"/>
  <c r="ON73" i="5"/>
  <c r="OO73" i="5"/>
  <c r="OP73" i="5"/>
  <c r="OR73" i="5"/>
  <c r="OS73" i="5"/>
  <c r="OU73" i="5"/>
  <c r="W74" i="5"/>
  <c r="Y74" i="5"/>
  <c r="AB74" i="5"/>
  <c r="AD74" i="5"/>
  <c r="AH74" i="5"/>
  <c r="AJ74" i="5"/>
  <c r="AK74" i="5"/>
  <c r="BC74" i="5"/>
  <c r="BE74" i="5"/>
  <c r="BH74" i="5"/>
  <c r="BJ74" i="5"/>
  <c r="BL74" i="5"/>
  <c r="BN74" i="5"/>
  <c r="BP74" i="5"/>
  <c r="BQ74" i="5"/>
  <c r="CI74" i="5"/>
  <c r="CK74" i="5"/>
  <c r="CN74" i="5"/>
  <c r="CP74" i="5"/>
  <c r="CR74" i="5"/>
  <c r="CT74" i="5"/>
  <c r="CV74" i="5"/>
  <c r="CW74" i="5"/>
  <c r="DO74" i="5"/>
  <c r="DQ74" i="5"/>
  <c r="DT74" i="5"/>
  <c r="DV74" i="5"/>
  <c r="DX74" i="5"/>
  <c r="DZ74" i="5"/>
  <c r="EB74" i="5"/>
  <c r="EC74" i="5"/>
  <c r="EU74" i="5"/>
  <c r="EW74" i="5"/>
  <c r="EZ74" i="5"/>
  <c r="FB74" i="5"/>
  <c r="FD74" i="5"/>
  <c r="FF74" i="5"/>
  <c r="FH74" i="5"/>
  <c r="FI74" i="5"/>
  <c r="GA74" i="5"/>
  <c r="GC74" i="5"/>
  <c r="GF74" i="5"/>
  <c r="GH74" i="5"/>
  <c r="GJ74" i="5"/>
  <c r="GL74" i="5"/>
  <c r="GN74" i="5"/>
  <c r="GO74" i="5"/>
  <c r="HG74" i="5"/>
  <c r="HI74" i="5"/>
  <c r="HL74" i="5"/>
  <c r="HN74" i="5"/>
  <c r="HP74" i="5"/>
  <c r="HR74" i="5"/>
  <c r="HT74" i="5"/>
  <c r="HU74" i="5"/>
  <c r="IM74" i="5"/>
  <c r="IO74" i="5"/>
  <c r="IR74" i="5"/>
  <c r="IT74" i="5"/>
  <c r="IV74" i="5"/>
  <c r="IX74" i="5"/>
  <c r="IZ74" i="5"/>
  <c r="JA74" i="5"/>
  <c r="JS74" i="5"/>
  <c r="JU74" i="5"/>
  <c r="JX74" i="5"/>
  <c r="JZ74" i="5"/>
  <c r="KB74" i="5"/>
  <c r="KD74" i="5"/>
  <c r="KF74" i="5"/>
  <c r="KG74" i="5"/>
  <c r="KY74" i="5"/>
  <c r="LA74" i="5"/>
  <c r="LD74" i="5"/>
  <c r="LF74" i="5"/>
  <c r="LH74" i="5"/>
  <c r="LJ74" i="5"/>
  <c r="LL74" i="5"/>
  <c r="LM74" i="5"/>
  <c r="ME74" i="5"/>
  <c r="MG74" i="5"/>
  <c r="MJ74" i="5"/>
  <c r="ML74" i="5"/>
  <c r="MN74" i="5"/>
  <c r="MP74" i="5"/>
  <c r="MR74" i="5"/>
  <c r="MS74" i="5"/>
  <c r="NK74" i="5"/>
  <c r="NM74" i="5"/>
  <c r="NP74" i="5"/>
  <c r="NR74" i="5"/>
  <c r="NT74" i="5"/>
  <c r="NV74" i="5"/>
  <c r="NX74" i="5"/>
  <c r="NY74" i="5"/>
  <c r="OA74" i="5"/>
  <c r="OB74" i="5"/>
  <c r="OC74" i="5"/>
  <c r="OD74" i="5"/>
  <c r="OE74" i="5"/>
  <c r="OF74" i="5"/>
  <c r="OG74" i="5"/>
  <c r="OH74" i="5"/>
  <c r="OI74" i="5"/>
  <c r="OJ74" i="5"/>
  <c r="OK74" i="5"/>
  <c r="OL74" i="5"/>
  <c r="ON74" i="5"/>
  <c r="OO74" i="5"/>
  <c r="OP74" i="5"/>
  <c r="OR74" i="5"/>
  <c r="OS74" i="5"/>
  <c r="OU74" i="5"/>
  <c r="W75" i="5"/>
  <c r="Y75" i="5"/>
  <c r="AB75" i="5"/>
  <c r="AD75" i="5"/>
  <c r="AH75" i="5"/>
  <c r="AJ75" i="5"/>
  <c r="AK75" i="5"/>
  <c r="BC75" i="5"/>
  <c r="BE75" i="5"/>
  <c r="BH75" i="5"/>
  <c r="BJ75" i="5"/>
  <c r="BL75" i="5"/>
  <c r="BN75" i="5"/>
  <c r="BP75" i="5"/>
  <c r="BQ75" i="5"/>
  <c r="CI75" i="5"/>
  <c r="CK75" i="5"/>
  <c r="CN75" i="5"/>
  <c r="CP75" i="5"/>
  <c r="CR75" i="5"/>
  <c r="CT75" i="5"/>
  <c r="CV75" i="5"/>
  <c r="CW75" i="5"/>
  <c r="DO75" i="5"/>
  <c r="DQ75" i="5"/>
  <c r="DT75" i="5"/>
  <c r="DV75" i="5"/>
  <c r="DX75" i="5"/>
  <c r="DZ75" i="5"/>
  <c r="EB75" i="5"/>
  <c r="EC75" i="5"/>
  <c r="EU75" i="5"/>
  <c r="EW75" i="5"/>
  <c r="EZ75" i="5"/>
  <c r="FB75" i="5"/>
  <c r="FD75" i="5"/>
  <c r="FF75" i="5"/>
  <c r="FH75" i="5"/>
  <c r="FI75" i="5"/>
  <c r="GA75" i="5"/>
  <c r="GC75" i="5"/>
  <c r="GF75" i="5"/>
  <c r="GH75" i="5"/>
  <c r="GJ75" i="5"/>
  <c r="GL75" i="5"/>
  <c r="GN75" i="5"/>
  <c r="GO75" i="5"/>
  <c r="HG75" i="5"/>
  <c r="HI75" i="5"/>
  <c r="HL75" i="5"/>
  <c r="HN75" i="5"/>
  <c r="HP75" i="5"/>
  <c r="HR75" i="5"/>
  <c r="HT75" i="5"/>
  <c r="HU75" i="5"/>
  <c r="IM75" i="5"/>
  <c r="IO75" i="5"/>
  <c r="IR75" i="5"/>
  <c r="IT75" i="5"/>
  <c r="IV75" i="5"/>
  <c r="IX75" i="5"/>
  <c r="IZ75" i="5"/>
  <c r="JA75" i="5"/>
  <c r="JS75" i="5"/>
  <c r="JU75" i="5"/>
  <c r="JX75" i="5"/>
  <c r="JZ75" i="5"/>
  <c r="KB75" i="5"/>
  <c r="KD75" i="5"/>
  <c r="KF75" i="5"/>
  <c r="KG75" i="5"/>
  <c r="KY75" i="5"/>
  <c r="LA75" i="5"/>
  <c r="LD75" i="5"/>
  <c r="LF75" i="5"/>
  <c r="LH75" i="5"/>
  <c r="LJ75" i="5"/>
  <c r="LL75" i="5"/>
  <c r="LM75" i="5"/>
  <c r="ME75" i="5"/>
  <c r="MG75" i="5"/>
  <c r="MJ75" i="5"/>
  <c r="ML75" i="5"/>
  <c r="MN75" i="5"/>
  <c r="MP75" i="5"/>
  <c r="MR75" i="5"/>
  <c r="MS75" i="5"/>
  <c r="NK75" i="5"/>
  <c r="NM75" i="5"/>
  <c r="NP75" i="5"/>
  <c r="NR75" i="5"/>
  <c r="NT75" i="5"/>
  <c r="NV75" i="5"/>
  <c r="NX75" i="5"/>
  <c r="NY75" i="5"/>
  <c r="OA75" i="5"/>
  <c r="OB75" i="5"/>
  <c r="OC75" i="5"/>
  <c r="OD75" i="5"/>
  <c r="OE75" i="5"/>
  <c r="OF75" i="5"/>
  <c r="OG75" i="5"/>
  <c r="OH75" i="5"/>
  <c r="OI75" i="5"/>
  <c r="OJ75" i="5"/>
  <c r="OK75" i="5"/>
  <c r="OL75" i="5"/>
  <c r="ON75" i="5"/>
  <c r="OO75" i="5"/>
  <c r="OP75" i="5"/>
  <c r="OR75" i="5"/>
  <c r="OS75" i="5"/>
  <c r="OU75" i="5"/>
  <c r="W76" i="5"/>
  <c r="Y76" i="5"/>
  <c r="AB76" i="5"/>
  <c r="AD76" i="5"/>
  <c r="AH76" i="5"/>
  <c r="AJ76" i="5"/>
  <c r="AK76" i="5"/>
  <c r="BC76" i="5"/>
  <c r="BE76" i="5"/>
  <c r="BH76" i="5"/>
  <c r="BJ76" i="5"/>
  <c r="BL76" i="5"/>
  <c r="BN76" i="5"/>
  <c r="BP76" i="5"/>
  <c r="BQ76" i="5"/>
  <c r="CI76" i="5"/>
  <c r="CK76" i="5"/>
  <c r="CN76" i="5"/>
  <c r="CP76" i="5"/>
  <c r="CR76" i="5"/>
  <c r="CT76" i="5"/>
  <c r="CV76" i="5"/>
  <c r="CW76" i="5"/>
  <c r="DO76" i="5"/>
  <c r="DQ76" i="5"/>
  <c r="DT76" i="5"/>
  <c r="DV76" i="5"/>
  <c r="DX76" i="5"/>
  <c r="DZ76" i="5"/>
  <c r="EB76" i="5"/>
  <c r="EC76" i="5"/>
  <c r="EU76" i="5"/>
  <c r="EW76" i="5"/>
  <c r="EZ76" i="5"/>
  <c r="FB76" i="5"/>
  <c r="FD76" i="5"/>
  <c r="FF76" i="5"/>
  <c r="FH76" i="5"/>
  <c r="FI76" i="5"/>
  <c r="GA76" i="5"/>
  <c r="GC76" i="5"/>
  <c r="GF76" i="5"/>
  <c r="GH76" i="5"/>
  <c r="GJ76" i="5"/>
  <c r="GL76" i="5"/>
  <c r="GN76" i="5"/>
  <c r="GO76" i="5"/>
  <c r="HG76" i="5"/>
  <c r="HI76" i="5"/>
  <c r="HL76" i="5"/>
  <c r="HN76" i="5"/>
  <c r="HP76" i="5"/>
  <c r="HR76" i="5"/>
  <c r="HT76" i="5"/>
  <c r="HU76" i="5"/>
  <c r="IM76" i="5"/>
  <c r="IO76" i="5"/>
  <c r="IR76" i="5"/>
  <c r="IT76" i="5"/>
  <c r="IV76" i="5"/>
  <c r="IX76" i="5"/>
  <c r="IZ76" i="5"/>
  <c r="JA76" i="5"/>
  <c r="JS76" i="5"/>
  <c r="JU76" i="5"/>
  <c r="JX76" i="5"/>
  <c r="JZ76" i="5"/>
  <c r="KB76" i="5"/>
  <c r="KD76" i="5"/>
  <c r="KF76" i="5"/>
  <c r="KG76" i="5"/>
  <c r="KY76" i="5"/>
  <c r="LA76" i="5"/>
  <c r="LD76" i="5"/>
  <c r="LF76" i="5"/>
  <c r="LH76" i="5"/>
  <c r="LJ76" i="5"/>
  <c r="LL76" i="5"/>
  <c r="LM76" i="5"/>
  <c r="ME76" i="5"/>
  <c r="MG76" i="5"/>
  <c r="MJ76" i="5"/>
  <c r="ML76" i="5"/>
  <c r="MN76" i="5"/>
  <c r="MP76" i="5"/>
  <c r="MR76" i="5"/>
  <c r="MS76" i="5"/>
  <c r="NK76" i="5"/>
  <c r="NM76" i="5"/>
  <c r="NP76" i="5"/>
  <c r="NR76" i="5"/>
  <c r="NT76" i="5"/>
  <c r="NV76" i="5"/>
  <c r="NX76" i="5"/>
  <c r="NY76" i="5"/>
  <c r="OA76" i="5"/>
  <c r="OB76" i="5"/>
  <c r="OC76" i="5"/>
  <c r="OD76" i="5"/>
  <c r="OE76" i="5"/>
  <c r="OF76" i="5"/>
  <c r="OG76" i="5"/>
  <c r="OH76" i="5"/>
  <c r="OI76" i="5"/>
  <c r="OJ76" i="5"/>
  <c r="OK76" i="5"/>
  <c r="OL76" i="5"/>
  <c r="ON76" i="5"/>
  <c r="OO76" i="5"/>
  <c r="OP76" i="5"/>
  <c r="OR76" i="5"/>
  <c r="OS76" i="5"/>
  <c r="OU76" i="5"/>
  <c r="W77" i="5"/>
  <c r="Y77" i="5"/>
  <c r="AB77" i="5"/>
  <c r="AD77" i="5"/>
  <c r="AH77" i="5"/>
  <c r="AJ77" i="5"/>
  <c r="AK77" i="5"/>
  <c r="BC77" i="5"/>
  <c r="BE77" i="5"/>
  <c r="BH77" i="5"/>
  <c r="BJ77" i="5"/>
  <c r="BL77" i="5"/>
  <c r="BN77" i="5"/>
  <c r="BP77" i="5"/>
  <c r="BQ77" i="5"/>
  <c r="CI77" i="5"/>
  <c r="CK77" i="5"/>
  <c r="CN77" i="5"/>
  <c r="CP77" i="5"/>
  <c r="CR77" i="5"/>
  <c r="CT77" i="5"/>
  <c r="CV77" i="5"/>
  <c r="CW77" i="5"/>
  <c r="DO77" i="5"/>
  <c r="DQ77" i="5"/>
  <c r="DT77" i="5"/>
  <c r="DV77" i="5"/>
  <c r="DX77" i="5"/>
  <c r="DZ77" i="5"/>
  <c r="EB77" i="5"/>
  <c r="EC77" i="5"/>
  <c r="EU77" i="5"/>
  <c r="EW77" i="5"/>
  <c r="EZ77" i="5"/>
  <c r="FB77" i="5"/>
  <c r="FD77" i="5"/>
  <c r="FF77" i="5"/>
  <c r="FH77" i="5"/>
  <c r="FI77" i="5"/>
  <c r="GA77" i="5"/>
  <c r="GC77" i="5"/>
  <c r="GF77" i="5"/>
  <c r="GH77" i="5"/>
  <c r="GJ77" i="5"/>
  <c r="GL77" i="5"/>
  <c r="GN77" i="5"/>
  <c r="GO77" i="5"/>
  <c r="HG77" i="5"/>
  <c r="HI77" i="5"/>
  <c r="HL77" i="5"/>
  <c r="HN77" i="5"/>
  <c r="HP77" i="5"/>
  <c r="HR77" i="5"/>
  <c r="HT77" i="5"/>
  <c r="HU77" i="5"/>
  <c r="IM77" i="5"/>
  <c r="IO77" i="5"/>
  <c r="IR77" i="5"/>
  <c r="IT77" i="5"/>
  <c r="IV77" i="5"/>
  <c r="IX77" i="5"/>
  <c r="IZ77" i="5"/>
  <c r="JA77" i="5"/>
  <c r="JS77" i="5"/>
  <c r="JU77" i="5"/>
  <c r="JX77" i="5"/>
  <c r="JZ77" i="5"/>
  <c r="KB77" i="5"/>
  <c r="KD77" i="5"/>
  <c r="KF77" i="5"/>
  <c r="KG77" i="5"/>
  <c r="KY77" i="5"/>
  <c r="LA77" i="5"/>
  <c r="LD77" i="5"/>
  <c r="LF77" i="5"/>
  <c r="LH77" i="5"/>
  <c r="LJ77" i="5"/>
  <c r="LL77" i="5"/>
  <c r="LM77" i="5"/>
  <c r="ME77" i="5"/>
  <c r="MG77" i="5"/>
  <c r="MJ77" i="5"/>
  <c r="ML77" i="5"/>
  <c r="MN77" i="5"/>
  <c r="MP77" i="5"/>
  <c r="MR77" i="5"/>
  <c r="MS77" i="5"/>
  <c r="NK77" i="5"/>
  <c r="NM77" i="5"/>
  <c r="NP77" i="5"/>
  <c r="NR77" i="5"/>
  <c r="NT77" i="5"/>
  <c r="NV77" i="5"/>
  <c r="NX77" i="5"/>
  <c r="NY77" i="5"/>
  <c r="OA77" i="5"/>
  <c r="OB77" i="5"/>
  <c r="OC77" i="5"/>
  <c r="OD77" i="5"/>
  <c r="OE77" i="5"/>
  <c r="OF77" i="5"/>
  <c r="OG77" i="5"/>
  <c r="OH77" i="5"/>
  <c r="OI77" i="5"/>
  <c r="OJ77" i="5"/>
  <c r="OK77" i="5"/>
  <c r="OL77" i="5"/>
  <c r="ON77" i="5"/>
  <c r="OO77" i="5"/>
  <c r="OP77" i="5"/>
  <c r="OR77" i="5"/>
  <c r="OS77" i="5"/>
  <c r="OU77" i="5"/>
  <c r="W78" i="5"/>
  <c r="Y78" i="5"/>
  <c r="AB78" i="5"/>
  <c r="AD78" i="5"/>
  <c r="AH78" i="5"/>
  <c r="AJ78" i="5"/>
  <c r="AK78" i="5"/>
  <c r="BC78" i="5"/>
  <c r="BE78" i="5"/>
  <c r="BH78" i="5"/>
  <c r="BJ78" i="5"/>
  <c r="BL78" i="5"/>
  <c r="BN78" i="5"/>
  <c r="BP78" i="5"/>
  <c r="BQ78" i="5"/>
  <c r="CI78" i="5"/>
  <c r="CK78" i="5"/>
  <c r="CN78" i="5"/>
  <c r="CP78" i="5"/>
  <c r="CR78" i="5"/>
  <c r="CT78" i="5"/>
  <c r="CV78" i="5"/>
  <c r="CW78" i="5"/>
  <c r="DO78" i="5"/>
  <c r="DQ78" i="5"/>
  <c r="DT78" i="5"/>
  <c r="DV78" i="5"/>
  <c r="DX78" i="5"/>
  <c r="DZ78" i="5"/>
  <c r="EB78" i="5"/>
  <c r="EC78" i="5"/>
  <c r="EU78" i="5"/>
  <c r="EW78" i="5"/>
  <c r="EZ78" i="5"/>
  <c r="FB78" i="5"/>
  <c r="FD78" i="5"/>
  <c r="FF78" i="5"/>
  <c r="FH78" i="5"/>
  <c r="FI78" i="5"/>
  <c r="GA78" i="5"/>
  <c r="GC78" i="5"/>
  <c r="GF78" i="5"/>
  <c r="GH78" i="5"/>
  <c r="GJ78" i="5"/>
  <c r="GL78" i="5"/>
  <c r="GN78" i="5"/>
  <c r="GO78" i="5"/>
  <c r="HG78" i="5"/>
  <c r="HI78" i="5"/>
  <c r="HL78" i="5"/>
  <c r="HN78" i="5"/>
  <c r="HP78" i="5"/>
  <c r="HR78" i="5"/>
  <c r="HT78" i="5"/>
  <c r="HU78" i="5"/>
  <c r="IM78" i="5"/>
  <c r="IO78" i="5"/>
  <c r="IR78" i="5"/>
  <c r="IT78" i="5"/>
  <c r="IV78" i="5"/>
  <c r="IX78" i="5"/>
  <c r="IZ78" i="5"/>
  <c r="JA78" i="5"/>
  <c r="JS78" i="5"/>
  <c r="JU78" i="5"/>
  <c r="JX78" i="5"/>
  <c r="JZ78" i="5"/>
  <c r="KB78" i="5"/>
  <c r="KD78" i="5"/>
  <c r="KF78" i="5"/>
  <c r="KG78" i="5"/>
  <c r="KY78" i="5"/>
  <c r="LA78" i="5"/>
  <c r="LD78" i="5"/>
  <c r="LF78" i="5"/>
  <c r="LH78" i="5"/>
  <c r="LJ78" i="5"/>
  <c r="LL78" i="5"/>
  <c r="LM78" i="5"/>
  <c r="ME78" i="5"/>
  <c r="MG78" i="5"/>
  <c r="MJ78" i="5"/>
  <c r="ML78" i="5"/>
  <c r="MN78" i="5"/>
  <c r="MP78" i="5"/>
  <c r="MR78" i="5"/>
  <c r="MS78" i="5"/>
  <c r="NK78" i="5"/>
  <c r="NM78" i="5"/>
  <c r="NP78" i="5"/>
  <c r="NR78" i="5"/>
  <c r="NT78" i="5"/>
  <c r="NV78" i="5"/>
  <c r="NX78" i="5"/>
  <c r="NY78" i="5"/>
  <c r="OA78" i="5"/>
  <c r="OB78" i="5"/>
  <c r="OC78" i="5"/>
  <c r="OD78" i="5"/>
  <c r="OE78" i="5"/>
  <c r="OF78" i="5"/>
  <c r="OG78" i="5"/>
  <c r="OH78" i="5"/>
  <c r="OI78" i="5"/>
  <c r="OJ78" i="5"/>
  <c r="OK78" i="5"/>
  <c r="OL78" i="5"/>
  <c r="ON78" i="5"/>
  <c r="OO78" i="5"/>
  <c r="OP78" i="5"/>
  <c r="OR78" i="5"/>
  <c r="OS78" i="5"/>
  <c r="OU78" i="5"/>
  <c r="W79" i="5"/>
  <c r="Y79" i="5"/>
  <c r="AB79" i="5"/>
  <c r="AD79" i="5"/>
  <c r="AH79" i="5"/>
  <c r="AJ79" i="5"/>
  <c r="AK79" i="5"/>
  <c r="BC79" i="5"/>
  <c r="BE79" i="5"/>
  <c r="BH79" i="5"/>
  <c r="BJ79" i="5"/>
  <c r="BL79" i="5"/>
  <c r="BN79" i="5"/>
  <c r="BP79" i="5"/>
  <c r="BQ79" i="5"/>
  <c r="CI79" i="5"/>
  <c r="CK79" i="5"/>
  <c r="CN79" i="5"/>
  <c r="CP79" i="5"/>
  <c r="CR79" i="5"/>
  <c r="CT79" i="5"/>
  <c r="CV79" i="5"/>
  <c r="CW79" i="5"/>
  <c r="DO79" i="5"/>
  <c r="DQ79" i="5"/>
  <c r="DT79" i="5"/>
  <c r="DV79" i="5"/>
  <c r="DX79" i="5"/>
  <c r="DZ79" i="5"/>
  <c r="EB79" i="5"/>
  <c r="EC79" i="5"/>
  <c r="EU79" i="5"/>
  <c r="EW79" i="5"/>
  <c r="EZ79" i="5"/>
  <c r="FB79" i="5"/>
  <c r="FD79" i="5"/>
  <c r="FF79" i="5"/>
  <c r="FH79" i="5"/>
  <c r="FI79" i="5"/>
  <c r="GA79" i="5"/>
  <c r="GC79" i="5"/>
  <c r="GF79" i="5"/>
  <c r="GH79" i="5"/>
  <c r="GJ79" i="5"/>
  <c r="GL79" i="5"/>
  <c r="GN79" i="5"/>
  <c r="GO79" i="5"/>
  <c r="HG79" i="5"/>
  <c r="HI79" i="5"/>
  <c r="HL79" i="5"/>
  <c r="HN79" i="5"/>
  <c r="HP79" i="5"/>
  <c r="HR79" i="5"/>
  <c r="HT79" i="5"/>
  <c r="HU79" i="5"/>
  <c r="IM79" i="5"/>
  <c r="IO79" i="5"/>
  <c r="IR79" i="5"/>
  <c r="IT79" i="5"/>
  <c r="IV79" i="5"/>
  <c r="IX79" i="5"/>
  <c r="IZ79" i="5"/>
  <c r="JA79" i="5"/>
  <c r="JS79" i="5"/>
  <c r="JU79" i="5"/>
  <c r="JX79" i="5"/>
  <c r="JZ79" i="5"/>
  <c r="KB79" i="5"/>
  <c r="KD79" i="5"/>
  <c r="KF79" i="5"/>
  <c r="KG79" i="5"/>
  <c r="KY79" i="5"/>
  <c r="LA79" i="5"/>
  <c r="LD79" i="5"/>
  <c r="LF79" i="5"/>
  <c r="LH79" i="5"/>
  <c r="LJ79" i="5"/>
  <c r="LL79" i="5"/>
  <c r="LM79" i="5"/>
  <c r="ME79" i="5"/>
  <c r="MG79" i="5"/>
  <c r="MJ79" i="5"/>
  <c r="ML79" i="5"/>
  <c r="MN79" i="5"/>
  <c r="MP79" i="5"/>
  <c r="MR79" i="5"/>
  <c r="MS79" i="5"/>
  <c r="NK79" i="5"/>
  <c r="NM79" i="5"/>
  <c r="NP79" i="5"/>
  <c r="NR79" i="5"/>
  <c r="NT79" i="5"/>
  <c r="NV79" i="5"/>
  <c r="NX79" i="5"/>
  <c r="NY79" i="5"/>
  <c r="OA79" i="5"/>
  <c r="OB79" i="5"/>
  <c r="OC79" i="5"/>
  <c r="OD79" i="5"/>
  <c r="OE79" i="5"/>
  <c r="OF79" i="5"/>
  <c r="OG79" i="5"/>
  <c r="OH79" i="5"/>
  <c r="OI79" i="5"/>
  <c r="OJ79" i="5"/>
  <c r="OK79" i="5"/>
  <c r="OL79" i="5"/>
  <c r="ON79" i="5"/>
  <c r="OO79" i="5"/>
  <c r="OP79" i="5"/>
  <c r="OR79" i="5"/>
  <c r="OS79" i="5"/>
  <c r="OU79" i="5"/>
  <c r="W80" i="5"/>
  <c r="Y80" i="5"/>
  <c r="AB80" i="5"/>
  <c r="AD80" i="5"/>
  <c r="AH80" i="5"/>
  <c r="AJ80" i="5"/>
  <c r="AK80" i="5"/>
  <c r="BC80" i="5"/>
  <c r="BE80" i="5"/>
  <c r="BH80" i="5"/>
  <c r="BJ80" i="5"/>
  <c r="BL80" i="5"/>
  <c r="BN80" i="5"/>
  <c r="BP80" i="5"/>
  <c r="BQ80" i="5"/>
  <c r="CI80" i="5"/>
  <c r="CK80" i="5"/>
  <c r="CN80" i="5"/>
  <c r="CP80" i="5"/>
  <c r="CR80" i="5"/>
  <c r="CT80" i="5"/>
  <c r="CV80" i="5"/>
  <c r="CW80" i="5"/>
  <c r="DO80" i="5"/>
  <c r="DQ80" i="5"/>
  <c r="DT80" i="5"/>
  <c r="DV80" i="5"/>
  <c r="DX80" i="5"/>
  <c r="DZ80" i="5"/>
  <c r="EB80" i="5"/>
  <c r="EC80" i="5"/>
  <c r="EU80" i="5"/>
  <c r="EW80" i="5"/>
  <c r="EZ80" i="5"/>
  <c r="FB80" i="5"/>
  <c r="FD80" i="5"/>
  <c r="FF80" i="5"/>
  <c r="FH80" i="5"/>
  <c r="FI80" i="5"/>
  <c r="GA80" i="5"/>
  <c r="GC80" i="5"/>
  <c r="GF80" i="5"/>
  <c r="GH80" i="5"/>
  <c r="GJ80" i="5"/>
  <c r="GL80" i="5"/>
  <c r="GN80" i="5"/>
  <c r="GO80" i="5"/>
  <c r="HG80" i="5"/>
  <c r="HI80" i="5"/>
  <c r="HL80" i="5"/>
  <c r="HN80" i="5"/>
  <c r="HP80" i="5"/>
  <c r="HR80" i="5"/>
  <c r="HT80" i="5"/>
  <c r="HU80" i="5"/>
  <c r="IM80" i="5"/>
  <c r="IO80" i="5"/>
  <c r="IR80" i="5"/>
  <c r="IT80" i="5"/>
  <c r="IV80" i="5"/>
  <c r="IX80" i="5"/>
  <c r="IZ80" i="5"/>
  <c r="JA80" i="5"/>
  <c r="JS80" i="5"/>
  <c r="JU80" i="5"/>
  <c r="JX80" i="5"/>
  <c r="JZ80" i="5"/>
  <c r="KB80" i="5"/>
  <c r="KD80" i="5"/>
  <c r="KF80" i="5"/>
  <c r="KG80" i="5"/>
  <c r="KY80" i="5"/>
  <c r="LA80" i="5"/>
  <c r="LD80" i="5"/>
  <c r="LF80" i="5"/>
  <c r="LH80" i="5"/>
  <c r="LJ80" i="5"/>
  <c r="LL80" i="5"/>
  <c r="LM80" i="5"/>
  <c r="ME80" i="5"/>
  <c r="MG80" i="5"/>
  <c r="MJ80" i="5"/>
  <c r="ML80" i="5"/>
  <c r="MN80" i="5"/>
  <c r="MP80" i="5"/>
  <c r="MR80" i="5"/>
  <c r="MS80" i="5"/>
  <c r="NK80" i="5"/>
  <c r="NM80" i="5"/>
  <c r="NP80" i="5"/>
  <c r="NR80" i="5"/>
  <c r="NT80" i="5"/>
  <c r="NV80" i="5"/>
  <c r="NX80" i="5"/>
  <c r="NY80" i="5"/>
  <c r="OA80" i="5"/>
  <c r="OB80" i="5"/>
  <c r="OC80" i="5"/>
  <c r="OD80" i="5"/>
  <c r="OE80" i="5"/>
  <c r="OF80" i="5"/>
  <c r="OG80" i="5"/>
  <c r="OH80" i="5"/>
  <c r="OI80" i="5"/>
  <c r="OJ80" i="5"/>
  <c r="OK80" i="5"/>
  <c r="OL80" i="5"/>
  <c r="ON80" i="5"/>
  <c r="OO80" i="5"/>
  <c r="OP80" i="5"/>
  <c r="OR80" i="5"/>
  <c r="OS80" i="5"/>
  <c r="OU80" i="5"/>
  <c r="W81" i="5"/>
  <c r="Y81" i="5"/>
  <c r="AB81" i="5"/>
  <c r="AD81" i="5"/>
  <c r="AH81" i="5"/>
  <c r="AJ81" i="5"/>
  <c r="AK81" i="5"/>
  <c r="BC81" i="5"/>
  <c r="BE81" i="5"/>
  <c r="BH81" i="5"/>
  <c r="BJ81" i="5"/>
  <c r="BL81" i="5"/>
  <c r="BN81" i="5"/>
  <c r="BP81" i="5"/>
  <c r="BQ81" i="5"/>
  <c r="CI81" i="5"/>
  <c r="CK81" i="5"/>
  <c r="CN81" i="5"/>
  <c r="CP81" i="5"/>
  <c r="CR81" i="5"/>
  <c r="CT81" i="5"/>
  <c r="CV81" i="5"/>
  <c r="CW81" i="5"/>
  <c r="DO81" i="5"/>
  <c r="DQ81" i="5"/>
  <c r="DT81" i="5"/>
  <c r="DV81" i="5"/>
  <c r="DX81" i="5"/>
  <c r="DZ81" i="5"/>
  <c r="EB81" i="5"/>
  <c r="EC81" i="5"/>
  <c r="EU81" i="5"/>
  <c r="EW81" i="5"/>
  <c r="EZ81" i="5"/>
  <c r="FB81" i="5"/>
  <c r="FD81" i="5"/>
  <c r="FF81" i="5"/>
  <c r="FH81" i="5"/>
  <c r="FI81" i="5"/>
  <c r="GA81" i="5"/>
  <c r="GC81" i="5"/>
  <c r="GF81" i="5"/>
  <c r="GH81" i="5"/>
  <c r="GJ81" i="5"/>
  <c r="GL81" i="5"/>
  <c r="GN81" i="5"/>
  <c r="GO81" i="5"/>
  <c r="HG81" i="5"/>
  <c r="HI81" i="5"/>
  <c r="HL81" i="5"/>
  <c r="HN81" i="5"/>
  <c r="HP81" i="5"/>
  <c r="HR81" i="5"/>
  <c r="HT81" i="5"/>
  <c r="HU81" i="5"/>
  <c r="IM81" i="5"/>
  <c r="IO81" i="5"/>
  <c r="IR81" i="5"/>
  <c r="IT81" i="5"/>
  <c r="IV81" i="5"/>
  <c r="IX81" i="5"/>
  <c r="IZ81" i="5"/>
  <c r="JA81" i="5"/>
  <c r="JS81" i="5"/>
  <c r="JU81" i="5"/>
  <c r="JX81" i="5"/>
  <c r="JZ81" i="5"/>
  <c r="KB81" i="5"/>
  <c r="KD81" i="5"/>
  <c r="KF81" i="5"/>
  <c r="KG81" i="5"/>
  <c r="KY81" i="5"/>
  <c r="LA81" i="5"/>
  <c r="LD81" i="5"/>
  <c r="LF81" i="5"/>
  <c r="LH81" i="5"/>
  <c r="LJ81" i="5"/>
  <c r="LL81" i="5"/>
  <c r="LM81" i="5"/>
  <c r="ME81" i="5"/>
  <c r="MG81" i="5"/>
  <c r="MJ81" i="5"/>
  <c r="ML81" i="5"/>
  <c r="MN81" i="5"/>
  <c r="MP81" i="5"/>
  <c r="MR81" i="5"/>
  <c r="MS81" i="5"/>
  <c r="NK81" i="5"/>
  <c r="NM81" i="5"/>
  <c r="NP81" i="5"/>
  <c r="NR81" i="5"/>
  <c r="NT81" i="5"/>
  <c r="NV81" i="5"/>
  <c r="NX81" i="5"/>
  <c r="NY81" i="5"/>
  <c r="OA81" i="5"/>
  <c r="OB81" i="5"/>
  <c r="OC81" i="5"/>
  <c r="OD81" i="5"/>
  <c r="OE81" i="5"/>
  <c r="OF81" i="5"/>
  <c r="OG81" i="5"/>
  <c r="OH81" i="5"/>
  <c r="OI81" i="5"/>
  <c r="OJ81" i="5"/>
  <c r="OK81" i="5"/>
  <c r="OL81" i="5"/>
  <c r="ON81" i="5"/>
  <c r="OO81" i="5"/>
  <c r="OP81" i="5"/>
  <c r="OR81" i="5"/>
  <c r="OS81" i="5"/>
  <c r="OU81" i="5"/>
  <c r="W82" i="5"/>
  <c r="Y82" i="5"/>
  <c r="AB82" i="5"/>
  <c r="AD82" i="5"/>
  <c r="AH82" i="5"/>
  <c r="AJ82" i="5"/>
  <c r="AK82" i="5"/>
  <c r="BC82" i="5"/>
  <c r="BE82" i="5"/>
  <c r="BH82" i="5"/>
  <c r="BJ82" i="5"/>
  <c r="BL82" i="5"/>
  <c r="BN82" i="5"/>
  <c r="BP82" i="5"/>
  <c r="BQ82" i="5"/>
  <c r="CI82" i="5"/>
  <c r="CK82" i="5"/>
  <c r="CN82" i="5"/>
  <c r="CP82" i="5"/>
  <c r="CR82" i="5"/>
  <c r="CT82" i="5"/>
  <c r="CV82" i="5"/>
  <c r="CW82" i="5"/>
  <c r="DO82" i="5"/>
  <c r="DQ82" i="5"/>
  <c r="DT82" i="5"/>
  <c r="DV82" i="5"/>
  <c r="DX82" i="5"/>
  <c r="DZ82" i="5"/>
  <c r="EB82" i="5"/>
  <c r="EC82" i="5"/>
  <c r="EU82" i="5"/>
  <c r="EW82" i="5"/>
  <c r="EZ82" i="5"/>
  <c r="FB82" i="5"/>
  <c r="FD82" i="5"/>
  <c r="FF82" i="5"/>
  <c r="FH82" i="5"/>
  <c r="FI82" i="5"/>
  <c r="GA82" i="5"/>
  <c r="GC82" i="5"/>
  <c r="GF82" i="5"/>
  <c r="GH82" i="5"/>
  <c r="GJ82" i="5"/>
  <c r="GL82" i="5"/>
  <c r="GN82" i="5"/>
  <c r="GO82" i="5"/>
  <c r="HG82" i="5"/>
  <c r="HI82" i="5"/>
  <c r="HL82" i="5"/>
  <c r="HN82" i="5"/>
  <c r="HP82" i="5"/>
  <c r="HR82" i="5"/>
  <c r="HT82" i="5"/>
  <c r="HU82" i="5"/>
  <c r="IM82" i="5"/>
  <c r="IO82" i="5"/>
  <c r="IR82" i="5"/>
  <c r="IT82" i="5"/>
  <c r="IV82" i="5"/>
  <c r="IX82" i="5"/>
  <c r="IZ82" i="5"/>
  <c r="JA82" i="5"/>
  <c r="JS82" i="5"/>
  <c r="JU82" i="5"/>
  <c r="JX82" i="5"/>
  <c r="JZ82" i="5"/>
  <c r="KB82" i="5"/>
  <c r="KD82" i="5"/>
  <c r="KF82" i="5"/>
  <c r="KG82" i="5"/>
  <c r="KY82" i="5"/>
  <c r="LA82" i="5"/>
  <c r="LD82" i="5"/>
  <c r="LF82" i="5"/>
  <c r="LH82" i="5"/>
  <c r="LJ82" i="5"/>
  <c r="LL82" i="5"/>
  <c r="LM82" i="5"/>
  <c r="ME82" i="5"/>
  <c r="MG82" i="5"/>
  <c r="MJ82" i="5"/>
  <c r="ML82" i="5"/>
  <c r="MN82" i="5"/>
  <c r="MP82" i="5"/>
  <c r="MR82" i="5"/>
  <c r="MS82" i="5"/>
  <c r="NK82" i="5"/>
  <c r="NM82" i="5"/>
  <c r="NP82" i="5"/>
  <c r="NR82" i="5"/>
  <c r="NT82" i="5"/>
  <c r="NV82" i="5"/>
  <c r="NX82" i="5"/>
  <c r="NY82" i="5"/>
  <c r="OA82" i="5"/>
  <c r="OB82" i="5"/>
  <c r="OC82" i="5"/>
  <c r="OD82" i="5"/>
  <c r="OE82" i="5"/>
  <c r="OF82" i="5"/>
  <c r="OG82" i="5"/>
  <c r="OH82" i="5"/>
  <c r="OI82" i="5"/>
  <c r="OJ82" i="5"/>
  <c r="OK82" i="5"/>
  <c r="OL82" i="5"/>
  <c r="ON82" i="5"/>
  <c r="OO82" i="5"/>
  <c r="OP82" i="5"/>
  <c r="OR82" i="5"/>
  <c r="OS82" i="5"/>
  <c r="OU82" i="5"/>
  <c r="W83" i="5"/>
  <c r="Y83" i="5"/>
  <c r="AB83" i="5"/>
  <c r="AD83" i="5"/>
  <c r="AH83" i="5"/>
  <c r="AJ83" i="5"/>
  <c r="AK83" i="5"/>
  <c r="BC83" i="5"/>
  <c r="BE83" i="5"/>
  <c r="BH83" i="5"/>
  <c r="BJ83" i="5"/>
  <c r="BL83" i="5"/>
  <c r="BN83" i="5"/>
  <c r="BP83" i="5"/>
  <c r="BQ83" i="5"/>
  <c r="CI83" i="5"/>
  <c r="CK83" i="5"/>
  <c r="CN83" i="5"/>
  <c r="CP83" i="5"/>
  <c r="CR83" i="5"/>
  <c r="CT83" i="5"/>
  <c r="CV83" i="5"/>
  <c r="CW83" i="5"/>
  <c r="DO83" i="5"/>
  <c r="DQ83" i="5"/>
  <c r="DT83" i="5"/>
  <c r="DV83" i="5"/>
  <c r="DX83" i="5"/>
  <c r="DZ83" i="5"/>
  <c r="EB83" i="5"/>
  <c r="EC83" i="5"/>
  <c r="EU83" i="5"/>
  <c r="EW83" i="5"/>
  <c r="EZ83" i="5"/>
  <c r="FB83" i="5"/>
  <c r="FD83" i="5"/>
  <c r="FF83" i="5"/>
  <c r="FH83" i="5"/>
  <c r="FI83" i="5"/>
  <c r="GA83" i="5"/>
  <c r="GC83" i="5"/>
  <c r="GF83" i="5"/>
  <c r="GH83" i="5"/>
  <c r="GJ83" i="5"/>
  <c r="GL83" i="5"/>
  <c r="GN83" i="5"/>
  <c r="GO83" i="5"/>
  <c r="HG83" i="5"/>
  <c r="HI83" i="5"/>
  <c r="HL83" i="5"/>
  <c r="HN83" i="5"/>
  <c r="HP83" i="5"/>
  <c r="HR83" i="5"/>
  <c r="HT83" i="5"/>
  <c r="HU83" i="5"/>
  <c r="IM83" i="5"/>
  <c r="IO83" i="5"/>
  <c r="IR83" i="5"/>
  <c r="IT83" i="5"/>
  <c r="IV83" i="5"/>
  <c r="IX83" i="5"/>
  <c r="IZ83" i="5"/>
  <c r="JA83" i="5"/>
  <c r="JS83" i="5"/>
  <c r="JU83" i="5"/>
  <c r="JX83" i="5"/>
  <c r="JZ83" i="5"/>
  <c r="KB83" i="5"/>
  <c r="KD83" i="5"/>
  <c r="KF83" i="5"/>
  <c r="KG83" i="5"/>
  <c r="KY83" i="5"/>
  <c r="LA83" i="5"/>
  <c r="LD83" i="5"/>
  <c r="LF83" i="5"/>
  <c r="LH83" i="5"/>
  <c r="LJ83" i="5"/>
  <c r="LL83" i="5"/>
  <c r="LM83" i="5"/>
  <c r="ME83" i="5"/>
  <c r="MG83" i="5"/>
  <c r="MJ83" i="5"/>
  <c r="ML83" i="5"/>
  <c r="MN83" i="5"/>
  <c r="MP83" i="5"/>
  <c r="MR83" i="5"/>
  <c r="MS83" i="5"/>
  <c r="NK83" i="5"/>
  <c r="NM83" i="5"/>
  <c r="NP83" i="5"/>
  <c r="NR83" i="5"/>
  <c r="NT83" i="5"/>
  <c r="NV83" i="5"/>
  <c r="NX83" i="5"/>
  <c r="NY83" i="5"/>
  <c r="OA83" i="5"/>
  <c r="OB83" i="5"/>
  <c r="OC83" i="5"/>
  <c r="OD83" i="5"/>
  <c r="OE83" i="5"/>
  <c r="OF83" i="5"/>
  <c r="OG83" i="5"/>
  <c r="OH83" i="5"/>
  <c r="OI83" i="5"/>
  <c r="OJ83" i="5"/>
  <c r="OK83" i="5"/>
  <c r="OL83" i="5"/>
  <c r="ON83" i="5"/>
  <c r="OO83" i="5"/>
  <c r="OP83" i="5"/>
  <c r="OR83" i="5"/>
  <c r="OS83" i="5"/>
  <c r="OU83" i="5"/>
  <c r="W84" i="5"/>
  <c r="Y84" i="5"/>
  <c r="AB84" i="5"/>
  <c r="AD84" i="5"/>
  <c r="AH84" i="5"/>
  <c r="AJ84" i="5"/>
  <c r="AK84" i="5"/>
  <c r="BC84" i="5"/>
  <c r="BE84" i="5"/>
  <c r="BH84" i="5"/>
  <c r="BJ84" i="5"/>
  <c r="BL84" i="5"/>
  <c r="BN84" i="5"/>
  <c r="BP84" i="5"/>
  <c r="BQ84" i="5"/>
  <c r="CI84" i="5"/>
  <c r="CK84" i="5"/>
  <c r="CN84" i="5"/>
  <c r="CP84" i="5"/>
  <c r="CR84" i="5"/>
  <c r="CT84" i="5"/>
  <c r="CV84" i="5"/>
  <c r="CW84" i="5"/>
  <c r="DO84" i="5"/>
  <c r="DQ84" i="5"/>
  <c r="DT84" i="5"/>
  <c r="DV84" i="5"/>
  <c r="DX84" i="5"/>
  <c r="DZ84" i="5"/>
  <c r="EB84" i="5"/>
  <c r="EC84" i="5"/>
  <c r="EU84" i="5"/>
  <c r="EW84" i="5"/>
  <c r="EZ84" i="5"/>
  <c r="FB84" i="5"/>
  <c r="FD84" i="5"/>
  <c r="FF84" i="5"/>
  <c r="FH84" i="5"/>
  <c r="FI84" i="5"/>
  <c r="GA84" i="5"/>
  <c r="GC84" i="5"/>
  <c r="GF84" i="5"/>
  <c r="GH84" i="5"/>
  <c r="GJ84" i="5"/>
  <c r="GL84" i="5"/>
  <c r="GN84" i="5"/>
  <c r="GO84" i="5"/>
  <c r="HG84" i="5"/>
  <c r="HI84" i="5"/>
  <c r="HL84" i="5"/>
  <c r="HN84" i="5"/>
  <c r="HP84" i="5"/>
  <c r="HR84" i="5"/>
  <c r="HT84" i="5"/>
  <c r="HU84" i="5"/>
  <c r="IM84" i="5"/>
  <c r="IO84" i="5"/>
  <c r="IR84" i="5"/>
  <c r="IT84" i="5"/>
  <c r="IV84" i="5"/>
  <c r="IX84" i="5"/>
  <c r="IZ84" i="5"/>
  <c r="JA84" i="5"/>
  <c r="JS84" i="5"/>
  <c r="JU84" i="5"/>
  <c r="JX84" i="5"/>
  <c r="JZ84" i="5"/>
  <c r="KB84" i="5"/>
  <c r="KD84" i="5"/>
  <c r="KF84" i="5"/>
  <c r="KG84" i="5"/>
  <c r="KY84" i="5"/>
  <c r="LA84" i="5"/>
  <c r="LD84" i="5"/>
  <c r="LF84" i="5"/>
  <c r="LH84" i="5"/>
  <c r="LJ84" i="5"/>
  <c r="LL84" i="5"/>
  <c r="LM84" i="5"/>
  <c r="ME84" i="5"/>
  <c r="MG84" i="5"/>
  <c r="MJ84" i="5"/>
  <c r="ML84" i="5"/>
  <c r="MN84" i="5"/>
  <c r="MP84" i="5"/>
  <c r="MR84" i="5"/>
  <c r="MS84" i="5"/>
  <c r="NK84" i="5"/>
  <c r="NM84" i="5"/>
  <c r="NP84" i="5"/>
  <c r="NR84" i="5"/>
  <c r="NT84" i="5"/>
  <c r="NV84" i="5"/>
  <c r="NX84" i="5"/>
  <c r="NY84" i="5"/>
  <c r="OA84" i="5"/>
  <c r="OB84" i="5"/>
  <c r="OC84" i="5"/>
  <c r="OD84" i="5"/>
  <c r="OE84" i="5"/>
  <c r="OF84" i="5"/>
  <c r="OG84" i="5"/>
  <c r="OH84" i="5"/>
  <c r="OI84" i="5"/>
  <c r="OJ84" i="5"/>
  <c r="OK84" i="5"/>
  <c r="OL84" i="5"/>
  <c r="ON84" i="5"/>
  <c r="OO84" i="5"/>
  <c r="OP84" i="5"/>
  <c r="OR84" i="5"/>
  <c r="OS84" i="5"/>
  <c r="OU84" i="5"/>
  <c r="W85" i="5"/>
  <c r="Y85" i="5"/>
  <c r="AB85" i="5"/>
  <c r="AD85" i="5"/>
  <c r="AH85" i="5"/>
  <c r="AJ85" i="5"/>
  <c r="AK85" i="5"/>
  <c r="BC85" i="5"/>
  <c r="BE85" i="5"/>
  <c r="BH85" i="5"/>
  <c r="BJ85" i="5"/>
  <c r="BL85" i="5"/>
  <c r="BN85" i="5"/>
  <c r="BP85" i="5"/>
  <c r="BQ85" i="5"/>
  <c r="CI85" i="5"/>
  <c r="CK85" i="5"/>
  <c r="CN85" i="5"/>
  <c r="CP85" i="5"/>
  <c r="CR85" i="5"/>
  <c r="CT85" i="5"/>
  <c r="CV85" i="5"/>
  <c r="CW85" i="5"/>
  <c r="DO85" i="5"/>
  <c r="DQ85" i="5"/>
  <c r="DT85" i="5"/>
  <c r="DV85" i="5"/>
  <c r="DX85" i="5"/>
  <c r="DZ85" i="5"/>
  <c r="EB85" i="5"/>
  <c r="EC85" i="5"/>
  <c r="EU85" i="5"/>
  <c r="EW85" i="5"/>
  <c r="EZ85" i="5"/>
  <c r="FB85" i="5"/>
  <c r="FD85" i="5"/>
  <c r="FF85" i="5"/>
  <c r="FH85" i="5"/>
  <c r="FI85" i="5"/>
  <c r="GA85" i="5"/>
  <c r="GC85" i="5"/>
  <c r="GF85" i="5"/>
  <c r="GH85" i="5"/>
  <c r="GJ85" i="5"/>
  <c r="GL85" i="5"/>
  <c r="GN85" i="5"/>
  <c r="GO85" i="5"/>
  <c r="HG85" i="5"/>
  <c r="HI85" i="5"/>
  <c r="HL85" i="5"/>
  <c r="HN85" i="5"/>
  <c r="HP85" i="5"/>
  <c r="HR85" i="5"/>
  <c r="HT85" i="5"/>
  <c r="HU85" i="5"/>
  <c r="IM85" i="5"/>
  <c r="IO85" i="5"/>
  <c r="IR85" i="5"/>
  <c r="IT85" i="5"/>
  <c r="IV85" i="5"/>
  <c r="IX85" i="5"/>
  <c r="IZ85" i="5"/>
  <c r="JA85" i="5"/>
  <c r="JS85" i="5"/>
  <c r="JU85" i="5"/>
  <c r="JX85" i="5"/>
  <c r="JZ85" i="5"/>
  <c r="KB85" i="5"/>
  <c r="KD85" i="5"/>
  <c r="KF85" i="5"/>
  <c r="KG85" i="5"/>
  <c r="KY85" i="5"/>
  <c r="LA85" i="5"/>
  <c r="LD85" i="5"/>
  <c r="LF85" i="5"/>
  <c r="LH85" i="5"/>
  <c r="LJ85" i="5"/>
  <c r="LL85" i="5"/>
  <c r="LM85" i="5"/>
  <c r="ME85" i="5"/>
  <c r="MG85" i="5"/>
  <c r="MJ85" i="5"/>
  <c r="ML85" i="5"/>
  <c r="MN85" i="5"/>
  <c r="MP85" i="5"/>
  <c r="MR85" i="5"/>
  <c r="MS85" i="5"/>
  <c r="NK85" i="5"/>
  <c r="NM85" i="5"/>
  <c r="NP85" i="5"/>
  <c r="NR85" i="5"/>
  <c r="NT85" i="5"/>
  <c r="NV85" i="5"/>
  <c r="NX85" i="5"/>
  <c r="NY85" i="5"/>
  <c r="OA85" i="5"/>
  <c r="OB85" i="5"/>
  <c r="OC85" i="5"/>
  <c r="OD85" i="5"/>
  <c r="OE85" i="5"/>
  <c r="OF85" i="5"/>
  <c r="OG85" i="5"/>
  <c r="OH85" i="5"/>
  <c r="OI85" i="5"/>
  <c r="OJ85" i="5"/>
  <c r="OK85" i="5"/>
  <c r="OL85" i="5"/>
  <c r="ON85" i="5"/>
  <c r="OO85" i="5"/>
  <c r="OP85" i="5"/>
  <c r="OR85" i="5"/>
  <c r="OS85" i="5"/>
  <c r="OU85" i="5"/>
  <c r="I83" i="4"/>
  <c r="C84" i="4"/>
  <c r="I84" i="4"/>
  <c r="C85" i="4"/>
  <c r="I85" i="4"/>
  <c r="C86" i="4"/>
  <c r="I86" i="4"/>
  <c r="C87" i="4"/>
  <c r="I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R74" i="4"/>
  <c r="K74" i="4"/>
  <c r="E74" i="4"/>
  <c r="L74" i="4"/>
  <c r="B68" i="4"/>
  <c r="R68" i="4"/>
  <c r="K68" i="4"/>
  <c r="E68" i="4"/>
  <c r="L68" i="4"/>
  <c r="B62" i="4"/>
  <c r="R62" i="4"/>
  <c r="K62" i="4"/>
  <c r="E62" i="4"/>
  <c r="L62" i="4"/>
  <c r="B56" i="4"/>
  <c r="R56" i="4"/>
  <c r="K56" i="4"/>
  <c r="E56" i="4"/>
  <c r="L56" i="4"/>
  <c r="B50" i="4"/>
  <c r="R50" i="4"/>
  <c r="K50" i="4"/>
  <c r="E50" i="4"/>
  <c r="L50" i="4"/>
  <c r="B44" i="4"/>
  <c r="R44" i="4"/>
  <c r="K44" i="4"/>
  <c r="E44" i="4"/>
  <c r="L44" i="4"/>
  <c r="B38" i="4"/>
  <c r="R38" i="4"/>
  <c r="K38" i="4"/>
  <c r="E38" i="4"/>
  <c r="L38" i="4"/>
  <c r="B32" i="4"/>
  <c r="R32" i="4"/>
  <c r="K32" i="4"/>
  <c r="E32" i="4"/>
  <c r="L32" i="4"/>
  <c r="B26" i="4"/>
  <c r="R26" i="4"/>
  <c r="K26" i="4"/>
  <c r="E26" i="4"/>
  <c r="L26" i="4"/>
  <c r="B20" i="4"/>
  <c r="R20" i="4"/>
  <c r="K20" i="4"/>
  <c r="E20" i="4"/>
  <c r="L20" i="4"/>
  <c r="B14" i="4"/>
  <c r="R14" i="4"/>
  <c r="K14" i="4"/>
  <c r="E14" i="4"/>
  <c r="L14" i="4"/>
  <c r="B8" i="4"/>
  <c r="R8" i="4"/>
  <c r="K8" i="4"/>
  <c r="E8" i="4"/>
  <c r="L8" i="4"/>
  <c r="K80" i="4"/>
  <c r="Q78" i="6"/>
  <c r="E80" i="4"/>
  <c r="L80" i="4"/>
  <c r="M80" i="4"/>
  <c r="Q8" i="7"/>
  <c r="Q9" i="7"/>
  <c r="N7" i="7"/>
  <c r="N8" i="7"/>
  <c r="N9" i="7"/>
  <c r="M7" i="7"/>
  <c r="M8" i="7"/>
  <c r="M9" i="7"/>
  <c r="L7" i="7"/>
  <c r="L8" i="7"/>
  <c r="L9" i="7"/>
  <c r="K7" i="7"/>
  <c r="K8" i="7"/>
  <c r="K9" i="7"/>
  <c r="J7" i="7"/>
  <c r="J8" i="7"/>
  <c r="J9" i="7"/>
  <c r="I7" i="7"/>
  <c r="I8" i="7"/>
  <c r="I9" i="7"/>
  <c r="H7" i="7"/>
  <c r="H8" i="7"/>
  <c r="H9" i="7"/>
  <c r="G7" i="7"/>
  <c r="G8" i="7"/>
  <c r="G9" i="7"/>
  <c r="F7" i="7"/>
  <c r="F8" i="7"/>
  <c r="F9" i="7"/>
  <c r="E7" i="7"/>
  <c r="E8" i="7"/>
  <c r="E9" i="7"/>
  <c r="D7" i="7"/>
  <c r="D8" i="7"/>
  <c r="D9" i="7"/>
  <c r="C7" i="7"/>
  <c r="C8" i="7"/>
  <c r="C9" i="7"/>
  <c r="N5" i="7"/>
  <c r="M5" i="7"/>
  <c r="L5" i="7"/>
  <c r="K5" i="7"/>
  <c r="J5" i="7"/>
  <c r="I5" i="7"/>
  <c r="H5" i="7"/>
  <c r="G5" i="7"/>
  <c r="F5" i="7"/>
  <c r="E5" i="7"/>
  <c r="D5" i="7"/>
  <c r="C5" i="7"/>
  <c r="B5" i="7"/>
  <c r="N4" i="7"/>
  <c r="M4" i="7"/>
  <c r="L4" i="7"/>
  <c r="K4" i="7"/>
  <c r="J4" i="7"/>
  <c r="I4" i="7"/>
  <c r="H4" i="7"/>
  <c r="G4" i="7"/>
  <c r="F4" i="7"/>
  <c r="E4" i="7"/>
  <c r="D4" i="7"/>
  <c r="C4" i="7"/>
  <c r="B4" i="7"/>
  <c r="N3" i="7"/>
  <c r="M3" i="7"/>
  <c r="L3" i="7"/>
  <c r="K3" i="7"/>
  <c r="J3" i="7"/>
  <c r="I3" i="7"/>
  <c r="H3" i="7"/>
  <c r="G3" i="7"/>
  <c r="F3" i="7"/>
  <c r="E3" i="7"/>
  <c r="D3" i="7"/>
  <c r="C3" i="7"/>
  <c r="B3" i="7"/>
  <c r="N2" i="7"/>
  <c r="M2" i="7"/>
  <c r="L2" i="7"/>
  <c r="K2" i="7"/>
  <c r="J2" i="7"/>
  <c r="I2" i="7"/>
  <c r="H2" i="7"/>
  <c r="G2" i="7"/>
  <c r="F2" i="7"/>
  <c r="E2" i="7"/>
  <c r="D2" i="7"/>
  <c r="C2" i="7"/>
  <c r="B2" i="7"/>
  <c r="N1" i="7"/>
  <c r="M1" i="7"/>
  <c r="L1" i="7"/>
  <c r="K1" i="7"/>
  <c r="J1" i="7"/>
  <c r="I1" i="7"/>
  <c r="H1" i="7"/>
  <c r="G1" i="7"/>
  <c r="F1" i="7"/>
  <c r="E1" i="7"/>
  <c r="D1" i="7"/>
  <c r="C1" i="7"/>
  <c r="Q7" i="7"/>
  <c r="Q10" i="7"/>
  <c r="Q13" i="7"/>
  <c r="P13" i="7"/>
  <c r="N13" i="7"/>
  <c r="M13" i="7"/>
  <c r="L13" i="7"/>
  <c r="K13" i="7"/>
  <c r="J10" i="7"/>
  <c r="J13" i="7"/>
  <c r="I10" i="7"/>
  <c r="I13" i="7"/>
  <c r="H10" i="7"/>
  <c r="H13" i="7"/>
  <c r="G10" i="7"/>
  <c r="G13" i="7"/>
  <c r="F10" i="7"/>
  <c r="F13" i="7"/>
  <c r="E10" i="7"/>
  <c r="E13" i="7"/>
  <c r="D10" i="7"/>
  <c r="D13" i="7"/>
  <c r="C10" i="7"/>
  <c r="C13" i="7"/>
  <c r="A13" i="7"/>
  <c r="Q12" i="7"/>
  <c r="P12" i="7"/>
  <c r="N12" i="7"/>
  <c r="M12" i="7"/>
  <c r="L12" i="7"/>
  <c r="K12" i="7"/>
  <c r="J12" i="7"/>
  <c r="I12" i="7"/>
  <c r="H12" i="7"/>
  <c r="G12" i="7"/>
  <c r="F12" i="7"/>
  <c r="E12" i="7"/>
  <c r="D12" i="7"/>
  <c r="C12" i="7"/>
  <c r="A12" i="7"/>
  <c r="Q11" i="7"/>
  <c r="P11" i="7"/>
  <c r="N11" i="7"/>
  <c r="M11" i="7"/>
  <c r="L11" i="7"/>
  <c r="K11" i="7"/>
  <c r="J11" i="7"/>
  <c r="I11" i="7"/>
  <c r="H11" i="7"/>
  <c r="G11" i="7"/>
  <c r="F11" i="7"/>
  <c r="E11" i="7"/>
  <c r="D11" i="7"/>
  <c r="C11" i="7"/>
  <c r="A11" i="7"/>
  <c r="N10" i="7"/>
  <c r="M10" i="7"/>
  <c r="L10" i="7"/>
  <c r="K10" i="7"/>
  <c r="N6" i="7"/>
  <c r="M6" i="7"/>
  <c r="L6" i="7"/>
  <c r="K6" i="7"/>
  <c r="J6" i="7"/>
  <c r="I6" i="7"/>
  <c r="H6" i="7"/>
  <c r="G6" i="7"/>
  <c r="F6" i="7"/>
  <c r="E6" i="7"/>
  <c r="D6" i="7"/>
  <c r="C6" i="7"/>
  <c r="B79" i="4"/>
  <c r="R79" i="4"/>
  <c r="Q79" i="4"/>
  <c r="P79" i="4"/>
  <c r="O79" i="4"/>
  <c r="N79" i="4"/>
  <c r="B78" i="4"/>
  <c r="R78" i="4"/>
  <c r="Q78" i="4"/>
  <c r="P78" i="4"/>
  <c r="O78" i="4"/>
  <c r="N78" i="4"/>
  <c r="B77" i="4"/>
  <c r="R77" i="4"/>
  <c r="Q77" i="4"/>
  <c r="P77" i="4"/>
  <c r="O77" i="4"/>
  <c r="N77" i="4"/>
  <c r="B76" i="4"/>
  <c r="R76" i="4"/>
  <c r="Q76" i="4"/>
  <c r="P76" i="4"/>
  <c r="O76" i="4"/>
  <c r="N76" i="4"/>
  <c r="B75" i="4"/>
  <c r="R75" i="4"/>
  <c r="Q75" i="4"/>
  <c r="P75" i="4"/>
  <c r="O75" i="4"/>
  <c r="N75" i="4"/>
  <c r="Q74" i="4"/>
  <c r="P74" i="4"/>
  <c r="O74" i="4"/>
  <c r="N74" i="4"/>
  <c r="B73" i="4"/>
  <c r="R73" i="4"/>
  <c r="Q73" i="4"/>
  <c r="P73" i="4"/>
  <c r="O73" i="4"/>
  <c r="N73" i="4"/>
  <c r="B72" i="4"/>
  <c r="R72" i="4"/>
  <c r="Q72" i="4"/>
  <c r="P72" i="4"/>
  <c r="O72" i="4"/>
  <c r="N72" i="4"/>
  <c r="B71" i="4"/>
  <c r="R71" i="4"/>
  <c r="Q71" i="4"/>
  <c r="P71" i="4"/>
  <c r="O71" i="4"/>
  <c r="N71" i="4"/>
  <c r="B70" i="4"/>
  <c r="R70" i="4"/>
  <c r="Q70" i="4"/>
  <c r="P70" i="4"/>
  <c r="O70" i="4"/>
  <c r="N70" i="4"/>
  <c r="B69" i="4"/>
  <c r="R69" i="4"/>
  <c r="Q69" i="4"/>
  <c r="P69" i="4"/>
  <c r="O69" i="4"/>
  <c r="N69" i="4"/>
  <c r="Q68" i="4"/>
  <c r="P68" i="4"/>
  <c r="O68" i="4"/>
  <c r="N68" i="4"/>
  <c r="B67" i="4"/>
  <c r="R67" i="4"/>
  <c r="Q67" i="4"/>
  <c r="P67" i="4"/>
  <c r="O67" i="4"/>
  <c r="N67" i="4"/>
  <c r="B66" i="4"/>
  <c r="R66" i="4"/>
  <c r="Q66" i="4"/>
  <c r="P66" i="4"/>
  <c r="O66" i="4"/>
  <c r="N66" i="4"/>
  <c r="B65" i="4"/>
  <c r="R65" i="4"/>
  <c r="Q65" i="4"/>
  <c r="P65" i="4"/>
  <c r="O65" i="4"/>
  <c r="N65" i="4"/>
  <c r="B64" i="4"/>
  <c r="R64" i="4"/>
  <c r="Q64" i="4"/>
  <c r="P64" i="4"/>
  <c r="O64" i="4"/>
  <c r="N64" i="4"/>
  <c r="B63" i="4"/>
  <c r="R63" i="4"/>
  <c r="Q63" i="4"/>
  <c r="P63" i="4"/>
  <c r="O63" i="4"/>
  <c r="N63" i="4"/>
  <c r="Q62" i="4"/>
  <c r="P62" i="4"/>
  <c r="O62" i="4"/>
  <c r="N62" i="4"/>
  <c r="B61" i="4"/>
  <c r="R61" i="4"/>
  <c r="Q61" i="4"/>
  <c r="P61" i="4"/>
  <c r="O61" i="4"/>
  <c r="N61" i="4"/>
  <c r="B60" i="4"/>
  <c r="R60" i="4"/>
  <c r="Q60" i="4"/>
  <c r="P60" i="4"/>
  <c r="O60" i="4"/>
  <c r="N60" i="4"/>
  <c r="B59" i="4"/>
  <c r="R59" i="4"/>
  <c r="Q59" i="4"/>
  <c r="P59" i="4"/>
  <c r="O59" i="4"/>
  <c r="N59" i="4"/>
  <c r="B58" i="4"/>
  <c r="R58" i="4"/>
  <c r="Q58" i="4"/>
  <c r="P58" i="4"/>
  <c r="O58" i="4"/>
  <c r="N58" i="4"/>
  <c r="B57" i="4"/>
  <c r="R57" i="4"/>
  <c r="Q57" i="4"/>
  <c r="P57" i="4"/>
  <c r="O57" i="4"/>
  <c r="N57" i="4"/>
  <c r="Q56" i="4"/>
  <c r="P56" i="4"/>
  <c r="O56" i="4"/>
  <c r="N56" i="4"/>
  <c r="B55" i="4"/>
  <c r="R55" i="4"/>
  <c r="Q55" i="4"/>
  <c r="P55" i="4"/>
  <c r="O55" i="4"/>
  <c r="N55" i="4"/>
  <c r="B54" i="4"/>
  <c r="R54" i="4"/>
  <c r="Q54" i="4"/>
  <c r="P54" i="4"/>
  <c r="O54" i="4"/>
  <c r="N54" i="4"/>
  <c r="B53" i="4"/>
  <c r="R53" i="4"/>
  <c r="Q53" i="4"/>
  <c r="P53" i="4"/>
  <c r="O53" i="4"/>
  <c r="N53" i="4"/>
  <c r="B52" i="4"/>
  <c r="R52" i="4"/>
  <c r="Q52" i="4"/>
  <c r="P52" i="4"/>
  <c r="O52" i="4"/>
  <c r="N52" i="4"/>
  <c r="B51" i="4"/>
  <c r="R51" i="4"/>
  <c r="Q51" i="4"/>
  <c r="P51" i="4"/>
  <c r="O51" i="4"/>
  <c r="N51" i="4"/>
  <c r="Q50" i="4"/>
  <c r="P50" i="4"/>
  <c r="O50" i="4"/>
  <c r="N50" i="4"/>
  <c r="B49" i="4"/>
  <c r="R49" i="4"/>
  <c r="Q49" i="4"/>
  <c r="P49" i="4"/>
  <c r="O49" i="4"/>
  <c r="N49" i="4"/>
  <c r="B48" i="4"/>
  <c r="R48" i="4"/>
  <c r="Q48" i="4"/>
  <c r="P48" i="4"/>
  <c r="O48" i="4"/>
  <c r="N48" i="4"/>
  <c r="B47" i="4"/>
  <c r="R47" i="4"/>
  <c r="Q47" i="4"/>
  <c r="P47" i="4"/>
  <c r="O47" i="4"/>
  <c r="N47" i="4"/>
  <c r="B46" i="4"/>
  <c r="R46" i="4"/>
  <c r="Q46" i="4"/>
  <c r="P46" i="4"/>
  <c r="O46" i="4"/>
  <c r="N46" i="4"/>
  <c r="B45" i="4"/>
  <c r="R45" i="4"/>
  <c r="Q45" i="4"/>
  <c r="P45" i="4"/>
  <c r="O45" i="4"/>
  <c r="N45" i="4"/>
  <c r="Q44" i="4"/>
  <c r="P44" i="4"/>
  <c r="O44" i="4"/>
  <c r="N44" i="4"/>
  <c r="B43" i="4"/>
  <c r="R43" i="4"/>
  <c r="Q43" i="4"/>
  <c r="P43" i="4"/>
  <c r="O43" i="4"/>
  <c r="N43" i="4"/>
  <c r="B42" i="4"/>
  <c r="R42" i="4"/>
  <c r="Q42" i="4"/>
  <c r="P42" i="4"/>
  <c r="O42" i="4"/>
  <c r="N42" i="4"/>
  <c r="B41" i="4"/>
  <c r="R41" i="4"/>
  <c r="Q41" i="4"/>
  <c r="P41" i="4"/>
  <c r="O41" i="4"/>
  <c r="N41" i="4"/>
  <c r="B40" i="4"/>
  <c r="R40" i="4"/>
  <c r="Q40" i="4"/>
  <c r="P40" i="4"/>
  <c r="O40" i="4"/>
  <c r="N40" i="4"/>
  <c r="B39" i="4"/>
  <c r="R39" i="4"/>
  <c r="Q39" i="4"/>
  <c r="P39" i="4"/>
  <c r="O39" i="4"/>
  <c r="N39" i="4"/>
  <c r="Q38" i="4"/>
  <c r="P38" i="4"/>
  <c r="O38" i="4"/>
  <c r="N38" i="4"/>
  <c r="B37" i="4"/>
  <c r="R37" i="4"/>
  <c r="Q37" i="4"/>
  <c r="P37" i="4"/>
  <c r="O37" i="4"/>
  <c r="N37" i="4"/>
  <c r="B36" i="4"/>
  <c r="R36" i="4"/>
  <c r="Q36" i="4"/>
  <c r="P36" i="4"/>
  <c r="O36" i="4"/>
  <c r="N36" i="4"/>
  <c r="B35" i="4"/>
  <c r="R35" i="4"/>
  <c r="Q35" i="4"/>
  <c r="P35" i="4"/>
  <c r="O35" i="4"/>
  <c r="N35" i="4"/>
  <c r="B34" i="4"/>
  <c r="R34" i="4"/>
  <c r="Q34" i="4"/>
  <c r="P34" i="4"/>
  <c r="O34" i="4"/>
  <c r="N34" i="4"/>
  <c r="B33" i="4"/>
  <c r="R33" i="4"/>
  <c r="Q33" i="4"/>
  <c r="P33" i="4"/>
  <c r="O33" i="4"/>
  <c r="N33" i="4"/>
  <c r="Q32" i="4"/>
  <c r="P32" i="4"/>
  <c r="O32" i="4"/>
  <c r="N32" i="4"/>
  <c r="B31" i="4"/>
  <c r="R31" i="4"/>
  <c r="Q31" i="4"/>
  <c r="P31" i="4"/>
  <c r="O31" i="4"/>
  <c r="N31" i="4"/>
  <c r="B30" i="4"/>
  <c r="R30" i="4"/>
  <c r="Q30" i="4"/>
  <c r="P30" i="4"/>
  <c r="O30" i="4"/>
  <c r="N30" i="4"/>
  <c r="B29" i="4"/>
  <c r="R29" i="4"/>
  <c r="Q29" i="4"/>
  <c r="P29" i="4"/>
  <c r="O29" i="4"/>
  <c r="N29" i="4"/>
  <c r="B28" i="4"/>
  <c r="R28" i="4"/>
  <c r="Q28" i="4"/>
  <c r="P28" i="4"/>
  <c r="O28" i="4"/>
  <c r="N28" i="4"/>
  <c r="B27" i="4"/>
  <c r="R27" i="4"/>
  <c r="Q27" i="4"/>
  <c r="P27" i="4"/>
  <c r="O27" i="4"/>
  <c r="N27" i="4"/>
  <c r="Q26" i="4"/>
  <c r="P26" i="4"/>
  <c r="O26" i="4"/>
  <c r="N26" i="4"/>
  <c r="B25" i="4"/>
  <c r="R25" i="4"/>
  <c r="Q25" i="4"/>
  <c r="P25" i="4"/>
  <c r="O25" i="4"/>
  <c r="N25" i="4"/>
  <c r="B24" i="4"/>
  <c r="R24" i="4"/>
  <c r="Q24" i="4"/>
  <c r="P24" i="4"/>
  <c r="O24" i="4"/>
  <c r="N24" i="4"/>
  <c r="B23" i="4"/>
  <c r="R23" i="4"/>
  <c r="Q23" i="4"/>
  <c r="P23" i="4"/>
  <c r="O23" i="4"/>
  <c r="N23" i="4"/>
  <c r="B22" i="4"/>
  <c r="R22" i="4"/>
  <c r="Q22" i="4"/>
  <c r="P22" i="4"/>
  <c r="O22" i="4"/>
  <c r="N22" i="4"/>
  <c r="B21" i="4"/>
  <c r="R21" i="4"/>
  <c r="Q21" i="4"/>
  <c r="P21" i="4"/>
  <c r="O21" i="4"/>
  <c r="N21" i="4"/>
  <c r="Q20" i="4"/>
  <c r="P20" i="4"/>
  <c r="O20" i="4"/>
  <c r="N20" i="4"/>
  <c r="B19" i="4"/>
  <c r="R19" i="4"/>
  <c r="Q19" i="4"/>
  <c r="P19" i="4"/>
  <c r="O19" i="4"/>
  <c r="N19" i="4"/>
  <c r="B18" i="4"/>
  <c r="R18" i="4"/>
  <c r="Q18" i="4"/>
  <c r="P18" i="4"/>
  <c r="O18" i="4"/>
  <c r="N18" i="4"/>
  <c r="B17" i="4"/>
  <c r="R17" i="4"/>
  <c r="Q17" i="4"/>
  <c r="P17" i="4"/>
  <c r="O17" i="4"/>
  <c r="N17" i="4"/>
  <c r="B16" i="4"/>
  <c r="R16" i="4"/>
  <c r="Q16" i="4"/>
  <c r="P16" i="4"/>
  <c r="O16" i="4"/>
  <c r="N16" i="4"/>
  <c r="B15" i="4"/>
  <c r="R15" i="4"/>
  <c r="Q15" i="4"/>
  <c r="P15" i="4"/>
  <c r="O15" i="4"/>
  <c r="N15" i="4"/>
  <c r="Q14" i="4"/>
  <c r="P14" i="4"/>
  <c r="O14" i="4"/>
  <c r="N14" i="4"/>
  <c r="B13" i="4"/>
  <c r="R13" i="4"/>
  <c r="Q13" i="4"/>
  <c r="P13" i="4"/>
  <c r="O13" i="4"/>
  <c r="N13" i="4"/>
  <c r="B12" i="4"/>
  <c r="R12" i="4"/>
  <c r="Q12" i="4"/>
  <c r="P12" i="4"/>
  <c r="O12" i="4"/>
  <c r="N12" i="4"/>
  <c r="B11" i="4"/>
  <c r="R11" i="4"/>
  <c r="Q11" i="4"/>
  <c r="P11" i="4"/>
  <c r="O11" i="4"/>
  <c r="N11" i="4"/>
  <c r="B10" i="4"/>
  <c r="R10" i="4"/>
  <c r="Q10" i="4"/>
  <c r="P10" i="4"/>
  <c r="O10" i="4"/>
  <c r="N10" i="4"/>
  <c r="B9" i="4"/>
  <c r="R9" i="4"/>
  <c r="Q9" i="4"/>
  <c r="P9" i="4"/>
  <c r="O9" i="4"/>
  <c r="N9" i="4"/>
  <c r="Q8" i="4"/>
  <c r="P8" i="4"/>
  <c r="O8" i="4"/>
  <c r="N8" i="4"/>
  <c r="O73" i="6"/>
  <c r="O74" i="6"/>
  <c r="O75" i="6"/>
  <c r="O76" i="6"/>
  <c r="O77" i="6"/>
  <c r="O72" i="6"/>
  <c r="N73" i="6"/>
  <c r="N74" i="6"/>
  <c r="N75" i="6"/>
  <c r="N76" i="6"/>
  <c r="N77" i="6"/>
  <c r="N72" i="6"/>
  <c r="L67" i="6"/>
  <c r="P67" i="6"/>
  <c r="L68" i="6"/>
  <c r="P68" i="6"/>
  <c r="L69" i="6"/>
  <c r="P69" i="6"/>
  <c r="J70" i="6"/>
  <c r="L70" i="6"/>
  <c r="P70" i="6"/>
  <c r="J71" i="6"/>
  <c r="L71" i="6"/>
  <c r="P71" i="6"/>
  <c r="P66" i="6"/>
  <c r="O67" i="6"/>
  <c r="O68" i="6"/>
  <c r="O69" i="6"/>
  <c r="O70" i="6"/>
  <c r="O71" i="6"/>
  <c r="O66" i="6"/>
  <c r="N67" i="6"/>
  <c r="N68" i="6"/>
  <c r="N69" i="6"/>
  <c r="N70" i="6"/>
  <c r="N71" i="6"/>
  <c r="N66" i="6"/>
  <c r="L61" i="6"/>
  <c r="P61" i="6"/>
  <c r="L62" i="6"/>
  <c r="P62" i="6"/>
  <c r="L63" i="6"/>
  <c r="P63" i="6"/>
  <c r="J64" i="6"/>
  <c r="L64" i="6"/>
  <c r="P64" i="6"/>
  <c r="J65" i="6"/>
  <c r="L65" i="6"/>
  <c r="P65" i="6"/>
  <c r="P60" i="6"/>
  <c r="O61" i="6"/>
  <c r="O62" i="6"/>
  <c r="O63" i="6"/>
  <c r="O64" i="6"/>
  <c r="O65" i="6"/>
  <c r="O60" i="6"/>
  <c r="N61" i="6"/>
  <c r="N62" i="6"/>
  <c r="N63" i="6"/>
  <c r="N64" i="6"/>
  <c r="N65" i="6"/>
  <c r="N60" i="6"/>
  <c r="L55" i="6"/>
  <c r="P55" i="6"/>
  <c r="L56" i="6"/>
  <c r="P56" i="6"/>
  <c r="L57" i="6"/>
  <c r="P57" i="6"/>
  <c r="J58" i="6"/>
  <c r="L58" i="6"/>
  <c r="P58" i="6"/>
  <c r="J59" i="6"/>
  <c r="L59" i="6"/>
  <c r="P59" i="6"/>
  <c r="P54" i="6"/>
  <c r="O55" i="6"/>
  <c r="O56" i="6"/>
  <c r="O57" i="6"/>
  <c r="O58" i="6"/>
  <c r="O59" i="6"/>
  <c r="N55" i="6"/>
  <c r="O54" i="6"/>
  <c r="N56" i="6"/>
  <c r="N57" i="6"/>
  <c r="N58" i="6"/>
  <c r="N59" i="6"/>
  <c r="N54" i="6"/>
  <c r="H1" i="5"/>
  <c r="G1" i="5"/>
  <c r="F1" i="5"/>
  <c r="J80" i="4"/>
  <c r="I80" i="4"/>
  <c r="H80" i="4"/>
  <c r="G80" i="4"/>
  <c r="G8" i="4"/>
  <c r="G14" i="4"/>
  <c r="G20" i="4"/>
  <c r="G26" i="4"/>
  <c r="G32" i="4"/>
  <c r="G38" i="4"/>
  <c r="G44" i="4"/>
  <c r="G50" i="4"/>
  <c r="G56" i="4"/>
  <c r="G62" i="4"/>
  <c r="G68" i="4"/>
  <c r="G74" i="4"/>
  <c r="H3" i="5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J8" i="4"/>
  <c r="J14" i="4"/>
  <c r="J20" i="4"/>
  <c r="J26" i="4"/>
  <c r="J32" i="4"/>
  <c r="J38" i="4"/>
  <c r="J44" i="4"/>
  <c r="J50" i="4"/>
  <c r="J56" i="4"/>
  <c r="J62" i="4"/>
  <c r="J68" i="4"/>
  <c r="J74" i="4"/>
  <c r="H8" i="4"/>
  <c r="H14" i="4"/>
  <c r="H20" i="4"/>
  <c r="H26" i="4"/>
  <c r="H32" i="4"/>
  <c r="H38" i="4"/>
  <c r="H44" i="4"/>
  <c r="H50" i="4"/>
  <c r="H56" i="4"/>
  <c r="H62" i="4"/>
  <c r="H68" i="4"/>
  <c r="H74" i="4"/>
  <c r="K79" i="4"/>
  <c r="J79" i="4"/>
  <c r="H79" i="4"/>
  <c r="G79" i="4"/>
  <c r="K78" i="4"/>
  <c r="J78" i="4"/>
  <c r="H78" i="4"/>
  <c r="G78" i="4"/>
  <c r="K77" i="4"/>
  <c r="J77" i="4"/>
  <c r="H77" i="4"/>
  <c r="G77" i="4"/>
  <c r="K76" i="4"/>
  <c r="J76" i="4"/>
  <c r="H76" i="4"/>
  <c r="G76" i="4"/>
  <c r="K75" i="4"/>
  <c r="J75" i="4"/>
  <c r="H75" i="4"/>
  <c r="G75" i="4"/>
  <c r="S74" i="4"/>
  <c r="K73" i="4"/>
  <c r="J73" i="4"/>
  <c r="H73" i="4"/>
  <c r="G73" i="4"/>
  <c r="K72" i="4"/>
  <c r="J72" i="4"/>
  <c r="H72" i="4"/>
  <c r="G72" i="4"/>
  <c r="K71" i="4"/>
  <c r="J71" i="4"/>
  <c r="H71" i="4"/>
  <c r="G71" i="4"/>
  <c r="K70" i="4"/>
  <c r="J70" i="4"/>
  <c r="H70" i="4"/>
  <c r="G70" i="4"/>
  <c r="K69" i="4"/>
  <c r="J69" i="4"/>
  <c r="H69" i="4"/>
  <c r="G69" i="4"/>
  <c r="S68" i="4"/>
  <c r="K67" i="4"/>
  <c r="J67" i="4"/>
  <c r="H67" i="4"/>
  <c r="G67" i="4"/>
  <c r="K66" i="4"/>
  <c r="J66" i="4"/>
  <c r="H66" i="4"/>
  <c r="G66" i="4"/>
  <c r="K65" i="4"/>
  <c r="J65" i="4"/>
  <c r="H65" i="4"/>
  <c r="G65" i="4"/>
  <c r="K64" i="4"/>
  <c r="J64" i="4"/>
  <c r="H64" i="4"/>
  <c r="G64" i="4"/>
  <c r="K63" i="4"/>
  <c r="J63" i="4"/>
  <c r="H63" i="4"/>
  <c r="G63" i="4"/>
  <c r="S62" i="4"/>
  <c r="K61" i="4"/>
  <c r="J61" i="4"/>
  <c r="H61" i="4"/>
  <c r="G61" i="4"/>
  <c r="K60" i="4"/>
  <c r="J60" i="4"/>
  <c r="H60" i="4"/>
  <c r="G60" i="4"/>
  <c r="K59" i="4"/>
  <c r="J59" i="4"/>
  <c r="H59" i="4"/>
  <c r="G59" i="4"/>
  <c r="K58" i="4"/>
  <c r="J58" i="4"/>
  <c r="H58" i="4"/>
  <c r="G58" i="4"/>
  <c r="K57" i="4"/>
  <c r="J57" i="4"/>
  <c r="H57" i="4"/>
  <c r="G57" i="4"/>
  <c r="S56" i="4"/>
  <c r="K55" i="4"/>
  <c r="J55" i="4"/>
  <c r="H55" i="4"/>
  <c r="G55" i="4"/>
  <c r="K54" i="4"/>
  <c r="J54" i="4"/>
  <c r="H54" i="4"/>
  <c r="G54" i="4"/>
  <c r="K53" i="4"/>
  <c r="J53" i="4"/>
  <c r="H53" i="4"/>
  <c r="G53" i="4"/>
  <c r="K52" i="4"/>
  <c r="J52" i="4"/>
  <c r="H52" i="4"/>
  <c r="G52" i="4"/>
  <c r="K51" i="4"/>
  <c r="J51" i="4"/>
  <c r="H51" i="4"/>
  <c r="G51" i="4"/>
  <c r="S50" i="4"/>
  <c r="K49" i="4"/>
  <c r="J49" i="4"/>
  <c r="H49" i="4"/>
  <c r="G49" i="4"/>
  <c r="K48" i="4"/>
  <c r="J48" i="4"/>
  <c r="H48" i="4"/>
  <c r="G48" i="4"/>
  <c r="K47" i="4"/>
  <c r="J47" i="4"/>
  <c r="H47" i="4"/>
  <c r="G47" i="4"/>
  <c r="K46" i="4"/>
  <c r="J46" i="4"/>
  <c r="H46" i="4"/>
  <c r="G46" i="4"/>
  <c r="K45" i="4"/>
  <c r="J45" i="4"/>
  <c r="H45" i="4"/>
  <c r="G45" i="4"/>
  <c r="S44" i="4"/>
  <c r="K43" i="4"/>
  <c r="J43" i="4"/>
  <c r="H43" i="4"/>
  <c r="G43" i="4"/>
  <c r="K42" i="4"/>
  <c r="J42" i="4"/>
  <c r="H42" i="4"/>
  <c r="G42" i="4"/>
  <c r="K41" i="4"/>
  <c r="J41" i="4"/>
  <c r="H41" i="4"/>
  <c r="G41" i="4"/>
  <c r="K40" i="4"/>
  <c r="J40" i="4"/>
  <c r="H40" i="4"/>
  <c r="G40" i="4"/>
  <c r="K39" i="4"/>
  <c r="J39" i="4"/>
  <c r="H39" i="4"/>
  <c r="G39" i="4"/>
  <c r="S38" i="4"/>
  <c r="K37" i="4"/>
  <c r="J37" i="4"/>
  <c r="H37" i="4"/>
  <c r="G37" i="4"/>
  <c r="K36" i="4"/>
  <c r="J36" i="4"/>
  <c r="H36" i="4"/>
  <c r="G36" i="4"/>
  <c r="K35" i="4"/>
  <c r="J35" i="4"/>
  <c r="H35" i="4"/>
  <c r="G35" i="4"/>
  <c r="K34" i="4"/>
  <c r="J34" i="4"/>
  <c r="H34" i="4"/>
  <c r="G34" i="4"/>
  <c r="K33" i="4"/>
  <c r="J33" i="4"/>
  <c r="H33" i="4"/>
  <c r="G33" i="4"/>
  <c r="S32" i="4"/>
  <c r="K31" i="4"/>
  <c r="J31" i="4"/>
  <c r="H31" i="4"/>
  <c r="G31" i="4"/>
  <c r="K30" i="4"/>
  <c r="J30" i="4"/>
  <c r="H30" i="4"/>
  <c r="G30" i="4"/>
  <c r="K29" i="4"/>
  <c r="J29" i="4"/>
  <c r="H29" i="4"/>
  <c r="G29" i="4"/>
  <c r="K28" i="4"/>
  <c r="J28" i="4"/>
  <c r="H28" i="4"/>
  <c r="G28" i="4"/>
  <c r="K27" i="4"/>
  <c r="J27" i="4"/>
  <c r="H27" i="4"/>
  <c r="G27" i="4"/>
  <c r="S26" i="4"/>
  <c r="K25" i="4"/>
  <c r="J25" i="4"/>
  <c r="H25" i="4"/>
  <c r="G25" i="4"/>
  <c r="K24" i="4"/>
  <c r="J24" i="4"/>
  <c r="H24" i="4"/>
  <c r="G24" i="4"/>
  <c r="K23" i="4"/>
  <c r="J23" i="4"/>
  <c r="H23" i="4"/>
  <c r="G23" i="4"/>
  <c r="K22" i="4"/>
  <c r="J22" i="4"/>
  <c r="H22" i="4"/>
  <c r="G22" i="4"/>
  <c r="K21" i="4"/>
  <c r="J21" i="4"/>
  <c r="H21" i="4"/>
  <c r="G21" i="4"/>
  <c r="S20" i="4"/>
  <c r="K19" i="4"/>
  <c r="J19" i="4"/>
  <c r="H19" i="4"/>
  <c r="G19" i="4"/>
  <c r="K18" i="4"/>
  <c r="J18" i="4"/>
  <c r="H18" i="4"/>
  <c r="G18" i="4"/>
  <c r="K17" i="4"/>
  <c r="J17" i="4"/>
  <c r="H17" i="4"/>
  <c r="G17" i="4"/>
  <c r="K16" i="4"/>
  <c r="J16" i="4"/>
  <c r="H16" i="4"/>
  <c r="G16" i="4"/>
  <c r="K15" i="4"/>
  <c r="J15" i="4"/>
  <c r="H15" i="4"/>
  <c r="G15" i="4"/>
  <c r="S14" i="4"/>
  <c r="S8" i="4"/>
  <c r="K13" i="4"/>
  <c r="K12" i="4"/>
  <c r="K11" i="4"/>
  <c r="K10" i="4"/>
  <c r="K9" i="4"/>
  <c r="G13" i="4"/>
  <c r="H13" i="4"/>
  <c r="G12" i="4"/>
  <c r="H12" i="4"/>
  <c r="G11" i="4"/>
  <c r="H11" i="4"/>
  <c r="G10" i="4"/>
  <c r="H10" i="4"/>
  <c r="J10" i="4"/>
  <c r="G9" i="4"/>
  <c r="H9" i="4"/>
  <c r="J9" i="4"/>
  <c r="A6" i="5"/>
  <c r="A7" i="5"/>
  <c r="A8" i="5"/>
  <c r="A9" i="5"/>
  <c r="A10" i="5"/>
  <c r="A11" i="5"/>
  <c r="A12" i="5"/>
  <c r="A13" i="5"/>
  <c r="A14" i="5"/>
  <c r="A15" i="5"/>
  <c r="A16" i="5"/>
  <c r="A17" i="5"/>
  <c r="A21" i="5"/>
  <c r="A22" i="5"/>
  <c r="A23" i="5"/>
  <c r="A24" i="5"/>
  <c r="A25" i="5"/>
  <c r="A26" i="5"/>
  <c r="A27" i="5"/>
  <c r="A18" i="5"/>
  <c r="A19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G3" i="4"/>
  <c r="D3" i="4"/>
  <c r="I92" i="4"/>
  <c r="I91" i="4"/>
  <c r="I90" i="4"/>
  <c r="I89" i="4"/>
  <c r="I88" i="4"/>
  <c r="H92" i="4"/>
  <c r="G92" i="4"/>
  <c r="F92" i="4"/>
  <c r="E92" i="4"/>
  <c r="H91" i="4"/>
  <c r="G91" i="4"/>
  <c r="F91" i="4"/>
  <c r="E91" i="4"/>
  <c r="H90" i="4"/>
  <c r="G90" i="4"/>
  <c r="F90" i="4"/>
  <c r="E90" i="4"/>
  <c r="H89" i="4"/>
  <c r="G89" i="4"/>
  <c r="F89" i="4"/>
  <c r="E89" i="4"/>
  <c r="H88" i="4"/>
  <c r="G88" i="4"/>
  <c r="F88" i="4"/>
  <c r="E88" i="4"/>
  <c r="H87" i="4"/>
  <c r="G87" i="4"/>
  <c r="F87" i="4"/>
  <c r="E87" i="4"/>
  <c r="H86" i="4"/>
  <c r="G86" i="4"/>
  <c r="F86" i="4"/>
  <c r="E86" i="4"/>
  <c r="H85" i="4"/>
  <c r="G85" i="4"/>
  <c r="F85" i="4"/>
  <c r="E85" i="4"/>
  <c r="H84" i="4"/>
  <c r="G84" i="4"/>
  <c r="F84" i="4"/>
  <c r="E84" i="4"/>
  <c r="H83" i="4"/>
  <c r="G83" i="4"/>
  <c r="F83" i="4"/>
  <c r="E83" i="4"/>
  <c r="J13" i="4"/>
  <c r="J12" i="4"/>
  <c r="J11" i="4"/>
  <c r="AB78" i="6"/>
  <c r="AB77" i="6"/>
  <c r="AA78" i="6"/>
  <c r="AA77" i="6"/>
  <c r="AB76" i="6"/>
  <c r="AA76" i="6"/>
  <c r="AB75" i="6"/>
  <c r="AA75" i="6"/>
  <c r="AB74" i="6"/>
  <c r="AA74" i="6"/>
  <c r="AB73" i="6"/>
  <c r="AA73" i="6"/>
  <c r="AB72" i="6"/>
  <c r="AA72" i="6"/>
  <c r="AB71" i="6"/>
  <c r="AA71" i="6"/>
  <c r="AB70" i="6"/>
  <c r="AA70" i="6"/>
  <c r="AB69" i="6"/>
  <c r="AA69" i="6"/>
  <c r="AB68" i="6"/>
  <c r="AA68" i="6"/>
  <c r="AB67" i="6"/>
  <c r="AA67" i="6"/>
  <c r="AB66" i="6"/>
  <c r="AA66" i="6"/>
  <c r="AB65" i="6"/>
  <c r="AA65" i="6"/>
  <c r="AB64" i="6"/>
  <c r="AA64" i="6"/>
  <c r="AB63" i="6"/>
  <c r="AA63" i="6"/>
  <c r="AB62" i="6"/>
  <c r="AA62" i="6"/>
  <c r="AB61" i="6"/>
  <c r="AA61" i="6"/>
  <c r="AB60" i="6"/>
  <c r="AA60" i="6"/>
  <c r="AB59" i="6"/>
  <c r="AA59" i="6"/>
  <c r="AB58" i="6"/>
  <c r="AA58" i="6"/>
  <c r="AB57" i="6"/>
  <c r="AA57" i="6"/>
  <c r="AB56" i="6"/>
  <c r="AA56" i="6"/>
  <c r="AB55" i="6"/>
  <c r="AA55" i="6"/>
  <c r="AB54" i="6"/>
  <c r="AA54" i="6"/>
  <c r="AB53" i="6"/>
  <c r="AA53" i="6"/>
  <c r="P78" i="6"/>
  <c r="O78" i="6"/>
  <c r="N78" i="6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7" i="4"/>
  <c r="F36" i="4"/>
  <c r="F35" i="4"/>
  <c r="F34" i="4"/>
  <c r="F33" i="4"/>
  <c r="F31" i="4"/>
  <c r="F30" i="4"/>
  <c r="F29" i="4"/>
  <c r="F28" i="4"/>
  <c r="F27" i="4"/>
  <c r="F25" i="4"/>
  <c r="F24" i="4"/>
  <c r="F23" i="4"/>
  <c r="F22" i="4"/>
  <c r="F21" i="4"/>
  <c r="F19" i="4"/>
  <c r="F18" i="4"/>
  <c r="F17" i="4"/>
  <c r="F16" i="4"/>
  <c r="F15" i="4"/>
  <c r="F13" i="4"/>
  <c r="F12" i="4"/>
  <c r="F11" i="4"/>
  <c r="F10" i="4"/>
  <c r="F9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78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A72" i="6"/>
  <c r="A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A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A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D5" i="4"/>
  <c r="D4" i="4"/>
  <c r="K3" i="4"/>
  <c r="G4" i="4"/>
  <c r="K4" i="4"/>
  <c r="Z72" i="6"/>
  <c r="Z73" i="6"/>
  <c r="Z74" i="6"/>
  <c r="Z75" i="6"/>
  <c r="Z76" i="6"/>
  <c r="Z77" i="6"/>
  <c r="Y72" i="6"/>
  <c r="Y73" i="6"/>
  <c r="Y74" i="6"/>
  <c r="Y75" i="6"/>
  <c r="Y76" i="6"/>
  <c r="Y77" i="6"/>
  <c r="X73" i="6"/>
  <c r="X74" i="6"/>
  <c r="X75" i="6"/>
  <c r="X76" i="6"/>
  <c r="X77" i="6"/>
  <c r="W73" i="6"/>
  <c r="W74" i="6"/>
  <c r="W75" i="6"/>
  <c r="W76" i="6"/>
  <c r="W77" i="6"/>
  <c r="V72" i="6"/>
  <c r="V73" i="6"/>
  <c r="V74" i="6"/>
  <c r="V75" i="6"/>
  <c r="V76" i="6"/>
  <c r="V77" i="6"/>
  <c r="U73" i="6"/>
  <c r="U74" i="6"/>
  <c r="U75" i="6"/>
  <c r="U76" i="6"/>
  <c r="U77" i="6"/>
  <c r="J72" i="6"/>
  <c r="K72" i="6"/>
  <c r="L72" i="6"/>
  <c r="Z66" i="6"/>
  <c r="Z67" i="6"/>
  <c r="Z68" i="6"/>
  <c r="Z69" i="6"/>
  <c r="Z70" i="6"/>
  <c r="Z71" i="6"/>
  <c r="Y66" i="6"/>
  <c r="Y67" i="6"/>
  <c r="Y68" i="6"/>
  <c r="Y69" i="6"/>
  <c r="Y70" i="6"/>
  <c r="Y71" i="6"/>
  <c r="U66" i="6"/>
  <c r="X66" i="6"/>
  <c r="X67" i="6"/>
  <c r="X68" i="6"/>
  <c r="X69" i="6"/>
  <c r="X70" i="6"/>
  <c r="X71" i="6"/>
  <c r="W66" i="6"/>
  <c r="W67" i="6"/>
  <c r="W68" i="6"/>
  <c r="W69" i="6"/>
  <c r="W70" i="6"/>
  <c r="W71" i="6"/>
  <c r="V66" i="6"/>
  <c r="V67" i="6"/>
  <c r="V68" i="6"/>
  <c r="V69" i="6"/>
  <c r="V70" i="6"/>
  <c r="V71" i="6"/>
  <c r="U67" i="6"/>
  <c r="U68" i="6"/>
  <c r="U69" i="6"/>
  <c r="U70" i="6"/>
  <c r="U71" i="6"/>
  <c r="J66" i="6"/>
  <c r="K66" i="6"/>
  <c r="L66" i="6"/>
  <c r="Z60" i="6"/>
  <c r="Z61" i="6"/>
  <c r="Z62" i="6"/>
  <c r="Z63" i="6"/>
  <c r="Z64" i="6"/>
  <c r="Z65" i="6"/>
  <c r="Y60" i="6"/>
  <c r="Y61" i="6"/>
  <c r="Y62" i="6"/>
  <c r="Y63" i="6"/>
  <c r="Y64" i="6"/>
  <c r="Y65" i="6"/>
  <c r="U60" i="6"/>
  <c r="X60" i="6"/>
  <c r="X61" i="6"/>
  <c r="X62" i="6"/>
  <c r="X63" i="6"/>
  <c r="X64" i="6"/>
  <c r="X65" i="6"/>
  <c r="W60" i="6"/>
  <c r="W61" i="6"/>
  <c r="W62" i="6"/>
  <c r="W63" i="6"/>
  <c r="W64" i="6"/>
  <c r="W65" i="6"/>
  <c r="V60" i="6"/>
  <c r="V61" i="6"/>
  <c r="V62" i="6"/>
  <c r="V63" i="6"/>
  <c r="V64" i="6"/>
  <c r="V65" i="6"/>
  <c r="U61" i="6"/>
  <c r="U62" i="6"/>
  <c r="U63" i="6"/>
  <c r="U64" i="6"/>
  <c r="U65" i="6"/>
  <c r="J60" i="6"/>
  <c r="K60" i="6"/>
  <c r="L60" i="6"/>
  <c r="Z54" i="6"/>
  <c r="Z55" i="6"/>
  <c r="Z56" i="6"/>
  <c r="Z57" i="6"/>
  <c r="Z58" i="6"/>
  <c r="Z59" i="6"/>
  <c r="Y54" i="6"/>
  <c r="Y55" i="6"/>
  <c r="Y56" i="6"/>
  <c r="Y57" i="6"/>
  <c r="Y58" i="6"/>
  <c r="Y59" i="6"/>
  <c r="U54" i="6"/>
  <c r="X54" i="6"/>
  <c r="X55" i="6"/>
  <c r="X56" i="6"/>
  <c r="X57" i="6"/>
  <c r="X58" i="6"/>
  <c r="X59" i="6"/>
  <c r="W54" i="6"/>
  <c r="W55" i="6"/>
  <c r="W56" i="6"/>
  <c r="W57" i="6"/>
  <c r="W58" i="6"/>
  <c r="W59" i="6"/>
  <c r="V54" i="6"/>
  <c r="V55" i="6"/>
  <c r="V56" i="6"/>
  <c r="V57" i="6"/>
  <c r="V58" i="6"/>
  <c r="V59" i="6"/>
  <c r="U55" i="6"/>
  <c r="U56" i="6"/>
  <c r="U57" i="6"/>
  <c r="U58" i="6"/>
  <c r="U59" i="6"/>
  <c r="J54" i="6"/>
  <c r="L54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78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78" i="6"/>
  <c r="U6" i="6"/>
  <c r="X6" i="6"/>
  <c r="X7" i="6"/>
  <c r="X8" i="6"/>
  <c r="X9" i="6"/>
  <c r="X10" i="6"/>
  <c r="X11" i="6"/>
  <c r="U12" i="6"/>
  <c r="X12" i="6"/>
  <c r="X13" i="6"/>
  <c r="X14" i="6"/>
  <c r="X15" i="6"/>
  <c r="X16" i="6"/>
  <c r="X17" i="6"/>
  <c r="U18" i="6"/>
  <c r="X18" i="6"/>
  <c r="X19" i="6"/>
  <c r="X20" i="6"/>
  <c r="X21" i="6"/>
  <c r="X22" i="6"/>
  <c r="X23" i="6"/>
  <c r="U24" i="6"/>
  <c r="X24" i="6"/>
  <c r="X25" i="6"/>
  <c r="X26" i="6"/>
  <c r="X27" i="6"/>
  <c r="X28" i="6"/>
  <c r="X29" i="6"/>
  <c r="U30" i="6"/>
  <c r="X30" i="6"/>
  <c r="X31" i="6"/>
  <c r="X32" i="6"/>
  <c r="X33" i="6"/>
  <c r="X34" i="6"/>
  <c r="X35" i="6"/>
  <c r="U36" i="6"/>
  <c r="X36" i="6"/>
  <c r="X37" i="6"/>
  <c r="X38" i="6"/>
  <c r="X39" i="6"/>
  <c r="X40" i="6"/>
  <c r="X41" i="6"/>
  <c r="U42" i="6"/>
  <c r="X42" i="6"/>
  <c r="X43" i="6"/>
  <c r="X44" i="6"/>
  <c r="X45" i="6"/>
  <c r="X46" i="6"/>
  <c r="X47" i="6"/>
  <c r="U48" i="6"/>
  <c r="X48" i="6"/>
  <c r="X49" i="6"/>
  <c r="X50" i="6"/>
  <c r="X51" i="6"/>
  <c r="X52" i="6"/>
  <c r="X53" i="6"/>
  <c r="X78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78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78" i="6"/>
  <c r="U7" i="6"/>
  <c r="U8" i="6"/>
  <c r="U9" i="6"/>
  <c r="U10" i="6"/>
  <c r="U11" i="6"/>
  <c r="U13" i="6"/>
  <c r="U14" i="6"/>
  <c r="U15" i="6"/>
  <c r="U16" i="6"/>
  <c r="U17" i="6"/>
  <c r="U19" i="6"/>
  <c r="U20" i="6"/>
  <c r="U21" i="6"/>
  <c r="U22" i="6"/>
  <c r="U23" i="6"/>
  <c r="U25" i="6"/>
  <c r="U26" i="6"/>
  <c r="U27" i="6"/>
  <c r="U28" i="6"/>
  <c r="U29" i="6"/>
  <c r="U31" i="6"/>
  <c r="U32" i="6"/>
  <c r="U33" i="6"/>
  <c r="U34" i="6"/>
  <c r="U35" i="6"/>
  <c r="U37" i="6"/>
  <c r="U38" i="6"/>
  <c r="U39" i="6"/>
  <c r="U40" i="6"/>
  <c r="U41" i="6"/>
  <c r="U43" i="6"/>
  <c r="U44" i="6"/>
  <c r="U45" i="6"/>
  <c r="U46" i="6"/>
  <c r="U47" i="6"/>
  <c r="U49" i="6"/>
  <c r="U50" i="6"/>
  <c r="U51" i="6"/>
  <c r="U52" i="6"/>
  <c r="U53" i="6"/>
  <c r="U78" i="6"/>
  <c r="AB52" i="6"/>
  <c r="AA52" i="6"/>
  <c r="AB51" i="6"/>
  <c r="AA51" i="6"/>
  <c r="AB50" i="6"/>
  <c r="AA50" i="6"/>
  <c r="AB49" i="6"/>
  <c r="AA49" i="6"/>
  <c r="AB48" i="6"/>
  <c r="AA48" i="6"/>
  <c r="AB47" i="6"/>
  <c r="AA47" i="6"/>
  <c r="AB46" i="6"/>
  <c r="AA46" i="6"/>
  <c r="AB45" i="6"/>
  <c r="AA45" i="6"/>
  <c r="AB44" i="6"/>
  <c r="AA44" i="6"/>
  <c r="AB43" i="6"/>
  <c r="AA43" i="6"/>
  <c r="AB42" i="6"/>
  <c r="AA42" i="6"/>
  <c r="AB41" i="6"/>
  <c r="AA41" i="6"/>
  <c r="AB40" i="6"/>
  <c r="AA40" i="6"/>
  <c r="AB39" i="6"/>
  <c r="AA39" i="6"/>
  <c r="AB38" i="6"/>
  <c r="AA38" i="6"/>
  <c r="AB37" i="6"/>
  <c r="AA37" i="6"/>
  <c r="AB36" i="6"/>
  <c r="AA36" i="6"/>
  <c r="AB35" i="6"/>
  <c r="AA35" i="6"/>
  <c r="AB34" i="6"/>
  <c r="AA34" i="6"/>
  <c r="AB33" i="6"/>
  <c r="AA33" i="6"/>
  <c r="AB32" i="6"/>
  <c r="AA32" i="6"/>
  <c r="AB31" i="6"/>
  <c r="AA31" i="6"/>
  <c r="AB30" i="6"/>
  <c r="AA30" i="6"/>
  <c r="AB29" i="6"/>
  <c r="AA29" i="6"/>
  <c r="AB28" i="6"/>
  <c r="AA28" i="6"/>
  <c r="AB27" i="6"/>
  <c r="AA27" i="6"/>
  <c r="AB26" i="6"/>
  <c r="AA26" i="6"/>
  <c r="AB25" i="6"/>
  <c r="AA25" i="6"/>
  <c r="AB24" i="6"/>
  <c r="AA24" i="6"/>
  <c r="AB23" i="6"/>
  <c r="AA23" i="6"/>
  <c r="AB22" i="6"/>
  <c r="AA22" i="6"/>
  <c r="AB21" i="6"/>
  <c r="AA21" i="6"/>
  <c r="AB20" i="6"/>
  <c r="AA20" i="6"/>
  <c r="AB19" i="6"/>
  <c r="AA19" i="6"/>
  <c r="AB18" i="6"/>
  <c r="AA18" i="6"/>
  <c r="AB17" i="6"/>
  <c r="AA17" i="6"/>
  <c r="AB16" i="6"/>
  <c r="AA16" i="6"/>
  <c r="AB15" i="6"/>
  <c r="AA15" i="6"/>
  <c r="AB14" i="6"/>
  <c r="AA14" i="6"/>
  <c r="AB13" i="6"/>
  <c r="AA13" i="6"/>
  <c r="AB12" i="6"/>
  <c r="AA12" i="6"/>
  <c r="AB11" i="6"/>
  <c r="AA11" i="6"/>
  <c r="AB10" i="6"/>
  <c r="AA10" i="6"/>
  <c r="AB9" i="6"/>
  <c r="AA9" i="6"/>
  <c r="AB8" i="6"/>
  <c r="AA8" i="6"/>
  <c r="AB7" i="6"/>
  <c r="AA7" i="6"/>
  <c r="AB6" i="6"/>
  <c r="AA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Perrin</author>
  </authors>
  <commentList>
    <comment ref="A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Thomas Perrin:</t>
        </r>
        <r>
          <rPr>
            <sz val="9"/>
            <color indexed="81"/>
            <rFont val="Calibri"/>
            <family val="2"/>
          </rPr>
          <t xml:space="preserve">
INTERDICTION DE FAIRE DES COUPE/COLLE 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Perrin</author>
  </authors>
  <commentList>
    <comment ref="A1" authorId="0" shapeId="0" xr:uid="{00000000-0006-0000-0700-000001000000}">
      <text>
        <r>
          <rPr>
            <b/>
            <sz val="9"/>
            <color indexed="81"/>
            <rFont val="Calibri"/>
            <family val="2"/>
          </rPr>
          <t>Thomas Perrin:</t>
        </r>
        <r>
          <rPr>
            <sz val="9"/>
            <color indexed="81"/>
            <rFont val="Calibri"/>
            <family val="2"/>
          </rPr>
          <t xml:space="preserve">
INTERDICTION DE FAIRE DES COUPE/COLLE !!!</t>
        </r>
      </text>
    </comment>
  </commentList>
</comments>
</file>

<file path=xl/sharedStrings.xml><?xml version="1.0" encoding="utf-8"?>
<sst xmlns="http://schemas.openxmlformats.org/spreadsheetml/2006/main" count="2057" uniqueCount="348">
  <si>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</si>
  <si>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</si>
  <si>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</si>
  <si>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</si>
  <si>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</si>
  <si>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</si>
  <si>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</si>
  <si>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</si>
  <si>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</si>
  <si>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</si>
  <si>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</si>
  <si>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</si>
  <si>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</si>
  <si>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</si>
  <si>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</si>
  <si>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</si>
  <si>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</si>
  <si>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</si>
  <si>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</si>
  <si>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</si>
  <si>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</si>
  <si>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</si>
  <si>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Théâtre</t>
  </si>
  <si>
    <t>Chorale</t>
  </si>
  <si>
    <t>Sport</t>
  </si>
  <si>
    <t>Optionnel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</si>
  <si>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</si>
  <si>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</si>
  <si>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</si>
  <si>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</si>
  <si>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</si>
  <si>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</si>
  <si>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</si>
  <si>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</si>
  <si>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</si>
  <si>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</si>
  <si>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</si>
  <si>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</si>
  <si>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</si>
  <si>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</si>
  <si>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</si>
  <si>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</si>
  <si>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</si>
  <si>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</si>
  <si>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</si>
  <si>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</si>
  <si>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</si>
  <si>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</si>
  <si>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</si>
  <si>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</si>
  <si>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</si>
  <si>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</si>
  <si>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</si>
  <si>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</si>
  <si>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</si>
  <si>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</si>
  <si>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</si>
  <si>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</si>
  <si>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</si>
  <si>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</si>
  <si>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</si>
  <si>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</si>
  <si>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</si>
  <si>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</si>
  <si>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</si>
  <si>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</si>
  <si>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</si>
  <si>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</si>
  <si>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</si>
  <si>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</si>
  <si>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</si>
  <si>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</si>
  <si>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</si>
  <si>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</si>
  <si>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</si>
  <si>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</si>
  <si>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</si>
  <si>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</si>
  <si>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</si>
  <si>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</si>
  <si>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</si>
  <si>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</si>
  <si>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</si>
  <si>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</si>
  <si>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</si>
  <si>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</si>
  <si>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</si>
  <si>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</si>
  <si>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</si>
  <si>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</si>
  <si>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</si>
  <si>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</si>
  <si>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</si>
  <si>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</si>
  <si>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</si>
  <si>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</si>
  <si>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</si>
  <si>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</si>
  <si>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</si>
  <si>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</si>
  <si>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</si>
  <si>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</si>
  <si>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</si>
  <si>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</si>
  <si>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</si>
  <si>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</si>
  <si>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</si>
  <si>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</si>
  <si>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</si>
  <si>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</si>
  <si>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</si>
  <si>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</si>
  <si>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</si>
  <si>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</si>
  <si>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</si>
  <si>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</si>
  <si>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</si>
  <si>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</si>
  <si>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</si>
  <si>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</si>
  <si>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</si>
  <si>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INF</t>
  </si>
  <si>
    <t>Utiliser l'informatique dans ses études</t>
  </si>
  <si>
    <t>AUT</t>
  </si>
  <si>
    <t>Faire preuve d'autonomie et d'initiative</t>
  </si>
  <si>
    <t>INS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</si>
  <si>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</si>
  <si>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</si>
  <si>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</si>
  <si>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</si>
  <si>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</si>
  <si>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</si>
  <si>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</si>
  <si>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Développement durable</t>
  </si>
  <si>
    <t>S1</t>
  </si>
  <si>
    <t>SLIL01FRANCLESP</t>
  </si>
  <si>
    <t>Français, Langue de l'enseignement supérieur</t>
  </si>
  <si>
    <t>LAN5, LAN6, LAN9</t>
  </si>
  <si>
    <t>Comprendre un cours magistral</t>
  </si>
  <si>
    <t>Commenter des documents</t>
  </si>
  <si>
    <t>SLIL01ANGLAISB1</t>
  </si>
  <si>
    <t>Informer et raconter</t>
  </si>
  <si>
    <t>AGI1, AGI4, LAN1, LAN2</t>
  </si>
  <si>
    <t>Informer</t>
  </si>
  <si>
    <t>LAN7, LAN8, AUT1</t>
  </si>
  <si>
    <t>Raconter</t>
  </si>
  <si>
    <t>AUT2, AUT3, AUT4, AUT6</t>
  </si>
  <si>
    <t>SLIL01HISTGEOGR</t>
  </si>
  <si>
    <t xml:space="preserve">Comprendre le monde contemporain </t>
  </si>
  <si>
    <t>AGI1, AGI2, AGI3, AGI4,</t>
  </si>
  <si>
    <t>Les relations internationales de 1945 à nos jours</t>
  </si>
  <si>
    <t>AGI6, LAN2, LAN3, LAN5, LAN6</t>
  </si>
  <si>
    <t>LAN9, INF2, AUT1, AUT2</t>
  </si>
  <si>
    <t xml:space="preserve">AUT6, INS7, CLI1, CLI2, </t>
  </si>
  <si>
    <t>CLI3, CLI4</t>
  </si>
  <si>
    <t>SLIL01CULTGENER</t>
  </si>
  <si>
    <t>S'informer</t>
  </si>
  <si>
    <t xml:space="preserve">AGI1, AGI2, AGI3, AGI4, </t>
  </si>
  <si>
    <t>Sujets d'actualité</t>
  </si>
  <si>
    <t>AGI5, AGI6, LAN1, LAN2</t>
  </si>
  <si>
    <t>Recherche documentaire</t>
  </si>
  <si>
    <t>LAN3, LAN4, LAN5, LAN6</t>
  </si>
  <si>
    <t>LAN9, AUT1, AUT2, AUT3</t>
  </si>
  <si>
    <t>AUT4</t>
  </si>
  <si>
    <t>SLIL01MATHEMATL</t>
  </si>
  <si>
    <t xml:space="preserve"> Activités numériques</t>
  </si>
  <si>
    <t>LAN4, LAN5, LAN6, LAN9</t>
  </si>
  <si>
    <t>Equations</t>
  </si>
  <si>
    <t>AUT1, AUT2, AUT3, AUT4</t>
  </si>
  <si>
    <t>Fonctions numériques</t>
  </si>
  <si>
    <t>CLI6, CLI7, CLI8, CLI9, CLI10</t>
  </si>
  <si>
    <t>Suites</t>
  </si>
  <si>
    <t>SLIL01BUREAUTEC</t>
  </si>
  <si>
    <t>Informatique</t>
  </si>
  <si>
    <t>INF1, INF2, INF3, INF4</t>
  </si>
  <si>
    <t>Bureautique</t>
  </si>
  <si>
    <t>INF5, INF6</t>
  </si>
  <si>
    <t>Technologie Web</t>
  </si>
  <si>
    <t>Options 1</t>
  </si>
  <si>
    <t>AGI4, AUT4, INS5, INS6</t>
  </si>
  <si>
    <t>INS7</t>
  </si>
  <si>
    <t>2014-15</t>
  </si>
  <si>
    <t>APL
Promo 2
S1</t>
  </si>
  <si>
    <t>SLIL01HABITTANA</t>
  </si>
  <si>
    <t>Habiter Antananarivo</t>
  </si>
  <si>
    <t>Histoire et mémoire de la capitale</t>
  </si>
  <si>
    <t>Morphologie urbaine</t>
  </si>
  <si>
    <t>SLIL01THECHOSPO</t>
  </si>
  <si>
    <t>APS</t>
  </si>
  <si>
    <t>SSCL02MATHEMATS</t>
  </si>
  <si>
    <t>Activités numériques</t>
  </si>
  <si>
    <t>INF3, AUT1, AUT2, AUT3</t>
  </si>
  <si>
    <t>AUT4, CSC1, CSC2, CSC3</t>
  </si>
  <si>
    <t>Statistiques</t>
  </si>
  <si>
    <t>CSC4, CSC5, CSC6, CSC12</t>
  </si>
  <si>
    <t>Arithmétique</t>
  </si>
  <si>
    <t>CSC13, CSC14, CSC15, CSC16</t>
  </si>
  <si>
    <t>CSC21</t>
  </si>
  <si>
    <t>SSCL01PHYSCHIMI</t>
  </si>
  <si>
    <t>Chimie</t>
  </si>
  <si>
    <t>LAN3, LAN4, AUT1, AUT2</t>
  </si>
  <si>
    <t>Chimie organique</t>
  </si>
  <si>
    <t>CSC18, CSC19, CSC20, CSC21</t>
  </si>
  <si>
    <t>Chimie minérale</t>
  </si>
  <si>
    <t>CSC31</t>
  </si>
  <si>
    <t>Nucléaire</t>
  </si>
  <si>
    <t>SSCLO1CULTGENER</t>
  </si>
  <si>
    <t>AG1, AGI1, AGI3, AGI4</t>
  </si>
  <si>
    <t xml:space="preserve">LAN3, LAN5, LAN9, </t>
  </si>
  <si>
    <t>Le développement durable</t>
  </si>
  <si>
    <t>SSCL01ANGLAISB1</t>
  </si>
  <si>
    <t>Informer, s'informer</t>
  </si>
  <si>
    <t>SSCL01FRANCLESP</t>
  </si>
  <si>
    <t>Français des sciences</t>
  </si>
  <si>
    <t>LAN5, LAN9, CSC31, CSC32</t>
  </si>
  <si>
    <t>Une langue pour démontrer</t>
  </si>
  <si>
    <t>Une langue pour expérimenter</t>
  </si>
  <si>
    <t xml:space="preserve">Une langue pour argumenter </t>
  </si>
  <si>
    <t>SSCLO1PHYSIOLOG</t>
  </si>
  <si>
    <t>Physiologie humaine</t>
  </si>
  <si>
    <t>AGI4, CSC23, CSC25, CSC26</t>
  </si>
  <si>
    <t>Reproduction humaine</t>
  </si>
  <si>
    <t>Immunologie</t>
  </si>
  <si>
    <t>Physiologie nerveuse</t>
  </si>
  <si>
    <t>SSCLO1GENETIQUE</t>
  </si>
  <si>
    <t>Génétique</t>
  </si>
  <si>
    <t>CSC5, CSC22, CSC24, CSC27</t>
  </si>
  <si>
    <t>Biologie Moléculaire</t>
  </si>
  <si>
    <t>Biométrie et hérédité</t>
  </si>
  <si>
    <t>Paléanthropologie</t>
  </si>
  <si>
    <t>SSCL01BUREAUTEC</t>
  </si>
  <si>
    <t>INF5, INF6, INF7</t>
  </si>
  <si>
    <t>UE9</t>
  </si>
  <si>
    <t>SSCL01THECHORAS</t>
  </si>
  <si>
    <t>AGI4, INS5, INS6, INS7</t>
  </si>
  <si>
    <t>SSCLI01CULTSCIEN</t>
  </si>
  <si>
    <t>Production d'un objet technique</t>
  </si>
  <si>
    <t>CSC17</t>
  </si>
  <si>
    <t>Optique géométrique</t>
  </si>
  <si>
    <t>Structure d'une cellule</t>
  </si>
  <si>
    <t>Fabrication d'un microscope</t>
  </si>
  <si>
    <t>APS
Promo 1
S1</t>
  </si>
  <si>
    <t>Développer une culture scientifique</t>
  </si>
  <si>
    <t>Professeur</t>
  </si>
  <si>
    <t>Type de cours</t>
  </si>
  <si>
    <t>H Profs</t>
  </si>
  <si>
    <t>FRA</t>
  </si>
  <si>
    <t>URS</t>
  </si>
  <si>
    <t>NIV</t>
  </si>
  <si>
    <t>HEN</t>
  </si>
  <si>
    <t>MIS</t>
  </si>
  <si>
    <t>LAL</t>
  </si>
  <si>
    <t>MBO</t>
  </si>
  <si>
    <t>GUY</t>
  </si>
  <si>
    <t>H Totales</t>
  </si>
  <si>
    <t>% ETP</t>
  </si>
  <si>
    <t>Nb tutorés</t>
  </si>
  <si>
    <t>H Tuteur</t>
  </si>
  <si>
    <t>Commentaires</t>
  </si>
  <si>
    <t>H Réunions</t>
  </si>
  <si>
    <t>H Autres</t>
  </si>
  <si>
    <t>MRN</t>
  </si>
  <si>
    <t>cours S &amp; L identiques</t>
  </si>
  <si>
    <t>H Profs L</t>
  </si>
  <si>
    <t>H Profs S</t>
  </si>
  <si>
    <t>H Profs L + S</t>
  </si>
  <si>
    <t>cours S &amp; L fusionnés</t>
  </si>
  <si>
    <t>Calcul du temps de travail hebdomadaire des professeurs - SESAME P2 S1</t>
  </si>
  <si>
    <t>Les dynamiques de la mondialisation</t>
  </si>
  <si>
    <t>TSI</t>
  </si>
  <si>
    <t>Pôle "Apprendre à gérer les informations"</t>
  </si>
  <si>
    <t>Pôle "Utiliser plusieurs langues"</t>
  </si>
  <si>
    <t>Pôle "Utiliser les nouvelles technologies"</t>
  </si>
  <si>
    <t>Pôle "Faire preuve d'autonomie et d'initiative"</t>
  </si>
  <si>
    <t>Pôle "Être en projet d'insertion professionnelle"</t>
  </si>
  <si>
    <t>Pôle "Développer une culture scientifique" + Sillages</t>
  </si>
  <si>
    <t>Pôle "Développer une culture littéraire" + Opale</t>
  </si>
  <si>
    <t>Moodle</t>
  </si>
  <si>
    <t>Soamila</t>
  </si>
  <si>
    <t>Rodrigue</t>
  </si>
  <si>
    <t>Nicolas Bernardin</t>
  </si>
  <si>
    <t>Marie Zaria</t>
  </si>
  <si>
    <t>Hasiniaina Fideline</t>
  </si>
  <si>
    <t>Olivier</t>
  </si>
  <si>
    <t>Sidonie C</t>
  </si>
  <si>
    <t>Marie</t>
  </si>
  <si>
    <t>Claudia</t>
  </si>
  <si>
    <t>Rajo</t>
  </si>
  <si>
    <t xml:space="preserve">Manantena </t>
  </si>
  <si>
    <t>Désiré</t>
  </si>
  <si>
    <t>Senia</t>
  </si>
  <si>
    <t>Tovo</t>
  </si>
  <si>
    <t>Fy Berthine</t>
  </si>
  <si>
    <t>François</t>
  </si>
  <si>
    <t xml:space="preserve">Sarobidy L. C </t>
  </si>
  <si>
    <t>Berthin</t>
  </si>
  <si>
    <t>Rojosoa</t>
  </si>
  <si>
    <t>Nathalie</t>
  </si>
  <si>
    <t>Toki</t>
  </si>
  <si>
    <t>Olivia</t>
  </si>
  <si>
    <t>Hélene Andréa</t>
  </si>
  <si>
    <t>Nandrianina</t>
  </si>
  <si>
    <t>Michaël</t>
  </si>
  <si>
    <t>Fabienne</t>
  </si>
  <si>
    <t>Larissa</t>
  </si>
  <si>
    <t>Nasandratra</t>
  </si>
  <si>
    <t>Jean Baptiste</t>
  </si>
  <si>
    <t>Natacha</t>
  </si>
  <si>
    <t>Stephane</t>
  </si>
  <si>
    <t>Sitraka</t>
  </si>
  <si>
    <t>Fenosoa</t>
  </si>
  <si>
    <t>Mamy</t>
  </si>
  <si>
    <t>Tanjona</t>
  </si>
  <si>
    <t>Setra</t>
  </si>
  <si>
    <t>Nancy</t>
  </si>
  <si>
    <t>Reveka</t>
  </si>
  <si>
    <t>Aurella</t>
  </si>
  <si>
    <t>Andréa</t>
  </si>
  <si>
    <t>Julia</t>
  </si>
  <si>
    <t>Irshah</t>
  </si>
  <si>
    <t>Léonard</t>
  </si>
  <si>
    <t>Bella</t>
  </si>
  <si>
    <t>Nadia</t>
  </si>
  <si>
    <t>ABELA</t>
  </si>
  <si>
    <t>HERY MALALATIANA</t>
  </si>
  <si>
    <t>MANAMPISOA</t>
  </si>
  <si>
    <t>NOMENJANAHARY</t>
  </si>
  <si>
    <t>RABIBISON MIANGALY</t>
  </si>
  <si>
    <t>RAHARIMANDIMBY</t>
  </si>
  <si>
    <t xml:space="preserve">RAHARINIAINA </t>
  </si>
  <si>
    <t>RAJAOBELISON</t>
  </si>
  <si>
    <t>RAKOTOARIVELO</t>
  </si>
  <si>
    <t>RAKOTOARIVONY</t>
  </si>
  <si>
    <t>RAKOTOMANDIMBY</t>
  </si>
  <si>
    <t xml:space="preserve">RAMANATSALAMA </t>
  </si>
  <si>
    <t>RANDRIANIHAFY</t>
  </si>
  <si>
    <t>RAZANAJATOVO Harilalaina</t>
  </si>
  <si>
    <t>REVEKA</t>
  </si>
  <si>
    <t>SOAVELO</t>
  </si>
  <si>
    <t>TEFINANAHARY</t>
  </si>
  <si>
    <t>TIANDRAZA</t>
  </si>
  <si>
    <t>TODISOA</t>
  </si>
  <si>
    <t>TOJONIRINA</t>
  </si>
  <si>
    <t>TSIPY</t>
  </si>
  <si>
    <t>ZOELIMAHEFANIRINA</t>
  </si>
  <si>
    <t>Joseph</t>
  </si>
  <si>
    <t>Juliano</t>
  </si>
  <si>
    <t>Joselito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</si>
</sst>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#,##0.0"/>
    <numFmt numFmtId="168" formatCode="0.0"/>
  </numFmts>
  <fonts count="35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5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7" fillId="5" borderId="5" xfId="0" applyNumberFormat="1" applyFont="1" applyFill="1" applyBorder="1" applyAlignment="1" applyProtection="1">
      <alignment horizontal="center" wrapText="1"/>
    </xf>
    <xf numFmtId="2" fontId="27" fillId="5" borderId="0" xfId="0" applyNumberFormat="1" applyFont="1" applyFill="1" applyBorder="1" applyAlignment="1" applyProtection="1">
      <alignment horizontal="center" wrapText="1"/>
    </xf>
    <xf numFmtId="0" fontId="27" fillId="5" borderId="0" xfId="0" applyFont="1" applyFill="1" applyBorder="1" applyAlignment="1" applyProtection="1">
      <alignment horizontal="center" wrapText="1"/>
    </xf>
    <xf numFmtId="1" fontId="27" fillId="5" borderId="7" xfId="0" applyNumberFormat="1" applyFont="1" applyFill="1" applyBorder="1" applyAlignment="1" applyProtection="1">
      <alignment horizontal="center" vertical="center"/>
    </xf>
    <xf numFmtId="3" fontId="27" fillId="5" borderId="8" xfId="0" applyNumberFormat="1" applyFont="1" applyFill="1" applyBorder="1" applyAlignment="1" applyProtection="1">
      <alignment horizontal="center" vertical="center"/>
    </xf>
    <xf numFmtId="4" fontId="28" fillId="5" borderId="3" xfId="0" applyNumberFormat="1" applyFont="1" applyFill="1" applyBorder="1" applyAlignment="1" applyProtection="1">
      <alignment horizontal="left" vertical="center"/>
    </xf>
    <xf numFmtId="0" fontId="27" fillId="5" borderId="0" xfId="0" applyFont="1" applyFill="1" applyBorder="1" applyAlignment="1" applyProtection="1">
      <alignment horizontal="center" textRotation="90" wrapText="1"/>
    </xf>
    <xf numFmtId="0" fontId="27" fillId="5" borderId="6" xfId="0" applyFont="1" applyFill="1" applyBorder="1" applyAlignment="1" applyProtection="1">
      <alignment horizontal="center" textRotation="90" wrapText="1"/>
    </xf>
    <xf numFmtId="3" fontId="27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8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9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30" fillId="0" borderId="13" xfId="0" applyFont="1" applyBorder="1" applyProtection="1">
      <protection locked="0"/>
    </xf>
    <xf numFmtId="0" fontId="31" fillId="0" borderId="1" xfId="0" applyFont="1" applyFill="1" applyBorder="1" applyAlignment="1" applyProtection="1">
      <alignment horizontal="left" vertical="center" wrapText="1"/>
      <protection locked="0"/>
    </xf>
    <xf numFmtId="0" fontId="29" fillId="0" borderId="1" xfId="0" applyFont="1" applyFill="1" applyBorder="1" applyAlignment="1" applyProtection="1">
      <alignment vertical="center"/>
      <protection locked="0"/>
    </xf>
    <xf numFmtId="0" fontId="31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8" fontId="0" fillId="0" borderId="1" xfId="0" applyNumberFormat="1" applyBorder="1" applyAlignment="1">
      <alignment vertical="center"/>
    </xf>
    <xf numFmtId="168" fontId="8" fillId="0" borderId="0" xfId="0" applyNumberFormat="1" applyFont="1" applyAlignment="1">
      <alignment vertical="center"/>
    </xf>
    <xf numFmtId="0" fontId="33" fillId="0" borderId="0" xfId="0" applyFont="1" applyAlignment="1">
      <alignment horizontal="centerContinuous" vertical="center"/>
    </xf>
    <xf numFmtId="0" fontId="33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7" fontId="0" fillId="0" borderId="1" xfId="0" applyNumberFormat="1" applyBorder="1" applyAlignment="1">
      <alignment vertical="center"/>
    </xf>
    <xf numFmtId="167" fontId="0" fillId="0" borderId="14" xfId="0" applyNumberFormat="1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7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8" borderId="1" xfId="0" applyFill="1" applyBorder="1" applyProtection="1">
      <protection locked="0"/>
    </xf>
    <xf numFmtId="168" fontId="0" fillId="0" borderId="1" xfId="0" applyNumberFormat="1" applyBorder="1" applyProtection="1">
      <protection locked="0"/>
    </xf>
    <xf numFmtId="0" fontId="34" fillId="8" borderId="1" xfId="0" applyFont="1" applyFill="1" applyBorder="1" applyAlignment="1" applyProtection="1">
      <alignment horizontal="center"/>
      <protection locked="0"/>
    </xf>
    <xf numFmtId="0" fontId="34" fillId="8" borderId="1" xfId="0" applyFont="1" applyFill="1" applyBorder="1" applyAlignment="1" applyProtection="1">
      <alignment horizontal="center" vertical="center"/>
      <protection locked="0"/>
    </xf>
    <xf numFmtId="0" fontId="34" fillId="9" borderId="1" xfId="0" applyFont="1" applyFill="1" applyBorder="1" applyAlignment="1" applyProtection="1">
      <alignment horizontal="center"/>
      <protection locked="0"/>
    </xf>
    <xf numFmtId="0" fontId="34" fillId="8" borderId="1" xfId="0" applyFont="1" applyFill="1" applyBorder="1" applyProtection="1">
      <protection locked="0"/>
    </xf>
    <xf numFmtId="0" fontId="4" fillId="0" borderId="0" xfId="0" applyFont="1" applyBorder="1" applyAlignment="1" applyProtection="1">
      <alignment horizontal="center" vertical="center" wrapText="1"/>
    </xf>
  </cellXfs>
  <cellStyles count="12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Normal" xfId="0" builtinId="0"/>
  </cellStyles>
  <dxfs count="296"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 des sciences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Options 1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13</c:v>
                </c:pt>
                <c:pt idx="1">
                  <c:v>14</c:v>
                </c:pt>
                <c:pt idx="2">
                  <c:v>24</c:v>
                </c:pt>
                <c:pt idx="3">
                  <c:v>25</c:v>
                </c:pt>
                <c:pt idx="4">
                  <c:v>16</c:v>
                </c:pt>
                <c:pt idx="5">
                  <c:v>19</c:v>
                </c:pt>
                <c:pt idx="6">
                  <c:v>14</c:v>
                </c:pt>
                <c:pt idx="7">
                  <c:v>22</c:v>
                </c:pt>
                <c:pt idx="8">
                  <c:v>21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F-4376-9039-E3A9031F713F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 des sciences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Options 1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F-4376-9039-E3A9031F713F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 des sciences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Options 1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F-4376-9039-E3A9031F71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46101216"/>
        <c:axId val="2046103392"/>
      </c:barChart>
      <c:catAx>
        <c:axId val="2046101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46103392"/>
        <c:crosses val="autoZero"/>
        <c:auto val="1"/>
        <c:lblAlgn val="ctr"/>
        <c:lblOffset val="100"/>
        <c:noMultiLvlLbl val="0"/>
      </c:catAx>
      <c:valAx>
        <c:axId val="20461033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4610121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095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15.457753703703705</c:v>
                </c:pt>
                <c:pt idx="1">
                  <c:v>14.875</c:v>
                </c:pt>
                <c:pt idx="2">
                  <c:v>14.90625</c:v>
                </c:pt>
                <c:pt idx="3">
                  <c:v>16.364750000000001</c:v>
                </c:pt>
                <c:pt idx="4">
                  <c:v>18.200000000000003</c:v>
                </c:pt>
                <c:pt idx="5">
                  <c:v>16.399999999999999</c:v>
                </c:pt>
                <c:pt idx="6">
                  <c:v>14.693055555555556</c:v>
                </c:pt>
                <c:pt idx="7">
                  <c:v>11.8</c:v>
                </c:pt>
                <c:pt idx="8">
                  <c:v>16.125</c:v>
                </c:pt>
                <c:pt idx="9">
                  <c:v>16.75</c:v>
                </c:pt>
                <c:pt idx="10">
                  <c:v>15.175000000000001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7-4276-82D1-316CAC9033B4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11.546343529202279</c:v>
                </c:pt>
                <c:pt idx="1">
                  <c:v>10.148076923076921</c:v>
                </c:pt>
                <c:pt idx="2">
                  <c:v>9.912259615384615</c:v>
                </c:pt>
                <c:pt idx="3">
                  <c:v>12.579238461538463</c:v>
                </c:pt>
                <c:pt idx="4">
                  <c:v>12.715384615384616</c:v>
                </c:pt>
                <c:pt idx="5">
                  <c:v>11.006971153846155</c:v>
                </c:pt>
                <c:pt idx="6">
                  <c:v>10.456736111111111</c:v>
                </c:pt>
                <c:pt idx="7">
                  <c:v>10.041826923076924</c:v>
                </c:pt>
                <c:pt idx="8">
                  <c:v>12.471153846153847</c:v>
                </c:pt>
                <c:pt idx="9">
                  <c:v>12.48076923076923</c:v>
                </c:pt>
                <c:pt idx="10">
                  <c:v>10.903125000000001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7-4276-82D1-316CAC9033B4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1.4239884167571253</c:v>
                </c:pt>
                <c:pt idx="1">
                  <c:v>1.9441186732978546</c:v>
                </c:pt>
                <c:pt idx="2">
                  <c:v>1.6340912295935948</c:v>
                </c:pt>
                <c:pt idx="3">
                  <c:v>1.8644605451340714</c:v>
                </c:pt>
                <c:pt idx="4">
                  <c:v>2.5406033505085683</c:v>
                </c:pt>
                <c:pt idx="5">
                  <c:v>1.7738501870726979</c:v>
                </c:pt>
                <c:pt idx="6">
                  <c:v>1.5697935846923856</c:v>
                </c:pt>
                <c:pt idx="7">
                  <c:v>0.78106159266632857</c:v>
                </c:pt>
                <c:pt idx="8">
                  <c:v>2.8234083330939947</c:v>
                </c:pt>
                <c:pt idx="9">
                  <c:v>3.1889834406304765</c:v>
                </c:pt>
                <c:pt idx="10">
                  <c:v>1.1286559452678491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7-4276-82D1-316CAC9033B4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9.4217273148148131</c:v>
                </c:pt>
                <c:pt idx="1">
                  <c:v>6.5406250000000004</c:v>
                </c:pt>
                <c:pt idx="2">
                  <c:v>7.21875</c:v>
                </c:pt>
                <c:pt idx="3">
                  <c:v>9.6315000000000008</c:v>
                </c:pt>
                <c:pt idx="4">
                  <c:v>6.9</c:v>
                </c:pt>
                <c:pt idx="5">
                  <c:v>8.7624999999999993</c:v>
                </c:pt>
                <c:pt idx="6">
                  <c:v>7.6065972222222218</c:v>
                </c:pt>
                <c:pt idx="7">
                  <c:v>8.8187499999999996</c:v>
                </c:pt>
                <c:pt idx="8">
                  <c:v>6.625</c:v>
                </c:pt>
                <c:pt idx="9">
                  <c:v>5.25</c:v>
                </c:pt>
                <c:pt idx="10">
                  <c:v>10.31875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7-4276-82D1-316CAC90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100672"/>
        <c:axId val="2046101760"/>
      </c:lineChart>
      <c:catAx>
        <c:axId val="2046100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46101760"/>
        <c:crosses val="autoZero"/>
        <c:auto val="1"/>
        <c:lblAlgn val="ctr"/>
        <c:lblOffset val="100"/>
        <c:noMultiLvlLbl val="0"/>
      </c:catAx>
      <c:valAx>
        <c:axId val="204610176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046100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Options 1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18</c:v>
                </c:pt>
                <c:pt idx="1">
                  <c:v>18</c:v>
                </c:pt>
                <c:pt idx="2">
                  <c:v>12</c:v>
                </c:pt>
                <c:pt idx="3">
                  <c:v>22</c:v>
                </c:pt>
                <c:pt idx="4">
                  <c:v>2</c:v>
                </c:pt>
                <c:pt idx="5">
                  <c:v>10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0-4F19-AD37-4468F7B85221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Options 1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0-4F19-AD37-4468F7B85221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Options 1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17</c:v>
                </c:pt>
                <c:pt idx="5">
                  <c:v>3</c:v>
                </c:pt>
                <c:pt idx="6">
                  <c:v>3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0-4F19-AD37-4468F7B852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046090336"/>
        <c:axId val="2046090880"/>
      </c:barChart>
      <c:catAx>
        <c:axId val="204609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46090880"/>
        <c:crosses val="autoZero"/>
        <c:auto val="1"/>
        <c:lblAlgn val="ctr"/>
        <c:lblOffset val="100"/>
        <c:noMultiLvlLbl val="0"/>
      </c:catAx>
      <c:valAx>
        <c:axId val="204609088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4609033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095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13.332131944444447</c:v>
                </c:pt>
                <c:pt idx="1">
                  <c:v>14.975</c:v>
                </c:pt>
                <c:pt idx="2">
                  <c:v>16.2</c:v>
                </c:pt>
                <c:pt idx="3">
                  <c:v>14.924666666666667</c:v>
                </c:pt>
                <c:pt idx="4">
                  <c:v>16.468875000000001</c:v>
                </c:pt>
                <c:pt idx="5">
                  <c:v>10.765625</c:v>
                </c:pt>
                <c:pt idx="6">
                  <c:v>13.75</c:v>
                </c:pt>
                <c:pt idx="7">
                  <c:v>16</c:v>
                </c:pt>
                <c:pt idx="8">
                  <c:v>7.15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9-4450-9783-167C93D2A0F1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11.367756313131316</c:v>
                </c:pt>
                <c:pt idx="1">
                  <c:v>12.086363636363636</c:v>
                </c:pt>
                <c:pt idx="2">
                  <c:v>11.987784090909088</c:v>
                </c:pt>
                <c:pt idx="3">
                  <c:v>10.376333333333335</c:v>
                </c:pt>
                <c:pt idx="4">
                  <c:v>13.520630681818181</c:v>
                </c:pt>
                <c:pt idx="5">
                  <c:v>7.7026988636363631</c:v>
                </c:pt>
                <c:pt idx="6">
                  <c:v>9.7727272727272734</c:v>
                </c:pt>
                <c:pt idx="7">
                  <c:v>12.681818181818182</c:v>
                </c:pt>
                <c:pt idx="8">
                  <c:v>5.192045454545454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9-4450-9783-167C93D2A0F1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0.92522334849890941</c:v>
                </c:pt>
                <c:pt idx="1">
                  <c:v>1.5546384478274189</c:v>
                </c:pt>
                <c:pt idx="2">
                  <c:v>1.62702080996045</c:v>
                </c:pt>
                <c:pt idx="3">
                  <c:v>1.6588419820768714</c:v>
                </c:pt>
                <c:pt idx="4">
                  <c:v>1.7213627381541303</c:v>
                </c:pt>
                <c:pt idx="5">
                  <c:v>1.7697922738005145</c:v>
                </c:pt>
                <c:pt idx="6">
                  <c:v>1.2575142111888722</c:v>
                </c:pt>
                <c:pt idx="7">
                  <c:v>2.5959925826507093</c:v>
                </c:pt>
                <c:pt idx="8">
                  <c:v>1.1077751825069708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9-4450-9783-167C93D2A0F1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9.9395277777777764</c:v>
                </c:pt>
                <c:pt idx="1">
                  <c:v>9.8999999999999986</c:v>
                </c:pt>
                <c:pt idx="2">
                  <c:v>10.225</c:v>
                </c:pt>
                <c:pt idx="3">
                  <c:v>8.8580000000000005</c:v>
                </c:pt>
                <c:pt idx="4">
                  <c:v>10.445625</c:v>
                </c:pt>
                <c:pt idx="5">
                  <c:v>5.5687499999999996</c:v>
                </c:pt>
                <c:pt idx="6">
                  <c:v>8</c:v>
                </c:pt>
                <c:pt idx="7">
                  <c:v>6.75</c:v>
                </c:pt>
                <c:pt idx="8">
                  <c:v>3.375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9-4450-9783-167C93D2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093056"/>
        <c:axId val="2046093600"/>
      </c:lineChart>
      <c:catAx>
        <c:axId val="2046093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46093600"/>
        <c:crosses val="autoZero"/>
        <c:auto val="1"/>
        <c:lblAlgn val="ctr"/>
        <c:lblOffset val="100"/>
        <c:noMultiLvlLbl val="0"/>
      </c:catAx>
      <c:valAx>
        <c:axId val="204609360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046093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theme="9" tint="0.59999389629810485"/>
  </sheetPr>
  <sheetViews>
    <sheetView zoomScale="133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theme="9" tint="0.59999389629810485"/>
  </sheetPr>
  <sheetViews>
    <sheetView zoomScale="133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theme="7" tint="0.39997558519241921"/>
  </sheetPr>
  <sheetViews>
    <sheetView zoomScale="133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>
    <tabColor theme="7" tint="0.39997558519241921"/>
  </sheetPr>
  <sheetViews>
    <sheetView zoomScale="133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9887" cy="561473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9887" cy="561473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5</xdr:row>
      <xdr:rowOff>166104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9887" cy="561473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9887" cy="561473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8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A1:AH78"/>
  <sheetViews>
    <sheetView showGridLines="0" showZeros="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Q30" sqref="Q30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24.0976562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70</v>
      </c>
      <c r="L1" s="62" t="s">
        <v>188</v>
      </c>
      <c r="M1" s="64" t="s">
        <v>134</v>
      </c>
      <c r="N1" s="62" t="s">
        <v>181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46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47</v>
      </c>
      <c r="H4" s="40"/>
      <c r="I4" s="40"/>
      <c r="J4" s="40"/>
      <c r="K4" s="40"/>
      <c r="L4" s="40"/>
      <c r="M4" s="40" t="s">
        <v>48</v>
      </c>
      <c r="N4" s="40"/>
      <c r="O4" s="40"/>
      <c r="P4" s="40"/>
      <c r="R4" s="39"/>
      <c r="S4" s="39"/>
      <c r="U4" s="40" t="s">
        <v>49</v>
      </c>
      <c r="V4" s="40"/>
      <c r="W4" s="40"/>
      <c r="X4" s="40" t="s">
        <v>50</v>
      </c>
      <c r="Y4" s="40"/>
      <c r="Z4" s="40"/>
      <c r="AA4" s="40" t="s">
        <v>51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52</v>
      </c>
      <c r="H5" s="41" t="s">
        <v>53</v>
      </c>
      <c r="I5" s="41" t="s">
        <v>54</v>
      </c>
      <c r="J5" s="41" t="s">
        <v>55</v>
      </c>
      <c r="K5" s="41" t="s">
        <v>56</v>
      </c>
      <c r="L5" s="41" t="s">
        <v>57</v>
      </c>
      <c r="M5" s="41" t="s">
        <v>58</v>
      </c>
      <c r="N5" s="41" t="s">
        <v>59</v>
      </c>
      <c r="O5" s="41" t="s">
        <v>56</v>
      </c>
      <c r="P5" s="41" t="s">
        <v>60</v>
      </c>
      <c r="Q5" s="41" t="s">
        <v>0</v>
      </c>
      <c r="R5" s="42" t="s">
        <v>61</v>
      </c>
      <c r="S5" s="42" t="s">
        <v>75</v>
      </c>
      <c r="U5" s="41" t="s">
        <v>62</v>
      </c>
      <c r="V5" s="41" t="s">
        <v>63</v>
      </c>
      <c r="W5" s="41" t="s">
        <v>64</v>
      </c>
      <c r="X5" s="41" t="s">
        <v>62</v>
      </c>
      <c r="Y5" s="41" t="s">
        <v>65</v>
      </c>
      <c r="Z5" s="41" t="s">
        <v>66</v>
      </c>
      <c r="AA5" s="41" t="s">
        <v>67</v>
      </c>
      <c r="AB5" s="41" t="s">
        <v>68</v>
      </c>
      <c r="AD5" s="41" t="s">
        <v>243</v>
      </c>
      <c r="AE5" s="41" t="s">
        <v>244</v>
      </c>
      <c r="AF5" s="41" t="s">
        <v>245</v>
      </c>
    </row>
    <row r="6" spans="1:34" s="38" customFormat="1" x14ac:dyDescent="0.3">
      <c r="A6" s="43" t="s">
        <v>134</v>
      </c>
      <c r="B6" s="44" t="s">
        <v>4</v>
      </c>
      <c r="C6" s="56" t="s">
        <v>189</v>
      </c>
      <c r="D6" s="56" t="s">
        <v>190</v>
      </c>
      <c r="E6" s="43" t="s">
        <v>21</v>
      </c>
      <c r="F6" s="160" t="s">
        <v>166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tr">
        <f>H!A4</f>
        <v>FRA</v>
      </c>
    </row>
    <row r="7" spans="1:34" x14ac:dyDescent="0.3">
      <c r="A7" s="166"/>
      <c r="B7" s="59" t="s">
        <v>1</v>
      </c>
      <c r="C7" s="60"/>
      <c r="D7" s="161" t="s">
        <v>169</v>
      </c>
      <c r="E7" s="60"/>
      <c r="F7" s="160" t="s">
        <v>191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IF(SUM(M$78)=0,"",M7/M$78)</f>
        <v>0.3125</v>
      </c>
      <c r="S7" s="96">
        <v>0.4</v>
      </c>
      <c r="U7" s="51">
        <f t="shared" ref="U7:Z11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246</v>
      </c>
      <c r="AE7" s="179"/>
      <c r="AF7" s="180">
        <f>(G7*3+H7*4+I7*4)*M7/16/IF(AE7="cours S &amp; L fusionnés",2,IF(AE7="cours S &amp; L identiques",4/3,1))</f>
        <v>4.0625</v>
      </c>
      <c r="AH7" s="177" t="str">
        <f>H!A5</f>
        <v>URS</v>
      </c>
    </row>
    <row r="8" spans="1:34" x14ac:dyDescent="0.3">
      <c r="A8" s="166"/>
      <c r="B8" s="59" t="s">
        <v>2</v>
      </c>
      <c r="C8" s="60"/>
      <c r="D8" s="161" t="s">
        <v>171</v>
      </c>
      <c r="E8" s="60"/>
      <c r="F8" s="160" t="s">
        <v>192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3</v>
      </c>
      <c r="N8" s="51">
        <f>M8*J8</f>
        <v>10.5</v>
      </c>
      <c r="O8" s="51">
        <f>M8*K8</f>
        <v>12</v>
      </c>
      <c r="P8" s="51">
        <f>L8*M8</f>
        <v>22.5</v>
      </c>
      <c r="Q8" s="53"/>
      <c r="R8" s="69">
        <f>IF(SUM(M$78)=0,"",M8/M$78)</f>
        <v>0.1875</v>
      </c>
      <c r="S8" s="96">
        <v>0.4</v>
      </c>
      <c r="U8" s="51">
        <f t="shared" si="0"/>
        <v>24</v>
      </c>
      <c r="V8" s="54" t="str">
        <f t="shared" si="0"/>
        <v>OK</v>
      </c>
      <c r="W8" s="54" t="str">
        <f t="shared" si="0"/>
        <v>erreur</v>
      </c>
      <c r="X8" s="51">
        <f t="shared" si="0"/>
        <v>11.2</v>
      </c>
      <c r="Y8" s="54" t="str">
        <f t="shared" si="0"/>
        <v>OK</v>
      </c>
      <c r="Z8" s="54" t="str">
        <f t="shared" si="0"/>
        <v>erreur</v>
      </c>
      <c r="AA8" s="54" t="str">
        <f t="shared" si="1"/>
        <v>OK</v>
      </c>
      <c r="AB8" s="54" t="str">
        <f t="shared" si="1"/>
        <v>OK</v>
      </c>
      <c r="AD8" s="178" t="s">
        <v>246</v>
      </c>
      <c r="AE8" s="179"/>
      <c r="AF8" s="180">
        <f>(G8*3+H8*4+I8*4)*M8/16/IF(AE8="cours S &amp; L fusionnés",2,IF(AE8="cours S &amp; L identiques",4/3,1))</f>
        <v>2.4375</v>
      </c>
      <c r="AH8" s="177" t="str">
        <f>H!A6</f>
        <v>NIV</v>
      </c>
    </row>
    <row r="9" spans="1:34" x14ac:dyDescent="0.3">
      <c r="A9" s="166"/>
      <c r="B9" s="59" t="s">
        <v>3</v>
      </c>
      <c r="C9" s="60"/>
      <c r="D9" s="161" t="s">
        <v>193</v>
      </c>
      <c r="E9" s="60"/>
      <c r="F9" s="160" t="s">
        <v>194</v>
      </c>
      <c r="G9" s="164">
        <v>1</v>
      </c>
      <c r="H9" s="164">
        <v>2.5</v>
      </c>
      <c r="I9" s="164"/>
      <c r="J9" s="51">
        <f>IF(AND(D9&lt;&gt;"",SUM(G9:I9)&lt;&gt;J8),"erreur",SUM(G9:I9))</f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4</v>
      </c>
      <c r="N9" s="51">
        <f>M9*J9</f>
        <v>14</v>
      </c>
      <c r="O9" s="51">
        <f>M9*K9</f>
        <v>16</v>
      </c>
      <c r="P9" s="51">
        <f>L9*M9</f>
        <v>30</v>
      </c>
      <c r="Q9" s="53"/>
      <c r="R9" s="69">
        <f>IF(SUM(M$78)=0,"",M9/M$78)</f>
        <v>0.25</v>
      </c>
      <c r="S9" s="96">
        <v>0.4</v>
      </c>
      <c r="U9" s="51">
        <f t="shared" si="0"/>
        <v>24</v>
      </c>
      <c r="V9" s="54" t="str">
        <f t="shared" si="0"/>
        <v>OK</v>
      </c>
      <c r="W9" s="54" t="str">
        <f t="shared" si="0"/>
        <v>erreur</v>
      </c>
      <c r="X9" s="51">
        <f t="shared" si="0"/>
        <v>11.2</v>
      </c>
      <c r="Y9" s="54" t="str">
        <f t="shared" si="0"/>
        <v>OK</v>
      </c>
      <c r="Z9" s="54" t="str">
        <f t="shared" si="0"/>
        <v>erreur</v>
      </c>
      <c r="AA9" s="54" t="str">
        <f t="shared" si="1"/>
        <v>OK</v>
      </c>
      <c r="AB9" s="54" t="str">
        <f t="shared" si="1"/>
        <v>OK</v>
      </c>
      <c r="AD9" s="178" t="s">
        <v>246</v>
      </c>
      <c r="AE9" s="179"/>
      <c r="AF9" s="180">
        <f>(G9*3+H9*4+I9*4)*M9/16/IF(AE9="cours S &amp; L fusionnés",2,IF(AE9="cours S &amp; L identiques",4/3,1))</f>
        <v>3.25</v>
      </c>
      <c r="AH9" s="177" t="str">
        <f>H!A7</f>
        <v>HEN</v>
      </c>
    </row>
    <row r="10" spans="1:34" x14ac:dyDescent="0.3">
      <c r="A10" s="166"/>
      <c r="B10" s="59" t="s">
        <v>5</v>
      </c>
      <c r="C10" s="60"/>
      <c r="D10" s="161" t="s">
        <v>195</v>
      </c>
      <c r="E10" s="60"/>
      <c r="F10" s="160" t="s">
        <v>196</v>
      </c>
      <c r="G10" s="164">
        <v>1</v>
      </c>
      <c r="H10" s="164">
        <v>2.5</v>
      </c>
      <c r="I10" s="164"/>
      <c r="J10" s="51">
        <f>IF(AND(D10&lt;&gt;"",SUM(G10:I10)&lt;&gt;J8),"erreur",SUM(G10:I10))</f>
        <v>3.5</v>
      </c>
      <c r="K10" s="50">
        <v>4</v>
      </c>
      <c r="L10" s="51">
        <f>IF(OR(AND(D10&lt;&gt;"",SUM(J10:K10)=0),AND(D10="",SUM(J10:K10)&lt;&gt;0),AND(D10&lt;&gt;"",K10&lt;&gt;K8)),"erreur",SUM(J10:K10))</f>
        <v>7.5</v>
      </c>
      <c r="M10" s="52">
        <v>4</v>
      </c>
      <c r="N10" s="51">
        <f>M10*J10</f>
        <v>14</v>
      </c>
      <c r="O10" s="51">
        <f>M10*K10</f>
        <v>16</v>
      </c>
      <c r="P10" s="51">
        <f>L10*M10</f>
        <v>30</v>
      </c>
      <c r="Q10" s="53"/>
      <c r="R10" s="69">
        <f>IF(SUM(M$78)=0,"",M10/M$78)</f>
        <v>0.25</v>
      </c>
      <c r="S10" s="96">
        <v>0.4</v>
      </c>
      <c r="U10" s="51">
        <f t="shared" si="0"/>
        <v>24</v>
      </c>
      <c r="V10" s="54" t="str">
        <f t="shared" si="0"/>
        <v>OK</v>
      </c>
      <c r="W10" s="54" t="str">
        <f t="shared" si="0"/>
        <v>erreur</v>
      </c>
      <c r="X10" s="51">
        <f t="shared" si="0"/>
        <v>11.2</v>
      </c>
      <c r="Y10" s="54" t="str">
        <f t="shared" si="0"/>
        <v>OK</v>
      </c>
      <c r="Z10" s="54" t="str">
        <f t="shared" si="0"/>
        <v>erreur</v>
      </c>
      <c r="AA10" s="54" t="str">
        <f t="shared" si="1"/>
        <v>OK</v>
      </c>
      <c r="AB10" s="54" t="str">
        <f t="shared" si="1"/>
        <v>OK</v>
      </c>
      <c r="AD10" s="178" t="s">
        <v>246</v>
      </c>
      <c r="AE10" s="179"/>
      <c r="AF10" s="180">
        <f>(G10*3+H10*4+I10*4)*M10/16/IF(AE10="cours S &amp; L fusionnés",2,IF(AE10="cours S &amp; L identiques",4/3,1))</f>
        <v>3.25</v>
      </c>
      <c r="AH10" s="177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 t="s">
        <v>197</v>
      </c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>
        <v>0.4</v>
      </c>
      <c r="U11" s="51">
        <f t="shared" si="0"/>
        <v>24</v>
      </c>
      <c r="V11" s="54" t="str">
        <f t="shared" si="0"/>
        <v>OK</v>
      </c>
      <c r="W11" s="54" t="str">
        <f t="shared" si="0"/>
        <v>erreur</v>
      </c>
      <c r="X11" s="51">
        <f t="shared" si="0"/>
        <v>11.2</v>
      </c>
      <c r="Y11" s="54" t="str">
        <f t="shared" si="0"/>
        <v>OK</v>
      </c>
      <c r="Z11" s="54" t="str">
        <f t="shared" si="0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6</v>
      </c>
      <c r="C12" s="43" t="s">
        <v>198</v>
      </c>
      <c r="D12" s="56" t="s">
        <v>199</v>
      </c>
      <c r="E12" s="43" t="s">
        <v>21</v>
      </c>
      <c r="F12" s="160" t="s">
        <v>200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56</v>
      </c>
      <c r="P12" s="46">
        <f>IF($E12="Optionnel",SUBTOTAL(9,P13),SUBTOTAL(9,P13:P17))</f>
        <v>104</v>
      </c>
      <c r="Q12" s="48">
        <v>4</v>
      </c>
      <c r="R12" s="68"/>
      <c r="S12" s="68"/>
      <c r="U12" s="46">
        <f>IF(Q12="","",P12/Q12)</f>
        <v>26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tr">
        <f>H!A10</f>
        <v>MBO</v>
      </c>
    </row>
    <row r="13" spans="1:34" x14ac:dyDescent="0.3">
      <c r="A13" s="166"/>
      <c r="B13" s="59" t="s">
        <v>1</v>
      </c>
      <c r="C13" s="60"/>
      <c r="D13" s="161" t="s">
        <v>201</v>
      </c>
      <c r="E13" s="60"/>
      <c r="F13" s="160" t="s">
        <v>202</v>
      </c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6</v>
      </c>
      <c r="N13" s="51">
        <f>M13*J13</f>
        <v>18</v>
      </c>
      <c r="O13" s="51">
        <f>M13*K13</f>
        <v>21</v>
      </c>
      <c r="P13" s="51">
        <f>L13*M13</f>
        <v>39</v>
      </c>
      <c r="Q13" s="53"/>
      <c r="R13" s="69">
        <f>IF(SUM(M$78)=0,"",M13/M$78)</f>
        <v>0.375</v>
      </c>
      <c r="S13" s="96">
        <v>0.4</v>
      </c>
      <c r="U13" s="51">
        <f t="shared" ref="U13:Z17" si="2">U12</f>
        <v>26</v>
      </c>
      <c r="V13" s="54" t="str">
        <f t="shared" si="2"/>
        <v>OK</v>
      </c>
      <c r="W13" s="54" t="str">
        <f t="shared" si="2"/>
        <v>erreur</v>
      </c>
      <c r="X13" s="51">
        <f t="shared" si="2"/>
        <v>12</v>
      </c>
      <c r="Y13" s="54" t="str">
        <f t="shared" si="2"/>
        <v>OK</v>
      </c>
      <c r="Z13" s="54" t="str">
        <f t="shared" si="2"/>
        <v>erreur</v>
      </c>
      <c r="AA13" s="54" t="str">
        <f t="shared" si="1"/>
        <v>OK</v>
      </c>
      <c r="AB13" s="54" t="str">
        <f t="shared" si="1"/>
        <v>OK</v>
      </c>
      <c r="AD13" s="178" t="s">
        <v>251</v>
      </c>
      <c r="AE13" s="179"/>
      <c r="AF13" s="180">
        <f>(G13*3+H13*4+I13*4)*M13/16/IF(AE13="cours S &amp; L fusionnés",2,IF(AE13="cours S &amp; L identiques",4/3,1))</f>
        <v>4.125</v>
      </c>
      <c r="AH13" s="177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203</v>
      </c>
      <c r="E14" s="60"/>
      <c r="F14" s="160" t="s">
        <v>204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7</v>
      </c>
      <c r="N14" s="51">
        <f>M14*J14</f>
        <v>21</v>
      </c>
      <c r="O14" s="51">
        <f>M14*K14</f>
        <v>24.5</v>
      </c>
      <c r="P14" s="51">
        <f>L14*M14</f>
        <v>45.5</v>
      </c>
      <c r="Q14" s="53"/>
      <c r="R14" s="69">
        <f>IF(SUM(M$78)=0,"",M14/M$78)</f>
        <v>0.4375</v>
      </c>
      <c r="S14" s="96">
        <v>0.4</v>
      </c>
      <c r="U14" s="51">
        <f t="shared" si="2"/>
        <v>26</v>
      </c>
      <c r="V14" s="54" t="str">
        <f t="shared" si="2"/>
        <v>OK</v>
      </c>
      <c r="W14" s="54" t="str">
        <f t="shared" si="2"/>
        <v>erreur</v>
      </c>
      <c r="X14" s="51">
        <f t="shared" si="2"/>
        <v>12</v>
      </c>
      <c r="Y14" s="54" t="str">
        <f t="shared" si="2"/>
        <v>OK</v>
      </c>
      <c r="Z14" s="54" t="str">
        <f t="shared" si="2"/>
        <v>erreur</v>
      </c>
      <c r="AA14" s="54" t="str">
        <f t="shared" si="1"/>
        <v>OK</v>
      </c>
      <c r="AB14" s="54" t="str">
        <f t="shared" si="1"/>
        <v>OK</v>
      </c>
      <c r="AD14" s="178" t="s">
        <v>251</v>
      </c>
      <c r="AE14" s="179"/>
      <c r="AF14" s="180">
        <f>(G14*3+H14*4+I14*4)*M14/16/IF(AE14="cours S &amp; L fusionnés",2,IF(AE14="cours S &amp; L identiques",4/3,1))</f>
        <v>4.8125</v>
      </c>
      <c r="AH14" s="177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205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3</v>
      </c>
      <c r="N15" s="51">
        <f>M15*J15</f>
        <v>9</v>
      </c>
      <c r="O15" s="51">
        <f>M15*K15</f>
        <v>10.5</v>
      </c>
      <c r="P15" s="51">
        <f>L15*M15</f>
        <v>19.5</v>
      </c>
      <c r="Q15" s="53"/>
      <c r="R15" s="69">
        <f>IF(SUM(M$78)=0,"",M15/M$78)</f>
        <v>0.1875</v>
      </c>
      <c r="S15" s="96">
        <v>0.4</v>
      </c>
      <c r="U15" s="51">
        <f t="shared" si="2"/>
        <v>26</v>
      </c>
      <c r="V15" s="54" t="str">
        <f t="shared" si="2"/>
        <v>OK</v>
      </c>
      <c r="W15" s="54" t="str">
        <f t="shared" si="2"/>
        <v>erreur</v>
      </c>
      <c r="X15" s="51">
        <f t="shared" si="2"/>
        <v>12</v>
      </c>
      <c r="Y15" s="54" t="str">
        <f t="shared" si="2"/>
        <v>OK</v>
      </c>
      <c r="Z15" s="54" t="str">
        <f t="shared" si="2"/>
        <v>erreur</v>
      </c>
      <c r="AA15" s="54" t="str">
        <f t="shared" si="1"/>
        <v>OK</v>
      </c>
      <c r="AB15" s="54" t="str">
        <f t="shared" si="1"/>
        <v>OK</v>
      </c>
      <c r="AD15" s="178" t="s">
        <v>251</v>
      </c>
      <c r="AE15" s="179"/>
      <c r="AF15" s="180">
        <f>(G15*3+H15*4+I15*4)*M15/16/IF(AE15="cours S &amp; L fusionnés",2,IF(AE15="cours S &amp; L identiques",4/3,1))</f>
        <v>2.0625</v>
      </c>
      <c r="AH15" s="177">
        <f>H!A13</f>
        <v>0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>
        <v>0.4</v>
      </c>
      <c r="U16" s="51">
        <f t="shared" si="2"/>
        <v>26</v>
      </c>
      <c r="V16" s="54" t="str">
        <f t="shared" si="2"/>
        <v>OK</v>
      </c>
      <c r="W16" s="54" t="str">
        <f t="shared" si="2"/>
        <v>erreur</v>
      </c>
      <c r="X16" s="51">
        <f t="shared" si="2"/>
        <v>12</v>
      </c>
      <c r="Y16" s="54" t="str">
        <f t="shared" si="2"/>
        <v>OK</v>
      </c>
      <c r="Z16" s="54" t="str">
        <f t="shared" si="2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269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>
        <v>0.4</v>
      </c>
      <c r="U17" s="51">
        <f t="shared" si="2"/>
        <v>26</v>
      </c>
      <c r="V17" s="54" t="str">
        <f t="shared" si="2"/>
        <v>OK</v>
      </c>
      <c r="W17" s="54" t="str">
        <f t="shared" si="2"/>
        <v>erreur</v>
      </c>
      <c r="X17" s="51">
        <f t="shared" si="2"/>
        <v>12</v>
      </c>
      <c r="Y17" s="54" t="str">
        <f t="shared" si="2"/>
        <v>OK</v>
      </c>
      <c r="Z17" s="54" t="str">
        <f t="shared" si="2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7</v>
      </c>
      <c r="C18" s="43" t="s">
        <v>206</v>
      </c>
      <c r="D18" s="56" t="s">
        <v>156</v>
      </c>
      <c r="E18" s="43" t="s">
        <v>21</v>
      </c>
      <c r="F18" s="160" t="s">
        <v>207</v>
      </c>
      <c r="G18" s="45"/>
      <c r="H18" s="45"/>
      <c r="I18" s="45"/>
      <c r="J18" s="46">
        <f>J19</f>
        <v>3</v>
      </c>
      <c r="K18" s="46">
        <f>K19</f>
        <v>3.5</v>
      </c>
      <c r="L18" s="46">
        <f>SUM(J18:K18)</f>
        <v>6.5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56</v>
      </c>
      <c r="P18" s="46">
        <f>IF($E18="Optionnel",SUBTOTAL(9,P19),SUBTOTAL(9,P19:P23))</f>
        <v>104</v>
      </c>
      <c r="Q18" s="48">
        <v>4</v>
      </c>
      <c r="R18" s="68"/>
      <c r="S18" s="68"/>
      <c r="U18" s="46">
        <f>IF(Q18="","",P18/Q18)</f>
        <v>26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12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6"/>
      <c r="B19" s="59" t="s">
        <v>1</v>
      </c>
      <c r="C19" s="60"/>
      <c r="D19" s="161" t="s">
        <v>158</v>
      </c>
      <c r="E19" s="60"/>
      <c r="F19" s="160" t="s">
        <v>159</v>
      </c>
      <c r="G19" s="164">
        <v>1</v>
      </c>
      <c r="H19" s="164">
        <v>2</v>
      </c>
      <c r="I19" s="164"/>
      <c r="J19" s="51">
        <f>SUM(G19:I19)</f>
        <v>3</v>
      </c>
      <c r="K19" s="50">
        <v>3.5</v>
      </c>
      <c r="L19" s="51">
        <f>IF(OR(AND(D19&lt;&gt;"",SUM(J19:K19)=0),AND(D19="",SUM(J19:K19)&lt;&gt;0)),"erreur",SUM(J19:K19))</f>
        <v>6.5</v>
      </c>
      <c r="M19" s="52">
        <v>6</v>
      </c>
      <c r="N19" s="51">
        <f>M19*J19</f>
        <v>18</v>
      </c>
      <c r="O19" s="51">
        <f>M19*K19</f>
        <v>21</v>
      </c>
      <c r="P19" s="51">
        <f>L19*M19</f>
        <v>39</v>
      </c>
      <c r="Q19" s="53"/>
      <c r="R19" s="69">
        <f>IF(SUM(M$78)=0,"",M19/M$78)</f>
        <v>0.375</v>
      </c>
      <c r="S19" s="96">
        <v>0.4</v>
      </c>
      <c r="U19" s="51">
        <f t="shared" ref="U19:Z23" si="3">U18</f>
        <v>26</v>
      </c>
      <c r="V19" s="54" t="str">
        <f t="shared" si="3"/>
        <v>OK</v>
      </c>
      <c r="W19" s="54" t="str">
        <f t="shared" si="3"/>
        <v>erreur</v>
      </c>
      <c r="X19" s="51">
        <f t="shared" si="3"/>
        <v>12</v>
      </c>
      <c r="Y19" s="54" t="str">
        <f t="shared" si="3"/>
        <v>OK</v>
      </c>
      <c r="Z19" s="54" t="str">
        <f t="shared" si="3"/>
        <v>erreur</v>
      </c>
      <c r="AA19" s="54" t="str">
        <f t="shared" si="1"/>
        <v>OK</v>
      </c>
      <c r="AB19" s="54" t="str">
        <f t="shared" si="1"/>
        <v>OK</v>
      </c>
      <c r="AD19" s="178" t="s">
        <v>250</v>
      </c>
      <c r="AE19" s="179" t="s">
        <v>262</v>
      </c>
      <c r="AF19" s="180">
        <f>(G19*3+H19*4+I19*4)*M19/16/IF(AE19="cours S &amp; L fusionnés",2,IF(AE19="cours S &amp; L identiques",4/3,1))</f>
        <v>3.09375</v>
      </c>
      <c r="AH19" s="177">
        <f>H!A17</f>
        <v>0</v>
      </c>
    </row>
    <row r="20" spans="1:34" x14ac:dyDescent="0.3">
      <c r="A20" s="166"/>
      <c r="B20" s="59" t="s">
        <v>2</v>
      </c>
      <c r="C20" s="60"/>
      <c r="D20" s="161" t="s">
        <v>160</v>
      </c>
      <c r="E20" s="60"/>
      <c r="F20" s="160" t="s">
        <v>208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3.5</v>
      </c>
      <c r="L20" s="51">
        <f>IF(OR(AND(D20&lt;&gt;"",SUM(J20:K20)=0),AND(D20="",SUM(J20:K20)&lt;&gt;0),AND(D20&lt;&gt;"",K20&lt;&gt;K19)),"erreur",SUM(J20:K20))</f>
        <v>6.5</v>
      </c>
      <c r="M20" s="52">
        <v>5</v>
      </c>
      <c r="N20" s="51">
        <f>M20*J20</f>
        <v>15</v>
      </c>
      <c r="O20" s="51">
        <f>M20*K20</f>
        <v>17.5</v>
      </c>
      <c r="P20" s="51">
        <f>L20*M20</f>
        <v>32.5</v>
      </c>
      <c r="Q20" s="53"/>
      <c r="R20" s="69">
        <f>IF(SUM(M$78)=0,"",M20/M$78)</f>
        <v>0.3125</v>
      </c>
      <c r="S20" s="96">
        <v>0.4</v>
      </c>
      <c r="U20" s="51">
        <f t="shared" si="3"/>
        <v>26</v>
      </c>
      <c r="V20" s="54" t="str">
        <f t="shared" si="3"/>
        <v>OK</v>
      </c>
      <c r="W20" s="54" t="str">
        <f t="shared" si="3"/>
        <v>erreur</v>
      </c>
      <c r="X20" s="51">
        <f t="shared" si="3"/>
        <v>12</v>
      </c>
      <c r="Y20" s="54" t="str">
        <f t="shared" si="3"/>
        <v>OK</v>
      </c>
      <c r="Z20" s="54" t="str">
        <f t="shared" si="3"/>
        <v>erreur</v>
      </c>
      <c r="AA20" s="54" t="str">
        <f t="shared" si="1"/>
        <v>OK</v>
      </c>
      <c r="AB20" s="54" t="str">
        <f t="shared" si="1"/>
        <v>OK</v>
      </c>
      <c r="AD20" s="178" t="s">
        <v>250</v>
      </c>
      <c r="AE20" s="179" t="s">
        <v>262</v>
      </c>
      <c r="AF20" s="180">
        <f>(G20*3+H20*4+I20*4)*M20/16/IF(AE20="cours S &amp; L fusionnés",2,IF(AE20="cours S &amp; L identiques",4/3,1))</f>
        <v>2.578125</v>
      </c>
      <c r="AH20" s="177">
        <f>H!A18</f>
        <v>0</v>
      </c>
    </row>
    <row r="21" spans="1:34" x14ac:dyDescent="0.3">
      <c r="A21" s="166"/>
      <c r="B21" s="59" t="s">
        <v>3</v>
      </c>
      <c r="C21" s="60"/>
      <c r="D21" s="161" t="s">
        <v>209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3.5</v>
      </c>
      <c r="L21" s="51">
        <f>IF(OR(AND(D21&lt;&gt;"",SUM(J21:K21)=0),AND(D21="",SUM(J21:K21)&lt;&gt;0),AND(D21&lt;&gt;"",K21&lt;&gt;K20)),"erreur",SUM(J21:K21))</f>
        <v>6.5</v>
      </c>
      <c r="M21" s="52">
        <v>5</v>
      </c>
      <c r="N21" s="51">
        <f>M21*J21</f>
        <v>15</v>
      </c>
      <c r="O21" s="51">
        <f>M21*K21</f>
        <v>17.5</v>
      </c>
      <c r="P21" s="51">
        <f>L21*M21</f>
        <v>32.5</v>
      </c>
      <c r="Q21" s="53"/>
      <c r="R21" s="69">
        <f>IF(SUM(M$78)=0,"",M21/M$78)</f>
        <v>0.3125</v>
      </c>
      <c r="S21" s="96">
        <v>0.4</v>
      </c>
      <c r="U21" s="51">
        <f t="shared" si="3"/>
        <v>26</v>
      </c>
      <c r="V21" s="54" t="str">
        <f t="shared" si="3"/>
        <v>OK</v>
      </c>
      <c r="W21" s="54" t="str">
        <f t="shared" si="3"/>
        <v>erreur</v>
      </c>
      <c r="X21" s="51">
        <f t="shared" si="3"/>
        <v>12</v>
      </c>
      <c r="Y21" s="54" t="str">
        <f t="shared" si="3"/>
        <v>OK</v>
      </c>
      <c r="Z21" s="54" t="str">
        <f t="shared" si="3"/>
        <v>erreur</v>
      </c>
      <c r="AA21" s="54" t="str">
        <f t="shared" si="1"/>
        <v>OK</v>
      </c>
      <c r="AB21" s="54" t="str">
        <f t="shared" si="1"/>
        <v>OK</v>
      </c>
      <c r="AD21" s="178" t="s">
        <v>250</v>
      </c>
      <c r="AE21" s="179" t="s">
        <v>262</v>
      </c>
      <c r="AF21" s="180">
        <f>(G21*3+H21*4+I21*4)*M21/16/IF(AE21="cours S &amp; L fusionnés",2,IF(AE21="cours S &amp; L identiques",4/3,1))</f>
        <v>2.578125</v>
      </c>
      <c r="AH21" s="177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>
        <v>0.4</v>
      </c>
      <c r="U22" s="51">
        <f t="shared" si="3"/>
        <v>26</v>
      </c>
      <c r="V22" s="54" t="str">
        <f t="shared" si="3"/>
        <v>OK</v>
      </c>
      <c r="W22" s="54" t="str">
        <f t="shared" si="3"/>
        <v>erreur</v>
      </c>
      <c r="X22" s="51">
        <f t="shared" si="3"/>
        <v>12</v>
      </c>
      <c r="Y22" s="54" t="str">
        <f t="shared" si="3"/>
        <v>OK</v>
      </c>
      <c r="Z22" s="54" t="str">
        <f t="shared" si="3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>
        <v>0.4</v>
      </c>
      <c r="U23" s="51">
        <f t="shared" si="3"/>
        <v>26</v>
      </c>
      <c r="V23" s="54" t="str">
        <f t="shared" si="3"/>
        <v>OK</v>
      </c>
      <c r="W23" s="54" t="str">
        <f t="shared" si="3"/>
        <v>erreur</v>
      </c>
      <c r="X23" s="51">
        <f t="shared" si="3"/>
        <v>12</v>
      </c>
      <c r="Y23" s="54" t="str">
        <f t="shared" si="3"/>
        <v>OK</v>
      </c>
      <c r="Z23" s="54" t="str">
        <f t="shared" si="3"/>
        <v>erreur</v>
      </c>
      <c r="AA23" s="54" t="str">
        <f t="shared" ref="AA23:AB38" si="4">AA24</f>
        <v>OK</v>
      </c>
      <c r="AB23" s="54" t="str">
        <f t="shared" si="4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8</v>
      </c>
      <c r="C24" s="43" t="s">
        <v>210</v>
      </c>
      <c r="D24" s="56" t="s">
        <v>141</v>
      </c>
      <c r="E24" s="43" t="s">
        <v>21</v>
      </c>
      <c r="F24" s="160" t="s">
        <v>207</v>
      </c>
      <c r="G24" s="45"/>
      <c r="H24" s="45"/>
      <c r="I24" s="45"/>
      <c r="J24" s="46">
        <f>J25</f>
        <v>3</v>
      </c>
      <c r="K24" s="46">
        <f>K25</f>
        <v>3.5</v>
      </c>
      <c r="L24" s="46">
        <f>SUM(J24:K24)</f>
        <v>6.5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56</v>
      </c>
      <c r="P24" s="46">
        <f>IF($E24="Optionnel",SUBTOTAL(9,P25),SUBTOTAL(9,P25:P29))</f>
        <v>104</v>
      </c>
      <c r="Q24" s="48">
        <v>4</v>
      </c>
      <c r="R24" s="68"/>
      <c r="S24" s="68"/>
      <c r="U24" s="46">
        <f>IF(Q24="","",P24/Q24)</f>
        <v>26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12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4"/>
        <v>OK</v>
      </c>
      <c r="AB24" s="49" t="str">
        <f t="shared" si="4"/>
        <v>OK</v>
      </c>
      <c r="AF24" s="181"/>
      <c r="AH24" s="177">
        <f>H!A22</f>
        <v>0</v>
      </c>
    </row>
    <row r="25" spans="1:34" x14ac:dyDescent="0.3">
      <c r="A25" s="166"/>
      <c r="B25" s="59" t="s">
        <v>1</v>
      </c>
      <c r="C25" s="60"/>
      <c r="D25" s="161" t="s">
        <v>211</v>
      </c>
      <c r="E25" s="60"/>
      <c r="F25" s="160" t="s">
        <v>159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3.5</v>
      </c>
      <c r="L25" s="51">
        <f>IF(OR(AND(D25&lt;&gt;"",SUM(J25:K25)=0),AND(D25="",SUM(J25:K25)&lt;&gt;0)),"erreur",SUM(J25:K25))</f>
        <v>6.5</v>
      </c>
      <c r="M25" s="52">
        <v>8</v>
      </c>
      <c r="N25" s="51">
        <f>M25*J25</f>
        <v>24</v>
      </c>
      <c r="O25" s="51">
        <f>M25*K25</f>
        <v>28</v>
      </c>
      <c r="P25" s="51">
        <f>L25*M25</f>
        <v>52</v>
      </c>
      <c r="Q25" s="53"/>
      <c r="R25" s="69">
        <f>IF(SUM(M$78)=0,"",M25/M$78)</f>
        <v>0.5</v>
      </c>
      <c r="S25" s="96">
        <v>0.4</v>
      </c>
      <c r="U25" s="51">
        <f t="shared" ref="U25:Z29" si="5">U24</f>
        <v>26</v>
      </c>
      <c r="V25" s="54" t="str">
        <f t="shared" si="5"/>
        <v>OK</v>
      </c>
      <c r="W25" s="54" t="str">
        <f t="shared" si="5"/>
        <v>erreur</v>
      </c>
      <c r="X25" s="51">
        <f t="shared" si="5"/>
        <v>12</v>
      </c>
      <c r="Y25" s="54" t="str">
        <f t="shared" si="5"/>
        <v>OK</v>
      </c>
      <c r="Z25" s="54" t="str">
        <f t="shared" si="5"/>
        <v>erreur</v>
      </c>
      <c r="AA25" s="54" t="str">
        <f t="shared" si="4"/>
        <v>OK</v>
      </c>
      <c r="AB25" s="54" t="str">
        <f t="shared" si="4"/>
        <v>OK</v>
      </c>
      <c r="AD25" s="178" t="s">
        <v>248</v>
      </c>
      <c r="AE25" s="179" t="s">
        <v>262</v>
      </c>
      <c r="AF25" s="180">
        <f>(G25*3+H25*4+I25*4)*M25/16/IF(AE25="cours S &amp; L fusionnés",2,IF(AE25="cours S &amp; L identiques",4/3,1))</f>
        <v>4.125</v>
      </c>
      <c r="AH25" s="177">
        <f>H!A23</f>
        <v>0</v>
      </c>
    </row>
    <row r="26" spans="1:34" x14ac:dyDescent="0.3">
      <c r="A26" s="166"/>
      <c r="B26" s="59" t="s">
        <v>2</v>
      </c>
      <c r="C26" s="60"/>
      <c r="D26" s="161" t="s">
        <v>145</v>
      </c>
      <c r="E26" s="60"/>
      <c r="F26" s="160" t="s">
        <v>208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3.5</v>
      </c>
      <c r="L26" s="51">
        <f>IF(OR(AND(D26&lt;&gt;"",SUM(J26:K26)=0),AND(D26="",SUM(J26:K26)&lt;&gt;0),AND(D26&lt;&gt;"",K26&lt;&gt;K25)),"erreur",SUM(J26:K26))</f>
        <v>6.5</v>
      </c>
      <c r="M26" s="52">
        <v>8</v>
      </c>
      <c r="N26" s="51">
        <f>M26*J26</f>
        <v>24</v>
      </c>
      <c r="O26" s="51">
        <f>M26*K26</f>
        <v>28</v>
      </c>
      <c r="P26" s="51">
        <f>L26*M26</f>
        <v>52</v>
      </c>
      <c r="Q26" s="53"/>
      <c r="R26" s="69">
        <f>IF(SUM(M$78)=0,"",M26/M$78)</f>
        <v>0.5</v>
      </c>
      <c r="S26" s="96">
        <v>0.4</v>
      </c>
      <c r="U26" s="51">
        <f t="shared" si="5"/>
        <v>26</v>
      </c>
      <c r="V26" s="54" t="str">
        <f t="shared" si="5"/>
        <v>OK</v>
      </c>
      <c r="W26" s="54" t="str">
        <f t="shared" si="5"/>
        <v>erreur</v>
      </c>
      <c r="X26" s="51">
        <f t="shared" si="5"/>
        <v>12</v>
      </c>
      <c r="Y26" s="54" t="str">
        <f t="shared" si="5"/>
        <v>OK</v>
      </c>
      <c r="Z26" s="54" t="str">
        <f t="shared" si="5"/>
        <v>erreur</v>
      </c>
      <c r="AA26" s="54" t="str">
        <f t="shared" si="4"/>
        <v>OK</v>
      </c>
      <c r="AB26" s="54" t="str">
        <f t="shared" si="4"/>
        <v>OK</v>
      </c>
      <c r="AD26" s="178" t="s">
        <v>248</v>
      </c>
      <c r="AE26" s="179" t="s">
        <v>262</v>
      </c>
      <c r="AF26" s="180">
        <f>(G26*3+H26*4+I26*4)*M26/16/IF(AE26="cours S &amp; L fusionnés",2,IF(AE26="cours S &amp; L identiques",4/3,1))</f>
        <v>4.125</v>
      </c>
      <c r="AH26" s="177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>
        <v>0.4</v>
      </c>
      <c r="U27" s="51">
        <f t="shared" si="5"/>
        <v>26</v>
      </c>
      <c r="V27" s="54" t="str">
        <f t="shared" si="5"/>
        <v>OK</v>
      </c>
      <c r="W27" s="54" t="str">
        <f t="shared" si="5"/>
        <v>erreur</v>
      </c>
      <c r="X27" s="51">
        <f t="shared" si="5"/>
        <v>12</v>
      </c>
      <c r="Y27" s="54" t="str">
        <f t="shared" si="5"/>
        <v>OK</v>
      </c>
      <c r="Z27" s="54" t="str">
        <f t="shared" si="5"/>
        <v>erreur</v>
      </c>
      <c r="AA27" s="54" t="str">
        <f t="shared" si="4"/>
        <v>OK</v>
      </c>
      <c r="AB27" s="54" t="str">
        <f t="shared" si="4"/>
        <v>OK</v>
      </c>
      <c r="AD27" s="178"/>
      <c r="AE27" s="179"/>
      <c r="AF27" s="180">
        <f>(G27*3+H27*4+I27*4)*M27/16/IF(AE27="cours S &amp; L fusionnés",2,IF(AE27="cours S &amp; L identiques",4/3,1))</f>
        <v>0</v>
      </c>
      <c r="AH27" s="177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>
        <v>0.4</v>
      </c>
      <c r="U28" s="51">
        <f t="shared" si="5"/>
        <v>26</v>
      </c>
      <c r="V28" s="54" t="str">
        <f t="shared" si="5"/>
        <v>OK</v>
      </c>
      <c r="W28" s="54" t="str">
        <f t="shared" si="5"/>
        <v>erreur</v>
      </c>
      <c r="X28" s="51">
        <f t="shared" si="5"/>
        <v>12</v>
      </c>
      <c r="Y28" s="54" t="str">
        <f t="shared" si="5"/>
        <v>OK</v>
      </c>
      <c r="Z28" s="54" t="str">
        <f t="shared" si="5"/>
        <v>erreur</v>
      </c>
      <c r="AA28" s="54" t="str">
        <f t="shared" si="4"/>
        <v>OK</v>
      </c>
      <c r="AB28" s="54" t="str">
        <f t="shared" si="4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>
        <v>0.4</v>
      </c>
      <c r="U29" s="51">
        <f t="shared" si="5"/>
        <v>26</v>
      </c>
      <c r="V29" s="54" t="str">
        <f t="shared" si="5"/>
        <v>OK</v>
      </c>
      <c r="W29" s="54" t="str">
        <f t="shared" si="5"/>
        <v>erreur</v>
      </c>
      <c r="X29" s="51">
        <f t="shared" si="5"/>
        <v>12</v>
      </c>
      <c r="Y29" s="54" t="str">
        <f t="shared" si="5"/>
        <v>OK</v>
      </c>
      <c r="Z29" s="54" t="str">
        <f t="shared" si="5"/>
        <v>erreur</v>
      </c>
      <c r="AA29" s="54" t="str">
        <f t="shared" si="4"/>
        <v>OK</v>
      </c>
      <c r="AB29" s="54" t="str">
        <f t="shared" si="4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9</v>
      </c>
      <c r="C30" s="43" t="s">
        <v>212</v>
      </c>
      <c r="D30" s="56" t="s">
        <v>213</v>
      </c>
      <c r="E30" s="43" t="s">
        <v>21</v>
      </c>
      <c r="F30" s="160" t="s">
        <v>214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4"/>
        <v>OK</v>
      </c>
      <c r="AB30" s="49" t="str">
        <f t="shared" si="4"/>
        <v>OK</v>
      </c>
      <c r="AF30" s="181"/>
      <c r="AH30" s="177">
        <f>H!A28</f>
        <v>0</v>
      </c>
    </row>
    <row r="31" spans="1:34" x14ac:dyDescent="0.3">
      <c r="A31" s="166"/>
      <c r="B31" s="59" t="s">
        <v>1</v>
      </c>
      <c r="C31" s="60"/>
      <c r="D31" s="161" t="s">
        <v>215</v>
      </c>
      <c r="E31" s="60"/>
      <c r="F31" s="160"/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5</v>
      </c>
      <c r="N31" s="51">
        <f>M31*J31</f>
        <v>10</v>
      </c>
      <c r="O31" s="51">
        <f>M31*K31</f>
        <v>12.5</v>
      </c>
      <c r="P31" s="51">
        <f>L31*M31</f>
        <v>22.5</v>
      </c>
      <c r="Q31" s="53"/>
      <c r="R31" s="69">
        <f>IF(SUM(M$78)=0,"",M31/M$78)</f>
        <v>0.3125</v>
      </c>
      <c r="S31" s="96">
        <v>0.4</v>
      </c>
      <c r="U31" s="51">
        <f t="shared" ref="U31:Z35" si="6">U30</f>
        <v>24</v>
      </c>
      <c r="V31" s="54" t="str">
        <f t="shared" si="6"/>
        <v>OK</v>
      </c>
      <c r="W31" s="54" t="str">
        <f t="shared" si="6"/>
        <v>erreur</v>
      </c>
      <c r="X31" s="51">
        <f t="shared" si="6"/>
        <v>10.666666666666666</v>
      </c>
      <c r="Y31" s="54" t="str">
        <f t="shared" si="6"/>
        <v>OK</v>
      </c>
      <c r="Z31" s="54" t="str">
        <f t="shared" si="6"/>
        <v>erreur</v>
      </c>
      <c r="AA31" s="54" t="str">
        <f t="shared" si="4"/>
        <v>OK</v>
      </c>
      <c r="AB31" s="54" t="str">
        <f t="shared" si="4"/>
        <v>OK</v>
      </c>
      <c r="AD31" s="178" t="s">
        <v>247</v>
      </c>
      <c r="AE31" s="179"/>
      <c r="AF31" s="180">
        <f>(G31*3+H31*4+I31*4)*M31/16/IF(AE31="cours S &amp; L fusionnés",2,IF(AE31="cours S &amp; L identiques",4/3,1))</f>
        <v>2.1875</v>
      </c>
      <c r="AH31" s="177">
        <f>H!A29</f>
        <v>0</v>
      </c>
    </row>
    <row r="32" spans="1:34" x14ac:dyDescent="0.3">
      <c r="A32" s="166"/>
      <c r="B32" s="59" t="s">
        <v>2</v>
      </c>
      <c r="C32" s="60"/>
      <c r="D32" s="161" t="s">
        <v>216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5</v>
      </c>
      <c r="N32" s="51">
        <f>M32*J32</f>
        <v>10</v>
      </c>
      <c r="O32" s="51">
        <f>M32*K32</f>
        <v>12.5</v>
      </c>
      <c r="P32" s="51">
        <f>L32*M32</f>
        <v>22.5</v>
      </c>
      <c r="Q32" s="53"/>
      <c r="R32" s="69">
        <f>IF(SUM(M$78)=0,"",M32/M$78)</f>
        <v>0.3125</v>
      </c>
      <c r="S32" s="96">
        <v>0.4</v>
      </c>
      <c r="U32" s="51">
        <f t="shared" si="6"/>
        <v>24</v>
      </c>
      <c r="V32" s="54" t="str">
        <f t="shared" si="6"/>
        <v>OK</v>
      </c>
      <c r="W32" s="54" t="str">
        <f t="shared" si="6"/>
        <v>erreur</v>
      </c>
      <c r="X32" s="51">
        <f t="shared" si="6"/>
        <v>10.666666666666666</v>
      </c>
      <c r="Y32" s="54" t="str">
        <f t="shared" si="6"/>
        <v>OK</v>
      </c>
      <c r="Z32" s="54" t="str">
        <f t="shared" si="6"/>
        <v>erreur</v>
      </c>
      <c r="AA32" s="54" t="str">
        <f t="shared" si="4"/>
        <v>OK</v>
      </c>
      <c r="AB32" s="54" t="str">
        <f t="shared" si="4"/>
        <v>OK</v>
      </c>
      <c r="AD32" s="178" t="s">
        <v>247</v>
      </c>
      <c r="AE32" s="179"/>
      <c r="AF32" s="180">
        <f>(G32*3+H32*4+I32*4)*M32/16/IF(AE32="cours S &amp; L fusionnés",2,IF(AE32="cours S &amp; L identiques",4/3,1))</f>
        <v>2.1875</v>
      </c>
      <c r="AH32" s="177">
        <f>H!A30</f>
        <v>0</v>
      </c>
    </row>
    <row r="33" spans="1:34" x14ac:dyDescent="0.3">
      <c r="A33" s="166"/>
      <c r="B33" s="59" t="s">
        <v>3</v>
      </c>
      <c r="C33" s="60"/>
      <c r="D33" s="161" t="s">
        <v>217</v>
      </c>
      <c r="E33" s="60"/>
      <c r="F33" s="160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6</v>
      </c>
      <c r="N33" s="51">
        <f>M33*J33</f>
        <v>12</v>
      </c>
      <c r="O33" s="51">
        <f>M33*K33</f>
        <v>15</v>
      </c>
      <c r="P33" s="51">
        <f>L33*M33</f>
        <v>27</v>
      </c>
      <c r="Q33" s="53"/>
      <c r="R33" s="69">
        <f>IF(SUM(M$78)=0,"",M33/M$78)</f>
        <v>0.375</v>
      </c>
      <c r="S33" s="96">
        <v>0.4</v>
      </c>
      <c r="U33" s="51">
        <f t="shared" si="6"/>
        <v>24</v>
      </c>
      <c r="V33" s="54" t="str">
        <f t="shared" si="6"/>
        <v>OK</v>
      </c>
      <c r="W33" s="54" t="str">
        <f t="shared" si="6"/>
        <v>erreur</v>
      </c>
      <c r="X33" s="51">
        <f t="shared" si="6"/>
        <v>10.666666666666666</v>
      </c>
      <c r="Y33" s="54" t="str">
        <f t="shared" si="6"/>
        <v>OK</v>
      </c>
      <c r="Z33" s="54" t="str">
        <f t="shared" si="6"/>
        <v>erreur</v>
      </c>
      <c r="AA33" s="54" t="str">
        <f t="shared" si="4"/>
        <v>OK</v>
      </c>
      <c r="AB33" s="54" t="str">
        <f t="shared" si="4"/>
        <v>OK</v>
      </c>
      <c r="AD33" s="178" t="s">
        <v>247</v>
      </c>
      <c r="AE33" s="179"/>
      <c r="AF33" s="180">
        <f>(G33*3+H33*4+I33*4)*M33/16/IF(AE33="cours S &amp; L fusionnés",2,IF(AE33="cours S &amp; L identiques",4/3,1))</f>
        <v>2.625</v>
      </c>
      <c r="AH33" s="177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>
        <v>0.4</v>
      </c>
      <c r="U34" s="51">
        <f t="shared" si="6"/>
        <v>24</v>
      </c>
      <c r="V34" s="54" t="str">
        <f t="shared" si="6"/>
        <v>OK</v>
      </c>
      <c r="W34" s="54" t="str">
        <f t="shared" si="6"/>
        <v>erreur</v>
      </c>
      <c r="X34" s="51">
        <f t="shared" si="6"/>
        <v>10.666666666666666</v>
      </c>
      <c r="Y34" s="54" t="str">
        <f t="shared" si="6"/>
        <v>OK</v>
      </c>
      <c r="Z34" s="54" t="str">
        <f t="shared" si="6"/>
        <v>erreur</v>
      </c>
      <c r="AA34" s="54" t="str">
        <f t="shared" si="4"/>
        <v>OK</v>
      </c>
      <c r="AB34" s="54" t="str">
        <f t="shared" si="4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>
        <v>0.4</v>
      </c>
      <c r="U35" s="51">
        <f t="shared" si="6"/>
        <v>24</v>
      </c>
      <c r="V35" s="54" t="str">
        <f t="shared" si="6"/>
        <v>OK</v>
      </c>
      <c r="W35" s="54" t="str">
        <f t="shared" si="6"/>
        <v>erreur</v>
      </c>
      <c r="X35" s="51">
        <f t="shared" si="6"/>
        <v>10.666666666666666</v>
      </c>
      <c r="Y35" s="54" t="str">
        <f t="shared" si="6"/>
        <v>OK</v>
      </c>
      <c r="Z35" s="54" t="str">
        <f t="shared" si="6"/>
        <v>erreur</v>
      </c>
      <c r="AA35" s="54" t="str">
        <f t="shared" si="4"/>
        <v>OK</v>
      </c>
      <c r="AB35" s="54" t="str">
        <f t="shared" si="4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10</v>
      </c>
      <c r="C36" s="43" t="s">
        <v>218</v>
      </c>
      <c r="D36" s="56" t="s">
        <v>219</v>
      </c>
      <c r="E36" s="43" t="s">
        <v>21</v>
      </c>
      <c r="F36" s="160" t="s">
        <v>220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2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12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4"/>
        <v>OK</v>
      </c>
      <c r="AB36" s="49" t="str">
        <f t="shared" si="4"/>
        <v>OK</v>
      </c>
      <c r="AF36" s="181"/>
    </row>
    <row r="37" spans="1:34" x14ac:dyDescent="0.3">
      <c r="A37" s="166"/>
      <c r="B37" s="59" t="s">
        <v>1</v>
      </c>
      <c r="C37" s="60"/>
      <c r="D37" s="161" t="s">
        <v>221</v>
      </c>
      <c r="E37" s="60"/>
      <c r="F37" s="160"/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7</v>
      </c>
      <c r="N37" s="51">
        <f>M37*J37</f>
        <v>10.5</v>
      </c>
      <c r="O37" s="51">
        <f>M37*K37</f>
        <v>10.5</v>
      </c>
      <c r="P37" s="51">
        <f>L37*M37</f>
        <v>21</v>
      </c>
      <c r="Q37" s="53"/>
      <c r="R37" s="69">
        <f>IF(SUM(M$78)=0,"",M37/M$78)</f>
        <v>0.4375</v>
      </c>
      <c r="S37" s="96">
        <v>0.4</v>
      </c>
      <c r="U37" s="51">
        <f t="shared" ref="U37:Z41" si="7">U36</f>
        <v>24</v>
      </c>
      <c r="V37" s="54" t="str">
        <f t="shared" si="7"/>
        <v>OK</v>
      </c>
      <c r="W37" s="54" t="str">
        <f t="shared" si="7"/>
        <v>erreur</v>
      </c>
      <c r="X37" s="51">
        <f t="shared" si="7"/>
        <v>12</v>
      </c>
      <c r="Y37" s="54" t="str">
        <f t="shared" si="7"/>
        <v>OK</v>
      </c>
      <c r="Z37" s="54" t="str">
        <f t="shared" si="7"/>
        <v>erreur</v>
      </c>
      <c r="AA37" s="54" t="str">
        <f t="shared" si="4"/>
        <v>OK</v>
      </c>
      <c r="AB37" s="54" t="str">
        <f t="shared" si="4"/>
        <v>OK</v>
      </c>
      <c r="AD37" s="178" t="s">
        <v>249</v>
      </c>
      <c r="AE37" s="179"/>
      <c r="AF37" s="180">
        <f>(G37*3+H37*4+I37*4)*M37/16/IF(AE37="cours S &amp; L fusionnés",2,IF(AE37="cours S &amp; L identiques",4/3,1))</f>
        <v>2.40625</v>
      </c>
    </row>
    <row r="38" spans="1:34" x14ac:dyDescent="0.3">
      <c r="A38" s="166"/>
      <c r="B38" s="59" t="s">
        <v>2</v>
      </c>
      <c r="C38" s="60"/>
      <c r="D38" s="161" t="s">
        <v>222</v>
      </c>
      <c r="E38" s="60"/>
      <c r="F38" s="160"/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4</v>
      </c>
      <c r="N38" s="51">
        <f>M38*J38</f>
        <v>6</v>
      </c>
      <c r="O38" s="51">
        <f>M38*K38</f>
        <v>6</v>
      </c>
      <c r="P38" s="51">
        <f>L38*M38</f>
        <v>12</v>
      </c>
      <c r="Q38" s="53"/>
      <c r="R38" s="69">
        <f>IF(SUM(M$78)=0,"",M38/M$78)</f>
        <v>0.25</v>
      </c>
      <c r="S38" s="96">
        <v>0.4</v>
      </c>
      <c r="U38" s="51">
        <f t="shared" si="7"/>
        <v>24</v>
      </c>
      <c r="V38" s="54" t="str">
        <f t="shared" si="7"/>
        <v>OK</v>
      </c>
      <c r="W38" s="54" t="str">
        <f t="shared" si="7"/>
        <v>erreur</v>
      </c>
      <c r="X38" s="51">
        <f t="shared" si="7"/>
        <v>12</v>
      </c>
      <c r="Y38" s="54" t="str">
        <f t="shared" si="7"/>
        <v>OK</v>
      </c>
      <c r="Z38" s="54" t="str">
        <f t="shared" si="7"/>
        <v>erreur</v>
      </c>
      <c r="AA38" s="54" t="str">
        <f t="shared" si="4"/>
        <v>OK</v>
      </c>
      <c r="AB38" s="54" t="str">
        <f t="shared" si="4"/>
        <v>OK</v>
      </c>
      <c r="AD38" s="178" t="s">
        <v>249</v>
      </c>
      <c r="AE38" s="179"/>
      <c r="AF38" s="180">
        <f>(G38*3+H38*4+I38*4)*M38/16/IF(AE38="cours S &amp; L fusionnés",2,IF(AE38="cours S &amp; L identiques",4/3,1))</f>
        <v>1.375</v>
      </c>
    </row>
    <row r="39" spans="1:34" x14ac:dyDescent="0.3">
      <c r="A39" s="166"/>
      <c r="B39" s="59" t="s">
        <v>3</v>
      </c>
      <c r="C39" s="60"/>
      <c r="D39" s="161" t="s">
        <v>223</v>
      </c>
      <c r="E39" s="60"/>
      <c r="F39" s="160"/>
      <c r="G39" s="164">
        <v>0.5</v>
      </c>
      <c r="H39" s="164">
        <v>1</v>
      </c>
      <c r="I39" s="164"/>
      <c r="J39" s="51">
        <f>IF(AND(D39&lt;&gt;"",SUM(G39:I39)&lt;&gt;J38),"erreur",SUM(G39:I39))</f>
        <v>1.5</v>
      </c>
      <c r="K39" s="50">
        <v>1.5</v>
      </c>
      <c r="L39" s="51">
        <f>IF(OR(AND(D39&lt;&gt;"",SUM(J39:K39)=0),AND(D39="",SUM(J39:K39)&lt;&gt;0),AND(D39&lt;&gt;"",K39&lt;&gt;K38)),"erreur",SUM(J39:K39))</f>
        <v>3</v>
      </c>
      <c r="M39" s="52">
        <v>5</v>
      </c>
      <c r="N39" s="51">
        <f>M39*J39</f>
        <v>7.5</v>
      </c>
      <c r="O39" s="51">
        <f>M39*K39</f>
        <v>7.5</v>
      </c>
      <c r="P39" s="51">
        <f>L39*M39</f>
        <v>15</v>
      </c>
      <c r="Q39" s="53"/>
      <c r="R39" s="69">
        <f>IF(SUM(M$78)=0,"",M39/M$78)</f>
        <v>0.3125</v>
      </c>
      <c r="S39" s="96">
        <v>0.4</v>
      </c>
      <c r="U39" s="51">
        <f t="shared" si="7"/>
        <v>24</v>
      </c>
      <c r="V39" s="54" t="str">
        <f t="shared" si="7"/>
        <v>OK</v>
      </c>
      <c r="W39" s="54" t="str">
        <f t="shared" si="7"/>
        <v>erreur</v>
      </c>
      <c r="X39" s="51">
        <f t="shared" si="7"/>
        <v>12</v>
      </c>
      <c r="Y39" s="54" t="str">
        <f t="shared" si="7"/>
        <v>OK</v>
      </c>
      <c r="Z39" s="54" t="str">
        <f t="shared" si="7"/>
        <v>erreur</v>
      </c>
      <c r="AA39" s="54" t="str">
        <f t="shared" ref="AA39:AB54" si="8">AA40</f>
        <v>OK</v>
      </c>
      <c r="AB39" s="54" t="str">
        <f t="shared" si="8"/>
        <v>OK</v>
      </c>
      <c r="AD39" s="178" t="s">
        <v>249</v>
      </c>
      <c r="AE39" s="179"/>
      <c r="AF39" s="180">
        <f>(G39*3+H39*4+I39*4)*M39/16/IF(AE39="cours S &amp; L fusionnés",2,IF(AE39="cours S &amp; L identiques",4/3,1))</f>
        <v>1.71875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>
        <v>0.4</v>
      </c>
      <c r="U40" s="51">
        <f t="shared" si="7"/>
        <v>24</v>
      </c>
      <c r="V40" s="54" t="str">
        <f t="shared" si="7"/>
        <v>OK</v>
      </c>
      <c r="W40" s="54" t="str">
        <f t="shared" si="7"/>
        <v>erreur</v>
      </c>
      <c r="X40" s="51">
        <f t="shared" si="7"/>
        <v>12</v>
      </c>
      <c r="Y40" s="54" t="str">
        <f t="shared" si="7"/>
        <v>OK</v>
      </c>
      <c r="Z40" s="54" t="str">
        <f t="shared" si="7"/>
        <v>erreur</v>
      </c>
      <c r="AA40" s="54" t="str">
        <f t="shared" si="8"/>
        <v>OK</v>
      </c>
      <c r="AB40" s="54" t="str">
        <f t="shared" si="8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>
        <v>0.4</v>
      </c>
      <c r="U41" s="51">
        <f t="shared" si="7"/>
        <v>24</v>
      </c>
      <c r="V41" s="54" t="str">
        <f t="shared" si="7"/>
        <v>OK</v>
      </c>
      <c r="W41" s="54" t="str">
        <f t="shared" si="7"/>
        <v>erreur</v>
      </c>
      <c r="X41" s="51">
        <f t="shared" si="7"/>
        <v>12</v>
      </c>
      <c r="Y41" s="54" t="str">
        <f t="shared" si="7"/>
        <v>OK</v>
      </c>
      <c r="Z41" s="54" t="str">
        <f t="shared" si="7"/>
        <v>erreur</v>
      </c>
      <c r="AA41" s="54" t="str">
        <f t="shared" si="8"/>
        <v>OK</v>
      </c>
      <c r="AB41" s="54" t="str">
        <f t="shared" si="8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11</v>
      </c>
      <c r="C42" s="43" t="s">
        <v>224</v>
      </c>
      <c r="D42" s="56" t="s">
        <v>225</v>
      </c>
      <c r="E42" s="43" t="s">
        <v>21</v>
      </c>
      <c r="F42" s="160" t="s">
        <v>226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8"/>
        <v>OK</v>
      </c>
      <c r="AB42" s="49" t="str">
        <f t="shared" si="8"/>
        <v>OK</v>
      </c>
      <c r="AF42" s="181"/>
    </row>
    <row r="43" spans="1:34" x14ac:dyDescent="0.3">
      <c r="A43" s="166"/>
      <c r="B43" s="59" t="s">
        <v>1</v>
      </c>
      <c r="C43" s="60"/>
      <c r="D43" s="161" t="s">
        <v>227</v>
      </c>
      <c r="E43" s="60"/>
      <c r="F43" s="160"/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6</v>
      </c>
      <c r="N43" s="51">
        <f>M43*J43</f>
        <v>9</v>
      </c>
      <c r="O43" s="51">
        <f>M43*K43</f>
        <v>9</v>
      </c>
      <c r="P43" s="51">
        <f>L43*M43</f>
        <v>18</v>
      </c>
      <c r="Q43" s="53"/>
      <c r="R43" s="69">
        <f>IF(SUM(M$78)=0,"",M43/M$78)</f>
        <v>0.375</v>
      </c>
      <c r="S43" s="96">
        <v>0.4</v>
      </c>
      <c r="U43" s="51">
        <f t="shared" ref="U43:Z47" si="9">U42</f>
        <v>24</v>
      </c>
      <c r="V43" s="54" t="str">
        <f t="shared" si="9"/>
        <v>OK</v>
      </c>
      <c r="W43" s="54" t="str">
        <f t="shared" si="9"/>
        <v>erreur</v>
      </c>
      <c r="X43" s="51">
        <f t="shared" si="9"/>
        <v>12</v>
      </c>
      <c r="Y43" s="54" t="str">
        <f t="shared" si="9"/>
        <v>OK</v>
      </c>
      <c r="Z43" s="54" t="str">
        <f t="shared" si="9"/>
        <v>erreur</v>
      </c>
      <c r="AA43" s="54" t="str">
        <f t="shared" si="8"/>
        <v>OK</v>
      </c>
      <c r="AB43" s="54" t="str">
        <f t="shared" si="8"/>
        <v>OK</v>
      </c>
      <c r="AD43" s="178" t="s">
        <v>249</v>
      </c>
      <c r="AE43" s="179"/>
      <c r="AF43" s="180">
        <f>(G43*3+H43*4+I43*4)*M43/16/IF(AE43="cours S &amp; L fusionnés",2,IF(AE43="cours S &amp; L identiques",4/3,1))</f>
        <v>2.0625</v>
      </c>
    </row>
    <row r="44" spans="1:34" x14ac:dyDescent="0.3">
      <c r="A44" s="166"/>
      <c r="B44" s="59" t="s">
        <v>2</v>
      </c>
      <c r="C44" s="60"/>
      <c r="D44" s="161" t="s">
        <v>228</v>
      </c>
      <c r="E44" s="60"/>
      <c r="F44" s="160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5</v>
      </c>
      <c r="N44" s="51">
        <f>M44*J44</f>
        <v>7.5</v>
      </c>
      <c r="O44" s="51">
        <f>M44*K44</f>
        <v>7.5</v>
      </c>
      <c r="P44" s="51">
        <f>L44*M44</f>
        <v>15</v>
      </c>
      <c r="Q44" s="53"/>
      <c r="R44" s="69">
        <f>IF(SUM(M$78)=0,"",M44/M$78)</f>
        <v>0.3125</v>
      </c>
      <c r="S44" s="96">
        <v>0.4</v>
      </c>
      <c r="U44" s="51">
        <f t="shared" si="9"/>
        <v>24</v>
      </c>
      <c r="V44" s="54" t="str">
        <f t="shared" si="9"/>
        <v>OK</v>
      </c>
      <c r="W44" s="54" t="str">
        <f t="shared" si="9"/>
        <v>erreur</v>
      </c>
      <c r="X44" s="51">
        <f t="shared" si="9"/>
        <v>12</v>
      </c>
      <c r="Y44" s="54" t="str">
        <f t="shared" si="9"/>
        <v>OK</v>
      </c>
      <c r="Z44" s="54" t="str">
        <f t="shared" si="9"/>
        <v>erreur</v>
      </c>
      <c r="AA44" s="54" t="str">
        <f t="shared" si="8"/>
        <v>OK</v>
      </c>
      <c r="AB44" s="54" t="str">
        <f t="shared" si="8"/>
        <v>OK</v>
      </c>
      <c r="AD44" s="178" t="s">
        <v>249</v>
      </c>
      <c r="AE44" s="179"/>
      <c r="AF44" s="180">
        <f>(G44*3+H44*4+I44*4)*M44/16/IF(AE44="cours S &amp; L fusionnés",2,IF(AE44="cours S &amp; L identiques",4/3,1))</f>
        <v>1.71875</v>
      </c>
    </row>
    <row r="45" spans="1:34" x14ac:dyDescent="0.3">
      <c r="A45" s="166"/>
      <c r="B45" s="59" t="s">
        <v>3</v>
      </c>
      <c r="C45" s="60"/>
      <c r="D45" s="161" t="s">
        <v>229</v>
      </c>
      <c r="E45" s="60"/>
      <c r="F45" s="160"/>
      <c r="G45" s="164">
        <v>0.5</v>
      </c>
      <c r="H45" s="164">
        <v>1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5</v>
      </c>
      <c r="N45" s="51">
        <f>M45*J45</f>
        <v>7.5</v>
      </c>
      <c r="O45" s="51">
        <f>M45*K45</f>
        <v>7.5</v>
      </c>
      <c r="P45" s="51">
        <f>L45*M45</f>
        <v>15</v>
      </c>
      <c r="Q45" s="53"/>
      <c r="R45" s="69">
        <f>IF(SUM(M$78)=0,"",M45/M$78)</f>
        <v>0.3125</v>
      </c>
      <c r="S45" s="96">
        <v>0.4</v>
      </c>
      <c r="U45" s="51">
        <f t="shared" si="9"/>
        <v>24</v>
      </c>
      <c r="V45" s="54" t="str">
        <f t="shared" si="9"/>
        <v>OK</v>
      </c>
      <c r="W45" s="54" t="str">
        <f t="shared" si="9"/>
        <v>erreur</v>
      </c>
      <c r="X45" s="51">
        <f t="shared" si="9"/>
        <v>12</v>
      </c>
      <c r="Y45" s="54" t="str">
        <f t="shared" si="9"/>
        <v>OK</v>
      </c>
      <c r="Z45" s="54" t="str">
        <f t="shared" si="9"/>
        <v>erreur</v>
      </c>
      <c r="AA45" s="54" t="str">
        <f t="shared" si="8"/>
        <v>OK</v>
      </c>
      <c r="AB45" s="54" t="str">
        <f t="shared" si="8"/>
        <v>OK</v>
      </c>
      <c r="AD45" s="178" t="s">
        <v>249</v>
      </c>
      <c r="AE45" s="179"/>
      <c r="AF45" s="180">
        <f>(G45*3+H45*4+I45*4)*M45/16/IF(AE45="cours S &amp; L fusionnés",2,IF(AE45="cours S &amp; L identiques",4/3,1))</f>
        <v>1.71875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>
        <v>0.4</v>
      </c>
      <c r="U46" s="51">
        <f t="shared" si="9"/>
        <v>24</v>
      </c>
      <c r="V46" s="54" t="str">
        <f t="shared" si="9"/>
        <v>OK</v>
      </c>
      <c r="W46" s="54" t="str">
        <f t="shared" si="9"/>
        <v>erreur</v>
      </c>
      <c r="X46" s="51">
        <f t="shared" si="9"/>
        <v>12</v>
      </c>
      <c r="Y46" s="54" t="str">
        <f t="shared" si="9"/>
        <v>OK</v>
      </c>
      <c r="Z46" s="54" t="str">
        <f t="shared" si="9"/>
        <v>erreur</v>
      </c>
      <c r="AA46" s="54" t="str">
        <f t="shared" si="8"/>
        <v>OK</v>
      </c>
      <c r="AB46" s="54" t="str">
        <f t="shared" si="8"/>
        <v>OK</v>
      </c>
      <c r="AD46" s="178"/>
      <c r="AE46" s="179"/>
      <c r="AF46" s="180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>
        <v>0.4</v>
      </c>
      <c r="U47" s="51">
        <f t="shared" si="9"/>
        <v>24</v>
      </c>
      <c r="V47" s="54" t="str">
        <f t="shared" si="9"/>
        <v>OK</v>
      </c>
      <c r="W47" s="54" t="str">
        <f t="shared" si="9"/>
        <v>erreur</v>
      </c>
      <c r="X47" s="51">
        <f t="shared" si="9"/>
        <v>12</v>
      </c>
      <c r="Y47" s="54" t="str">
        <f t="shared" si="9"/>
        <v>OK</v>
      </c>
      <c r="Z47" s="54" t="str">
        <f t="shared" si="9"/>
        <v>erreur</v>
      </c>
      <c r="AA47" s="54" t="str">
        <f t="shared" si="8"/>
        <v>OK</v>
      </c>
      <c r="AB47" s="54" t="str">
        <f t="shared" si="8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S1</v>
      </c>
      <c r="B48" s="44" t="s">
        <v>12</v>
      </c>
      <c r="C48" s="43" t="s">
        <v>230</v>
      </c>
      <c r="D48" s="56" t="s">
        <v>173</v>
      </c>
      <c r="E48" s="43" t="s">
        <v>21</v>
      </c>
      <c r="F48" s="160" t="s">
        <v>174</v>
      </c>
      <c r="G48" s="45"/>
      <c r="H48" s="45"/>
      <c r="I48" s="45"/>
      <c r="J48" s="46">
        <f>J49</f>
        <v>1.5</v>
      </c>
      <c r="K48" s="46"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8"/>
        <v>OK</v>
      </c>
      <c r="AB48" s="49" t="str">
        <f t="shared" si="8"/>
        <v>OK</v>
      </c>
      <c r="AF48" s="181"/>
    </row>
    <row r="49" spans="1:32" x14ac:dyDescent="0.3">
      <c r="A49" s="166"/>
      <c r="B49" s="59" t="s">
        <v>1</v>
      </c>
      <c r="C49" s="60"/>
      <c r="D49" s="161" t="s">
        <v>175</v>
      </c>
      <c r="E49" s="60"/>
      <c r="F49" s="160" t="s">
        <v>231</v>
      </c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8</v>
      </c>
      <c r="N49" s="51">
        <f>M49*J49</f>
        <v>12</v>
      </c>
      <c r="O49" s="51">
        <f>M49*K49</f>
        <v>12</v>
      </c>
      <c r="P49" s="51">
        <f>L49*M49</f>
        <v>24</v>
      </c>
      <c r="Q49" s="53"/>
      <c r="R49" s="69">
        <f>IF(SUM(M$78)=0,"",M49/M$78)</f>
        <v>0.5</v>
      </c>
      <c r="S49" s="96">
        <v>1</v>
      </c>
      <c r="U49" s="51">
        <f t="shared" ref="U49:Z53" si="10">U48</f>
        <v>24</v>
      </c>
      <c r="V49" s="54" t="str">
        <f t="shared" si="10"/>
        <v>OK</v>
      </c>
      <c r="W49" s="54" t="str">
        <f t="shared" si="10"/>
        <v>erreur</v>
      </c>
      <c r="X49" s="51">
        <f t="shared" si="10"/>
        <v>12</v>
      </c>
      <c r="Y49" s="54" t="str">
        <f t="shared" si="10"/>
        <v>OK</v>
      </c>
      <c r="Z49" s="54" t="str">
        <f t="shared" si="10"/>
        <v>erreur</v>
      </c>
      <c r="AA49" s="54" t="str">
        <f t="shared" si="8"/>
        <v>OK</v>
      </c>
      <c r="AB49" s="54" t="str">
        <f t="shared" si="8"/>
        <v>OK</v>
      </c>
      <c r="AD49" s="178" t="s">
        <v>269</v>
      </c>
      <c r="AE49" s="179" t="s">
        <v>262</v>
      </c>
      <c r="AF49" s="180">
        <f>(G49*3+H49*4+I49*4)*M49/16/IF(AE49="cours S &amp; L fusionnés",2,IF(AE49="cours S &amp; L identiques",4/3,1))</f>
        <v>2.25</v>
      </c>
    </row>
    <row r="50" spans="1:32" x14ac:dyDescent="0.3">
      <c r="A50" s="166"/>
      <c r="B50" s="59" t="s">
        <v>2</v>
      </c>
      <c r="C50" s="60"/>
      <c r="D50" s="161" t="s">
        <v>177</v>
      </c>
      <c r="E50" s="60"/>
      <c r="F50" s="160"/>
      <c r="G50" s="164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8</v>
      </c>
      <c r="N50" s="51">
        <f>M50*J50</f>
        <v>12</v>
      </c>
      <c r="O50" s="51">
        <f>M50*K50</f>
        <v>12</v>
      </c>
      <c r="P50" s="51">
        <f>L50*M50</f>
        <v>24</v>
      </c>
      <c r="Q50" s="53"/>
      <c r="R50" s="69">
        <f>IF(SUM(M$78)=0,"",M50/M$78)</f>
        <v>0.5</v>
      </c>
      <c r="S50" s="96">
        <v>1</v>
      </c>
      <c r="U50" s="51">
        <f t="shared" si="10"/>
        <v>24</v>
      </c>
      <c r="V50" s="54" t="str">
        <f t="shared" si="10"/>
        <v>OK</v>
      </c>
      <c r="W50" s="54" t="str">
        <f t="shared" si="10"/>
        <v>erreur</v>
      </c>
      <c r="X50" s="51">
        <f t="shared" si="10"/>
        <v>12</v>
      </c>
      <c r="Y50" s="54" t="str">
        <f t="shared" si="10"/>
        <v>OK</v>
      </c>
      <c r="Z50" s="54" t="str">
        <f t="shared" si="10"/>
        <v>erreur</v>
      </c>
      <c r="AA50" s="54" t="str">
        <f t="shared" si="8"/>
        <v>OK</v>
      </c>
      <c r="AB50" s="54" t="str">
        <f t="shared" si="8"/>
        <v>OK</v>
      </c>
      <c r="AD50" s="178" t="s">
        <v>269</v>
      </c>
      <c r="AE50" s="179" t="s">
        <v>262</v>
      </c>
      <c r="AF50" s="180">
        <f>(G50*3+H50*4+I50*4)*M50/16/IF(AE50="cours S &amp; L fusionnés",2,IF(AE50="cours S &amp; L identiques",4/3,1))</f>
        <v>2.25</v>
      </c>
    </row>
    <row r="51" spans="1:32" x14ac:dyDescent="0.3">
      <c r="A51" s="166"/>
      <c r="B51" s="59" t="s">
        <v>3</v>
      </c>
      <c r="C51" s="60"/>
      <c r="D51" s="161"/>
      <c r="E51" s="60"/>
      <c r="F51" s="160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>
        <f>IF(SUM(M$78)=0,"",M51/M$78)</f>
        <v>0</v>
      </c>
      <c r="S51" s="96">
        <v>1</v>
      </c>
      <c r="U51" s="51">
        <f t="shared" si="10"/>
        <v>24</v>
      </c>
      <c r="V51" s="54" t="str">
        <f t="shared" si="10"/>
        <v>OK</v>
      </c>
      <c r="W51" s="54" t="str">
        <f t="shared" si="10"/>
        <v>erreur</v>
      </c>
      <c r="X51" s="51">
        <f t="shared" si="10"/>
        <v>12</v>
      </c>
      <c r="Y51" s="54" t="str">
        <f t="shared" si="10"/>
        <v>OK</v>
      </c>
      <c r="Z51" s="54" t="str">
        <f t="shared" si="10"/>
        <v>erreur</v>
      </c>
      <c r="AA51" s="54" t="str">
        <f t="shared" si="8"/>
        <v>OK</v>
      </c>
      <c r="AB51" s="54" t="str">
        <f t="shared" si="8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>
        <f>IF(SUM(M$78)=0,"",M52/M$78)</f>
        <v>0</v>
      </c>
      <c r="S52" s="96">
        <v>1</v>
      </c>
      <c r="U52" s="51">
        <f t="shared" si="10"/>
        <v>24</v>
      </c>
      <c r="V52" s="54" t="str">
        <f t="shared" si="10"/>
        <v>OK</v>
      </c>
      <c r="W52" s="54" t="str">
        <f t="shared" si="10"/>
        <v>erreur</v>
      </c>
      <c r="X52" s="51">
        <f t="shared" si="10"/>
        <v>12</v>
      </c>
      <c r="Y52" s="54" t="str">
        <f t="shared" si="10"/>
        <v>OK</v>
      </c>
      <c r="Z52" s="54" t="str">
        <f t="shared" si="10"/>
        <v>erreur</v>
      </c>
      <c r="AA52" s="54" t="str">
        <f t="shared" si="8"/>
        <v>OK</v>
      </c>
      <c r="AB52" s="54" t="str">
        <f t="shared" si="8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>
        <f>IF(SUM(M$78)=0,"",M53/M$78)</f>
        <v>0</v>
      </c>
      <c r="S53" s="96">
        <v>1</v>
      </c>
      <c r="U53" s="51">
        <f t="shared" si="10"/>
        <v>24</v>
      </c>
      <c r="V53" s="54" t="str">
        <f t="shared" si="10"/>
        <v>OK</v>
      </c>
      <c r="W53" s="54" t="str">
        <f t="shared" si="10"/>
        <v>erreur</v>
      </c>
      <c r="X53" s="51">
        <f t="shared" si="10"/>
        <v>12</v>
      </c>
      <c r="Y53" s="54" t="str">
        <f t="shared" si="10"/>
        <v>OK</v>
      </c>
      <c r="Z53" s="54" t="str">
        <f t="shared" si="10"/>
        <v>erreur</v>
      </c>
      <c r="AA53" s="54" t="str">
        <f t="shared" si="8"/>
        <v>OK</v>
      </c>
      <c r="AB53" s="54" t="str">
        <f t="shared" si="8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S1</v>
      </c>
      <c r="B54" s="44" t="s">
        <v>232</v>
      </c>
      <c r="C54" s="61" t="s">
        <v>233</v>
      </c>
      <c r="D54" s="162" t="s">
        <v>178</v>
      </c>
      <c r="E54" s="43" t="s">
        <v>25</v>
      </c>
      <c r="F54" s="160" t="s">
        <v>234</v>
      </c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16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 t="str">
        <f t="shared" si="8"/>
        <v>OK</v>
      </c>
      <c r="AB54" s="49" t="str">
        <f t="shared" si="8"/>
        <v>OK</v>
      </c>
      <c r="AF54" s="181"/>
    </row>
    <row r="55" spans="1:32" x14ac:dyDescent="0.3">
      <c r="A55" s="166"/>
      <c r="B55" s="59" t="s">
        <v>1</v>
      </c>
      <c r="C55" s="60"/>
      <c r="D55" s="163" t="s">
        <v>22</v>
      </c>
      <c r="E55" s="60"/>
      <c r="F55" s="160"/>
      <c r="G55" s="164"/>
      <c r="H55" s="164">
        <v>1.5</v>
      </c>
      <c r="I55" s="164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16</v>
      </c>
      <c r="N55" s="51">
        <f>M55*J55</f>
        <v>24</v>
      </c>
      <c r="O55" s="51">
        <f>M55*K55</f>
        <v>24</v>
      </c>
      <c r="P55" s="51">
        <f>L55*M55</f>
        <v>48</v>
      </c>
      <c r="Q55" s="53"/>
      <c r="R55" s="69">
        <f>IF(SUM(M$78)=0,"",M55/M$78)</f>
        <v>1</v>
      </c>
      <c r="S55" s="96">
        <v>0.4</v>
      </c>
      <c r="U55" s="51">
        <f t="shared" ref="U55:Z59" si="11">U54</f>
        <v>24</v>
      </c>
      <c r="V55" s="54" t="str">
        <f t="shared" si="11"/>
        <v>OK</v>
      </c>
      <c r="W55" s="54" t="str">
        <f t="shared" si="11"/>
        <v>erreur</v>
      </c>
      <c r="X55" s="51">
        <f t="shared" si="11"/>
        <v>12</v>
      </c>
      <c r="Y55" s="54" t="str">
        <f t="shared" si="11"/>
        <v>OK</v>
      </c>
      <c r="Z55" s="54" t="str">
        <f t="shared" si="11"/>
        <v>erreur</v>
      </c>
      <c r="AA55" s="54" t="str">
        <f t="shared" ref="AA55:AB77" si="12">AA56</f>
        <v>OK</v>
      </c>
      <c r="AB55" s="54" t="str">
        <f t="shared" si="12"/>
        <v>OK</v>
      </c>
      <c r="AD55" s="178" t="s">
        <v>252</v>
      </c>
      <c r="AE55" s="179" t="s">
        <v>266</v>
      </c>
      <c r="AF55" s="180">
        <f>(G55*3+H55*4+I55*4)*M55/16/IF(AE55="cours S &amp; L fusionnés",2,IF(AE55="cours S &amp; L identiques",4/3,1))</f>
        <v>3</v>
      </c>
    </row>
    <row r="56" spans="1:32" x14ac:dyDescent="0.3">
      <c r="A56" s="166"/>
      <c r="B56" s="59" t="s">
        <v>2</v>
      </c>
      <c r="C56" s="60"/>
      <c r="D56" s="163" t="s">
        <v>23</v>
      </c>
      <c r="E56" s="60"/>
      <c r="F56" s="160"/>
      <c r="G56" s="164"/>
      <c r="H56" s="164">
        <v>1.5</v>
      </c>
      <c r="I56" s="164"/>
      <c r="J56" s="51">
        <f>IF(AND(D56&lt;&gt;"",SUM(G56:I56)&lt;&gt;J55),"erreur",SUM(G56:I56))</f>
        <v>1.5</v>
      </c>
      <c r="K56" s="50">
        <v>1.5</v>
      </c>
      <c r="L56" s="51">
        <f>IF(OR(AND(D56&lt;&gt;"",SUM(J56:K56)=0),AND(D56="",SUM(J56:K56)&lt;&gt;0),AND(D56&lt;&gt;"",K56&lt;&gt;K55)),"erreur",SUM(J56:K56))</f>
        <v>3</v>
      </c>
      <c r="M56" s="52">
        <v>16</v>
      </c>
      <c r="N56" s="51">
        <f>M56*J56</f>
        <v>24</v>
      </c>
      <c r="O56" s="51">
        <f>M56*K56</f>
        <v>24</v>
      </c>
      <c r="P56" s="51">
        <f>L56*M56</f>
        <v>48</v>
      </c>
      <c r="Q56" s="53"/>
      <c r="R56" s="69">
        <f>IF(SUM(M$78)=0,"",M56/M$78)</f>
        <v>1</v>
      </c>
      <c r="S56" s="96">
        <v>0.4</v>
      </c>
      <c r="U56" s="51">
        <f t="shared" si="11"/>
        <v>24</v>
      </c>
      <c r="V56" s="54" t="str">
        <f t="shared" si="11"/>
        <v>OK</v>
      </c>
      <c r="W56" s="54" t="str">
        <f t="shared" si="11"/>
        <v>erreur</v>
      </c>
      <c r="X56" s="51">
        <f t="shared" si="11"/>
        <v>12</v>
      </c>
      <c r="Y56" s="54" t="str">
        <f t="shared" si="11"/>
        <v>OK</v>
      </c>
      <c r="Z56" s="54" t="str">
        <f t="shared" si="11"/>
        <v>erreur</v>
      </c>
      <c r="AA56" s="54" t="str">
        <f t="shared" si="12"/>
        <v>OK</v>
      </c>
      <c r="AB56" s="54" t="str">
        <f t="shared" si="12"/>
        <v>OK</v>
      </c>
      <c r="AD56" s="178" t="s">
        <v>251</v>
      </c>
      <c r="AE56" s="179" t="s">
        <v>266</v>
      </c>
      <c r="AF56" s="180">
        <f>(G56*3+H56*4+I56*4)*M56/16/IF(AE56="cours S &amp; L fusionnés",2,IF(AE56="cours S &amp; L identiques",4/3,1))</f>
        <v>3</v>
      </c>
    </row>
    <row r="57" spans="1:32" x14ac:dyDescent="0.3">
      <c r="A57" s="166"/>
      <c r="B57" s="59" t="s">
        <v>3</v>
      </c>
      <c r="C57" s="60"/>
      <c r="D57" s="163" t="s">
        <v>24</v>
      </c>
      <c r="E57" s="60"/>
      <c r="F57" s="160"/>
      <c r="G57" s="164"/>
      <c r="H57" s="164">
        <v>1.5</v>
      </c>
      <c r="I57" s="164"/>
      <c r="J57" s="51">
        <f>IF(AND(D57&lt;&gt;"",SUM(G57:I57)&lt;&gt;J56),"erreur",SUM(G57:I57))</f>
        <v>1.5</v>
      </c>
      <c r="K57" s="50">
        <v>1.5</v>
      </c>
      <c r="L57" s="51">
        <f>IF(OR(AND(D57&lt;&gt;"",SUM(J57:K57)=0),AND(D57="",SUM(J57:K57)&lt;&gt;0),AND(D57&lt;&gt;"",K57&lt;&gt;K56)),"erreur",SUM(J57:K57))</f>
        <v>3</v>
      </c>
      <c r="M57" s="52">
        <v>16</v>
      </c>
      <c r="N57" s="51">
        <f>M57*J57</f>
        <v>24</v>
      </c>
      <c r="O57" s="51">
        <f>M57*K57</f>
        <v>24</v>
      </c>
      <c r="P57" s="51">
        <f>L57*M57</f>
        <v>48</v>
      </c>
      <c r="Q57" s="53"/>
      <c r="R57" s="69">
        <f>IF(SUM(M$78)=0,"",M57/M$78)</f>
        <v>1</v>
      </c>
      <c r="S57" s="96">
        <v>0.4</v>
      </c>
      <c r="U57" s="51">
        <f t="shared" si="11"/>
        <v>24</v>
      </c>
      <c r="V57" s="54" t="str">
        <f t="shared" si="11"/>
        <v>OK</v>
      </c>
      <c r="W57" s="54" t="str">
        <f t="shared" si="11"/>
        <v>erreur</v>
      </c>
      <c r="X57" s="51">
        <f t="shared" si="11"/>
        <v>12</v>
      </c>
      <c r="Y57" s="54" t="str">
        <f t="shared" si="11"/>
        <v>OK</v>
      </c>
      <c r="Z57" s="54" t="str">
        <f t="shared" si="11"/>
        <v>erreur</v>
      </c>
      <c r="AA57" s="54" t="str">
        <f t="shared" si="12"/>
        <v>OK</v>
      </c>
      <c r="AB57" s="54" t="str">
        <f t="shared" si="12"/>
        <v>OK</v>
      </c>
      <c r="AD57" s="178" t="s">
        <v>249</v>
      </c>
      <c r="AE57" s="179" t="s">
        <v>266</v>
      </c>
      <c r="AF57" s="180">
        <f>(G57*3+H57*4+I57*4)*M57/16/IF(AE57="cours S &amp; L fusionnés",2,IF(AE57="cours S &amp; L identiques",4/3,1))</f>
        <v>3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>
        <f>IF(SUM(M$78)=0,"",M58/M$78)</f>
        <v>0</v>
      </c>
      <c r="S58" s="96">
        <v>0.4</v>
      </c>
      <c r="U58" s="51">
        <f t="shared" si="11"/>
        <v>24</v>
      </c>
      <c r="V58" s="54" t="str">
        <f t="shared" si="11"/>
        <v>OK</v>
      </c>
      <c r="W58" s="54" t="str">
        <f t="shared" si="11"/>
        <v>erreur</v>
      </c>
      <c r="X58" s="51">
        <f t="shared" si="11"/>
        <v>12</v>
      </c>
      <c r="Y58" s="54" t="str">
        <f t="shared" si="11"/>
        <v>OK</v>
      </c>
      <c r="Z58" s="54" t="str">
        <f t="shared" si="11"/>
        <v>erreur</v>
      </c>
      <c r="AA58" s="54" t="str">
        <f t="shared" si="12"/>
        <v>OK</v>
      </c>
      <c r="AB58" s="54" t="str">
        <f t="shared" si="12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6"/>
      <c r="B59" s="59" t="s">
        <v>20</v>
      </c>
      <c r="C59" s="60"/>
      <c r="D59" s="167"/>
      <c r="E59" s="168"/>
      <c r="F59" s="169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>
        <v>0.4</v>
      </c>
      <c r="U59" s="51">
        <f t="shared" si="11"/>
        <v>24</v>
      </c>
      <c r="V59" s="54" t="str">
        <f t="shared" si="11"/>
        <v>OK</v>
      </c>
      <c r="W59" s="54" t="str">
        <f t="shared" si="11"/>
        <v>erreur</v>
      </c>
      <c r="X59" s="51">
        <f t="shared" si="11"/>
        <v>12</v>
      </c>
      <c r="Y59" s="54" t="str">
        <f t="shared" si="11"/>
        <v>OK</v>
      </c>
      <c r="Z59" s="54" t="str">
        <f t="shared" si="11"/>
        <v>erreur</v>
      </c>
      <c r="AA59" s="54" t="str">
        <f t="shared" si="12"/>
        <v>OK</v>
      </c>
      <c r="AB59" s="54" t="str">
        <f t="shared" si="12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S1</v>
      </c>
      <c r="B60" s="44" t="s">
        <v>43</v>
      </c>
      <c r="C60" s="61" t="s">
        <v>235</v>
      </c>
      <c r="D60" s="162" t="s">
        <v>236</v>
      </c>
      <c r="E60" s="43" t="s">
        <v>21</v>
      </c>
      <c r="F60" s="160" t="s">
        <v>237</v>
      </c>
      <c r="G60" s="45"/>
      <c r="H60" s="45"/>
      <c r="I60" s="45"/>
      <c r="J60" s="46">
        <f>J61</f>
        <v>1.5</v>
      </c>
      <c r="K60" s="46">
        <f>K61</f>
        <v>1.5</v>
      </c>
      <c r="L60" s="46">
        <f>SUM(J60:K60)</f>
        <v>3</v>
      </c>
      <c r="M60" s="47">
        <f>IF(C60="","",IF(E60="Optionnel",M61,IF(SUM(M61:M65)&lt;&gt;M54,"erreur",SUM(M61:M65))))</f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2</v>
      </c>
      <c r="R60" s="68"/>
      <c r="S60" s="68"/>
      <c r="U60" s="46">
        <f>IF(Q60="","",P60/Q60)</f>
        <v>24</v>
      </c>
      <c r="V60" s="49" t="str">
        <f>IF(AND(Q60&lt;&gt;"",P60&lt;&gt;0),IF(OR(P60/Q60&lt;24,P60/Q60&gt;36),"erreur","OK"),"")</f>
        <v>OK</v>
      </c>
      <c r="W60" s="49" t="str">
        <f>IF(AND(Q60&lt;&gt;"",P60&lt;&gt;0),IF(OR(P60/Q60&lt;36,P60/Q60&gt;45),"erreur","OK"),"")</f>
        <v>erreur</v>
      </c>
      <c r="X60" s="46">
        <f>IF(U60="","",N60/Q60)</f>
        <v>12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 t="str">
        <f t="shared" si="12"/>
        <v>OK</v>
      </c>
      <c r="AB60" s="49" t="str">
        <f t="shared" si="12"/>
        <v>OK</v>
      </c>
      <c r="AF60" s="181"/>
    </row>
    <row r="61" spans="1:32" x14ac:dyDescent="0.3">
      <c r="A61" s="166"/>
      <c r="B61" s="59" t="s">
        <v>1</v>
      </c>
      <c r="C61" s="60"/>
      <c r="D61" s="163" t="s">
        <v>238</v>
      </c>
      <c r="E61" s="168"/>
      <c r="F61" s="169"/>
      <c r="G61" s="50">
        <v>0.5</v>
      </c>
      <c r="H61" s="50"/>
      <c r="I61" s="50">
        <v>1</v>
      </c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6</v>
      </c>
      <c r="N61" s="51">
        <f>M61*J61</f>
        <v>9</v>
      </c>
      <c r="O61" s="51">
        <f>M61*K61</f>
        <v>9</v>
      </c>
      <c r="P61" s="51">
        <f>L61*M61</f>
        <v>18</v>
      </c>
      <c r="Q61" s="53"/>
      <c r="R61" s="69">
        <f>IF(SUM(M$78)=0,"",M61/M$78)</f>
        <v>0.375</v>
      </c>
      <c r="S61" s="96">
        <v>0.4</v>
      </c>
      <c r="U61" s="51">
        <f t="shared" ref="U61:Z65" si="13">U60</f>
        <v>24</v>
      </c>
      <c r="V61" s="54" t="str">
        <f t="shared" si="13"/>
        <v>OK</v>
      </c>
      <c r="W61" s="54" t="str">
        <f t="shared" si="13"/>
        <v>erreur</v>
      </c>
      <c r="X61" s="51">
        <f t="shared" si="13"/>
        <v>12</v>
      </c>
      <c r="Y61" s="54" t="str">
        <f t="shared" si="13"/>
        <v>OK</v>
      </c>
      <c r="Z61" s="54" t="str">
        <f t="shared" si="13"/>
        <v>erreur</v>
      </c>
      <c r="AA61" s="54" t="str">
        <f t="shared" si="12"/>
        <v>OK</v>
      </c>
      <c r="AB61" s="54" t="str">
        <f t="shared" si="12"/>
        <v>OK</v>
      </c>
      <c r="AD61" s="178" t="s">
        <v>251</v>
      </c>
      <c r="AE61" s="179"/>
      <c r="AF61" s="180">
        <f>(G61*3+H61*4+I61*4)*M61/16/IF(AE61="cours S &amp; L fusionnés",2,IF(AE61="cours S &amp; L identiques",4/3,1))</f>
        <v>2.0625</v>
      </c>
    </row>
    <row r="62" spans="1:32" x14ac:dyDescent="0.3">
      <c r="A62" s="166"/>
      <c r="B62" s="59" t="s">
        <v>2</v>
      </c>
      <c r="C62" s="60"/>
      <c r="D62" s="163" t="s">
        <v>239</v>
      </c>
      <c r="E62" s="168"/>
      <c r="F62" s="169"/>
      <c r="G62" s="50">
        <v>0.5</v>
      </c>
      <c r="H62" s="50"/>
      <c r="I62" s="50">
        <v>1</v>
      </c>
      <c r="J62" s="51">
        <f>IF(AND(D62&lt;&gt;"",SUM(G62:I62)&lt;&gt;J61),"erreur",SUM(G62:I62))</f>
        <v>1.5</v>
      </c>
      <c r="K62" s="50">
        <v>1.5</v>
      </c>
      <c r="L62" s="51">
        <f>IF(OR(AND(D62&lt;&gt;"",SUM(J62:K62)=0),AND(D62="",SUM(J62:K62)&lt;&gt;0),AND(D62&lt;&gt;"",K62&lt;&gt;K61)),"erreur",SUM(J62:K62))</f>
        <v>3</v>
      </c>
      <c r="M62" s="52">
        <v>6</v>
      </c>
      <c r="N62" s="51">
        <f>M62*J62</f>
        <v>9</v>
      </c>
      <c r="O62" s="51">
        <f>M62*K62</f>
        <v>9</v>
      </c>
      <c r="P62" s="51">
        <f>L62*M62</f>
        <v>18</v>
      </c>
      <c r="Q62" s="53"/>
      <c r="R62" s="69">
        <f>IF(SUM(M$78)=0,"",M62/M$78)</f>
        <v>0.375</v>
      </c>
      <c r="S62" s="96">
        <v>0.4</v>
      </c>
      <c r="U62" s="51">
        <f t="shared" si="13"/>
        <v>24</v>
      </c>
      <c r="V62" s="54" t="str">
        <f t="shared" si="13"/>
        <v>OK</v>
      </c>
      <c r="W62" s="54" t="str">
        <f t="shared" si="13"/>
        <v>erreur</v>
      </c>
      <c r="X62" s="51">
        <f t="shared" si="13"/>
        <v>12</v>
      </c>
      <c r="Y62" s="54" t="str">
        <f t="shared" si="13"/>
        <v>OK</v>
      </c>
      <c r="Z62" s="54" t="str">
        <f t="shared" si="13"/>
        <v>erreur</v>
      </c>
      <c r="AA62" s="54" t="str">
        <f t="shared" si="12"/>
        <v>OK</v>
      </c>
      <c r="AB62" s="54" t="str">
        <f t="shared" si="12"/>
        <v>OK</v>
      </c>
      <c r="AD62" s="178" t="s">
        <v>249</v>
      </c>
      <c r="AE62" s="179"/>
      <c r="AF62" s="180">
        <f>(G62*3+H62*4+I62*4)*M62/16/IF(AE62="cours S &amp; L fusionnés",2,IF(AE62="cours S &amp; L identiques",4/3,1))</f>
        <v>2.0625</v>
      </c>
    </row>
    <row r="63" spans="1:32" x14ac:dyDescent="0.3">
      <c r="A63" s="166"/>
      <c r="B63" s="59" t="s">
        <v>3</v>
      </c>
      <c r="C63" s="60"/>
      <c r="D63" s="163" t="s">
        <v>240</v>
      </c>
      <c r="E63" s="168"/>
      <c r="F63" s="169"/>
      <c r="G63" s="50">
        <v>0.5</v>
      </c>
      <c r="H63" s="50"/>
      <c r="I63" s="50">
        <v>1</v>
      </c>
      <c r="J63" s="51">
        <f>IF(AND(D63&lt;&gt;"",SUM(G63:I63)&lt;&gt;J62),"erreur",SUM(G63:I63))</f>
        <v>1.5</v>
      </c>
      <c r="K63" s="50">
        <v>1.5</v>
      </c>
      <c r="L63" s="51">
        <f>IF(OR(AND(D63&lt;&gt;"",SUM(J63:K63)=0),AND(D63="",SUM(J63:K63)&lt;&gt;0),AND(D63&lt;&gt;"",K63&lt;&gt;K62)),"erreur",SUM(J63:K63))</f>
        <v>3</v>
      </c>
      <c r="M63" s="52">
        <v>4</v>
      </c>
      <c r="N63" s="51">
        <f>M63*J63</f>
        <v>6</v>
      </c>
      <c r="O63" s="51">
        <f>M63*K63</f>
        <v>6</v>
      </c>
      <c r="P63" s="51">
        <f>L63*M63</f>
        <v>12</v>
      </c>
      <c r="Q63" s="53"/>
      <c r="R63" s="69">
        <f>IF(SUM(M$78)=0,"",M63/M$78)</f>
        <v>0.25</v>
      </c>
      <c r="S63" s="96">
        <v>0.4</v>
      </c>
      <c r="U63" s="51">
        <f t="shared" si="13"/>
        <v>24</v>
      </c>
      <c r="V63" s="54" t="str">
        <f t="shared" si="13"/>
        <v>OK</v>
      </c>
      <c r="W63" s="54" t="str">
        <f t="shared" si="13"/>
        <v>erreur</v>
      </c>
      <c r="X63" s="51">
        <f t="shared" si="13"/>
        <v>12</v>
      </c>
      <c r="Y63" s="54" t="str">
        <f t="shared" si="13"/>
        <v>OK</v>
      </c>
      <c r="Z63" s="54" t="str">
        <f t="shared" si="13"/>
        <v>erreur</v>
      </c>
      <c r="AA63" s="54" t="str">
        <f t="shared" si="12"/>
        <v>OK</v>
      </c>
      <c r="AB63" s="54" t="str">
        <f t="shared" si="12"/>
        <v>OK</v>
      </c>
      <c r="AD63" s="178" t="s">
        <v>249</v>
      </c>
      <c r="AE63" s="179"/>
      <c r="AF63" s="180">
        <f>(G63*3+H63*4+I63*4)*M63/16/IF(AE63="cours S &amp; L fusionnés",2,IF(AE63="cours S &amp; L identiques",4/3,1))</f>
        <v>1.375</v>
      </c>
    </row>
    <row r="64" spans="1:32" x14ac:dyDescent="0.3">
      <c r="A64" s="166"/>
      <c r="B64" s="59" t="s">
        <v>5</v>
      </c>
      <c r="C64" s="60"/>
      <c r="D64" s="167"/>
      <c r="E64" s="168"/>
      <c r="F64" s="169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>
        <v>0.4</v>
      </c>
      <c r="U64" s="51">
        <f t="shared" si="13"/>
        <v>24</v>
      </c>
      <c r="V64" s="54" t="str">
        <f t="shared" si="13"/>
        <v>OK</v>
      </c>
      <c r="W64" s="54" t="str">
        <f t="shared" si="13"/>
        <v>erreur</v>
      </c>
      <c r="X64" s="51">
        <f t="shared" si="13"/>
        <v>12</v>
      </c>
      <c r="Y64" s="54" t="str">
        <f t="shared" si="13"/>
        <v>OK</v>
      </c>
      <c r="Z64" s="54" t="str">
        <f t="shared" si="13"/>
        <v>erreur</v>
      </c>
      <c r="AA64" s="54" t="str">
        <f t="shared" si="12"/>
        <v>OK</v>
      </c>
      <c r="AB64" s="54" t="str">
        <f t="shared" si="12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7"/>
      <c r="E65" s="168"/>
      <c r="F65" s="169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>
        <v>0.4</v>
      </c>
      <c r="U65" s="51">
        <f t="shared" si="13"/>
        <v>24</v>
      </c>
      <c r="V65" s="54" t="str">
        <f t="shared" si="13"/>
        <v>OK</v>
      </c>
      <c r="W65" s="54" t="str">
        <f t="shared" si="13"/>
        <v>erreur</v>
      </c>
      <c r="X65" s="51">
        <f t="shared" si="13"/>
        <v>12</v>
      </c>
      <c r="Y65" s="54" t="str">
        <f t="shared" si="13"/>
        <v>OK</v>
      </c>
      <c r="Z65" s="54" t="str">
        <f t="shared" si="13"/>
        <v>erreur</v>
      </c>
      <c r="AA65" s="54" t="str">
        <f t="shared" si="12"/>
        <v>OK</v>
      </c>
      <c r="AB65" s="54" t="str">
        <f t="shared" si="12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2">
      <c r="A66" s="55" t="str">
        <f>A60</f>
        <v>S1</v>
      </c>
      <c r="B66" s="44" t="s">
        <v>44</v>
      </c>
      <c r="C66" s="61"/>
      <c r="D66" s="170"/>
      <c r="E66" s="43"/>
      <c r="F66" s="169"/>
      <c r="G66" s="45"/>
      <c r="H66" s="45"/>
      <c r="I66" s="45"/>
      <c r="J66" s="46"/>
      <c r="K66" s="46"/>
      <c r="L66" s="46"/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12"/>
        <v>OK</v>
      </c>
      <c r="AB66" s="49" t="str">
        <f t="shared" si="12"/>
        <v>OK</v>
      </c>
      <c r="AF66" s="181"/>
    </row>
    <row r="67" spans="1:32" x14ac:dyDescent="0.3">
      <c r="A67" s="166"/>
      <c r="B67" s="59" t="s">
        <v>1</v>
      </c>
      <c r="C67" s="60"/>
      <c r="D67" s="171"/>
      <c r="E67" s="168"/>
      <c r="F67" s="169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71" si="14">U66</f>
        <v/>
      </c>
      <c r="V67" s="54" t="str">
        <f t="shared" si="14"/>
        <v/>
      </c>
      <c r="W67" s="54" t="str">
        <f t="shared" si="14"/>
        <v/>
      </c>
      <c r="X67" s="51" t="str">
        <f t="shared" si="14"/>
        <v/>
      </c>
      <c r="Y67" s="54" t="str">
        <f t="shared" si="14"/>
        <v/>
      </c>
      <c r="Z67" s="54" t="str">
        <f t="shared" si="14"/>
        <v/>
      </c>
      <c r="AA67" s="54" t="str">
        <f t="shared" si="12"/>
        <v>OK</v>
      </c>
      <c r="AB67" s="54" t="str">
        <f t="shared" si="12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71"/>
      <c r="E68" s="168"/>
      <c r="F68" s="169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si="14"/>
        <v/>
      </c>
      <c r="V68" s="54" t="str">
        <f t="shared" si="14"/>
        <v/>
      </c>
      <c r="W68" s="54" t="str">
        <f t="shared" si="14"/>
        <v/>
      </c>
      <c r="X68" s="51" t="str">
        <f t="shared" si="14"/>
        <v/>
      </c>
      <c r="Y68" s="54" t="str">
        <f t="shared" si="14"/>
        <v/>
      </c>
      <c r="Z68" s="54" t="str">
        <f t="shared" si="14"/>
        <v/>
      </c>
      <c r="AA68" s="54" t="str">
        <f t="shared" si="12"/>
        <v>OK</v>
      </c>
      <c r="AB68" s="54" t="str">
        <f t="shared" si="12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71"/>
      <c r="E69" s="168"/>
      <c r="F69" s="169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si="14"/>
        <v/>
      </c>
      <c r="V69" s="54" t="str">
        <f t="shared" si="14"/>
        <v/>
      </c>
      <c r="W69" s="54" t="str">
        <f t="shared" si="14"/>
        <v/>
      </c>
      <c r="X69" s="51" t="str">
        <f t="shared" si="14"/>
        <v/>
      </c>
      <c r="Y69" s="54" t="str">
        <f t="shared" si="14"/>
        <v/>
      </c>
      <c r="Z69" s="54" t="str">
        <f t="shared" si="14"/>
        <v/>
      </c>
      <c r="AA69" s="54" t="str">
        <f t="shared" si="12"/>
        <v>OK</v>
      </c>
      <c r="AB69" s="54" t="str">
        <f t="shared" si="12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7"/>
      <c r="E70" s="168"/>
      <c r="F70" s="169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si="14"/>
        <v/>
      </c>
      <c r="V70" s="54" t="str">
        <f t="shared" si="14"/>
        <v/>
      </c>
      <c r="W70" s="54" t="str">
        <f t="shared" si="14"/>
        <v/>
      </c>
      <c r="X70" s="51" t="str">
        <f t="shared" si="14"/>
        <v/>
      </c>
      <c r="Y70" s="54" t="str">
        <f t="shared" si="14"/>
        <v/>
      </c>
      <c r="Z70" s="54" t="str">
        <f t="shared" si="14"/>
        <v/>
      </c>
      <c r="AA70" s="54" t="str">
        <f t="shared" si="12"/>
        <v>OK</v>
      </c>
      <c r="AB70" s="54" t="str">
        <f t="shared" si="12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si="14"/>
        <v/>
      </c>
      <c r="V71" s="54" t="str">
        <f t="shared" si="14"/>
        <v/>
      </c>
      <c r="W71" s="54" t="str">
        <f t="shared" si="14"/>
        <v/>
      </c>
      <c r="X71" s="51" t="str">
        <f t="shared" si="14"/>
        <v/>
      </c>
      <c r="Y71" s="54" t="str">
        <f t="shared" si="14"/>
        <v/>
      </c>
      <c r="Z71" s="54" t="str">
        <f t="shared" si="14"/>
        <v/>
      </c>
      <c r="AA71" s="54" t="str">
        <f t="shared" si="12"/>
        <v>OK</v>
      </c>
      <c r="AB71" s="54" t="str">
        <f t="shared" si="12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S1</v>
      </c>
      <c r="B72" s="44" t="s">
        <v>45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2"/>
        <v>OK</v>
      </c>
      <c r="AB72" s="49" t="str">
        <f t="shared" si="12"/>
        <v>OK</v>
      </c>
      <c r="AF72" s="181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7" si="15">U72</f>
        <v/>
      </c>
      <c r="V73" s="54" t="str">
        <f t="shared" si="15"/>
        <v/>
      </c>
      <c r="W73" s="54" t="str">
        <f t="shared" si="15"/>
        <v/>
      </c>
      <c r="X73" s="51" t="str">
        <f t="shared" si="15"/>
        <v/>
      </c>
      <c r="Y73" s="54" t="str">
        <f t="shared" si="15"/>
        <v/>
      </c>
      <c r="Z73" s="54" t="str">
        <f t="shared" si="15"/>
        <v/>
      </c>
      <c r="AA73" s="54" t="str">
        <f t="shared" si="12"/>
        <v>OK</v>
      </c>
      <c r="AB73" s="54" t="str">
        <f t="shared" si="12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si="15"/>
        <v/>
      </c>
      <c r="V74" s="54" t="str">
        <f t="shared" si="15"/>
        <v/>
      </c>
      <c r="W74" s="54" t="str">
        <f t="shared" si="15"/>
        <v/>
      </c>
      <c r="X74" s="51" t="str">
        <f t="shared" si="15"/>
        <v/>
      </c>
      <c r="Y74" s="54" t="str">
        <f t="shared" si="15"/>
        <v/>
      </c>
      <c r="Z74" s="54" t="str">
        <f t="shared" si="15"/>
        <v/>
      </c>
      <c r="AA74" s="54" t="str">
        <f t="shared" si="12"/>
        <v>OK</v>
      </c>
      <c r="AB74" s="54" t="str">
        <f t="shared" si="12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si="15"/>
        <v/>
      </c>
      <c r="V75" s="54" t="str">
        <f t="shared" si="15"/>
        <v/>
      </c>
      <c r="W75" s="54" t="str">
        <f t="shared" si="15"/>
        <v/>
      </c>
      <c r="X75" s="51" t="str">
        <f t="shared" si="15"/>
        <v/>
      </c>
      <c r="Y75" s="54" t="str">
        <f t="shared" si="15"/>
        <v/>
      </c>
      <c r="Z75" s="54" t="str">
        <f t="shared" si="15"/>
        <v/>
      </c>
      <c r="AA75" s="54" t="str">
        <f t="shared" si="12"/>
        <v>OK</v>
      </c>
      <c r="AB75" s="54" t="str">
        <f t="shared" si="12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si="15"/>
        <v/>
      </c>
      <c r="V76" s="54" t="str">
        <f t="shared" si="15"/>
        <v/>
      </c>
      <c r="W76" s="54" t="str">
        <f t="shared" si="15"/>
        <v/>
      </c>
      <c r="X76" s="51" t="str">
        <f t="shared" si="15"/>
        <v/>
      </c>
      <c r="Y76" s="54" t="str">
        <f t="shared" si="15"/>
        <v/>
      </c>
      <c r="Z76" s="54" t="str">
        <f t="shared" si="15"/>
        <v/>
      </c>
      <c r="AA76" s="54" t="str">
        <f t="shared" si="12"/>
        <v>OK</v>
      </c>
      <c r="AB76" s="54" t="str">
        <f t="shared" si="12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si="15"/>
        <v/>
      </c>
      <c r="V77" s="54" t="str">
        <f t="shared" si="15"/>
        <v/>
      </c>
      <c r="W77" s="54" t="str">
        <f t="shared" si="15"/>
        <v/>
      </c>
      <c r="X77" s="51" t="str">
        <f t="shared" si="15"/>
        <v/>
      </c>
      <c r="Y77" s="54" t="str">
        <f t="shared" si="15"/>
        <v/>
      </c>
      <c r="Z77" s="54" t="str">
        <f t="shared" si="15"/>
        <v/>
      </c>
      <c r="AA77" s="54" t="str">
        <f t="shared" si="12"/>
        <v>OK</v>
      </c>
      <c r="AB77" s="54" t="str">
        <f t="shared" si="12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400</v>
      </c>
      <c r="O78" s="46">
        <f>SUBTOTAL(9,O6:O77)</f>
        <v>440</v>
      </c>
      <c r="P78" s="46">
        <f>SUBTOTAL(9,P6:P77)</f>
        <v>840</v>
      </c>
      <c r="Q78" s="58">
        <f>SUBTOTAL(9,Q6:Q77)</f>
        <v>30</v>
      </c>
      <c r="R78" s="68"/>
      <c r="S78" s="68"/>
      <c r="U78" s="46" t="str">
        <f t="shared" ref="U78:Z78" si="16">COUNTIF(U6:U53,"erreur")&amp;" erreurs"</f>
        <v>0 erreurs</v>
      </c>
      <c r="V78" s="49" t="str">
        <f t="shared" si="16"/>
        <v>0 erreurs</v>
      </c>
      <c r="W78" s="49" t="str">
        <f t="shared" si="16"/>
        <v>48 erreurs</v>
      </c>
      <c r="X78" s="46" t="str">
        <f t="shared" si="16"/>
        <v>0 erreurs</v>
      </c>
      <c r="Y78" s="49" t="str">
        <f t="shared" si="16"/>
        <v>0 erreurs</v>
      </c>
      <c r="Z78" s="49" t="str">
        <f t="shared" si="16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password="E2B2" sheet="1" objects="1" scenarios="1" selectLockedCells="1"/>
  <dataValidations count="6">
    <dataValidation type="list" allowBlank="1" showInputMessage="1" showErrorMessage="1" sqref="N1" xr:uid="{00000000-0002-0000-0000-000000000000}">
      <formula1>"2013-14,2014-15,2015-16,2016-17,2017-18"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D73:AD77 AD25:AD29 AD7:AD11 AD13:AD17 AD19:AD23 AD31:AD35 AD37:AD41 AD49:AD53 AD55:AD59 AD61:AD65 AD67:AD71 AD43:AD47" xr:uid="{00000000-0002-0000-0000-000004000000}">
      <formula1>$AH$6:$AH$33</formula1>
    </dataValidation>
    <dataValidation type="list" allowBlank="1" showInputMessage="1" showErrorMessage="1" sqref="AE7:AE11 AE13:AE17 AE19:AE23 AE25:AE29 AE31:AE35 AE37:AE41 AE43:AE47 AE49:AE53 AE73:AE77 AE61:AE65 AE67:AE71 AE55:AE59" xr:uid="{00000000-0002-0000-00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PG31"/>
  <sheetViews>
    <sheetView showGridLines="0" tabSelected="1" workbookViewId="0">
      <pane xSplit="2" ySplit="5" topLeftCell="NZ6" activePane="bottomRight" state="frozen"/>
      <selection activeCell="D61" sqref="D61"/>
      <selection pane="topRight" activeCell="D61" sqref="D61"/>
      <selection pane="bottomLeft" activeCell="D61" sqref="D61"/>
      <selection pane="bottomRight" activeCell="A5" sqref="A5:XFD5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3" width="12.09765625" style="10" customWidth="1"/>
    <col min="4" max="5" width="24" style="10" customWidth="1" outlineLevel="1"/>
    <col min="6" max="6" width="4.5" style="10" customWidth="1" outlineLevel="1"/>
    <col min="7" max="35" width="4.8984375" style="11" customWidth="1" outlineLevel="1"/>
    <col min="36" max="37" width="4.8984375" style="11" customWidth="1"/>
    <col min="38" max="67" width="4.8984375" style="11" customWidth="1" outlineLevel="1"/>
    <col min="68" max="69" width="4.8984375" style="11" customWidth="1"/>
    <col min="70" max="99" width="4.8984375" style="11" customWidth="1" outlineLevel="1"/>
    <col min="100" max="101" width="4.8984375" style="11" customWidth="1"/>
    <col min="102" max="131" width="4.8984375" style="11" customWidth="1" outlineLevel="1"/>
    <col min="132" max="133" width="4.8984375" style="11" customWidth="1"/>
    <col min="134" max="163" width="4.8984375" style="11" customWidth="1" outlineLevel="1"/>
    <col min="164" max="165" width="4.8984375" style="11" customWidth="1"/>
    <col min="166" max="195" width="4.8984375" style="11" customWidth="1" outlineLevel="1"/>
    <col min="196" max="197" width="4.8984375" style="11" customWidth="1"/>
    <col min="198" max="227" width="4.8984375" style="11" customWidth="1" outlineLevel="1"/>
    <col min="228" max="229" width="4.8984375" style="11" customWidth="1"/>
    <col min="230" max="259" width="4.8984375" style="11" customWidth="1" outlineLevel="1"/>
    <col min="260" max="261" width="4.8984375" style="11" customWidth="1"/>
    <col min="262" max="291" width="4.8984375" style="11" customWidth="1" outlineLevel="1"/>
    <col min="292" max="293" width="4.8984375" style="11" customWidth="1"/>
    <col min="294" max="323" width="4.8984375" style="11" customWidth="1" outlineLevel="1"/>
    <col min="324" max="325" width="4.8984375" style="11" customWidth="1"/>
    <col min="326" max="355" width="4.8984375" style="11" customWidth="1" outlineLevel="1"/>
    <col min="356" max="357" width="4.8984375" style="11" customWidth="1"/>
    <col min="358" max="387" width="4.8984375" style="11" customWidth="1" outlineLevel="1"/>
    <col min="388" max="389" width="4.8984375" style="11" customWidth="1"/>
    <col min="390" max="390" width="4.8984375" style="11" customWidth="1" outlineLevel="1"/>
    <col min="391" max="391" width="4.8984375" style="10" customWidth="1" outlineLevel="1"/>
    <col min="392" max="403" width="4.8984375" style="11" customWidth="1" outlineLevel="1"/>
    <col min="404" max="404" width="4.8984375" style="10" customWidth="1"/>
    <col min="405" max="407" width="4.8984375" style="11" customWidth="1" outlineLevel="1"/>
    <col min="408" max="410" width="4.8984375" style="11" customWidth="1"/>
    <col min="411" max="411" width="4.8984375" style="10" customWidth="1"/>
    <col min="412" max="412" width="4.8984375" style="11" customWidth="1"/>
    <col min="413" max="423" width="4.8984375" style="10" customWidth="1"/>
    <col min="424" max="428" width="5.8984375" style="10" customWidth="1"/>
    <col min="429" max="16384" width="10.8984375" style="10"/>
  </cols>
  <sheetData>
    <row r="1" spans="1:423" s="77" customFormat="1" ht="10.199999999999999" x14ac:dyDescent="0.3">
      <c r="G1" s="70" t="str">
        <f>G2&amp;I4&amp;G5</f>
        <v>UE1EC1CC</v>
      </c>
      <c r="H1" s="70" t="str">
        <f>G2&amp;I4&amp;H5</f>
        <v>UE1EC1Cti</v>
      </c>
      <c r="I1" s="70" t="str">
        <f>G2&amp;I4&amp;I5</f>
        <v>UE1EC1Ni</v>
      </c>
      <c r="J1" s="70" t="str">
        <f>G2&amp;I4&amp;J5</f>
        <v>UE1EC1CTr</v>
      </c>
      <c r="K1" s="70" t="str">
        <f>G2&amp;I4&amp;K5</f>
        <v>UE1EC1N</v>
      </c>
      <c r="L1" s="70" t="str">
        <f>G2&amp;N4&amp;L5</f>
        <v>UE1EC2CC</v>
      </c>
      <c r="M1" s="70" t="str">
        <f>G2&amp;N4&amp;M5</f>
        <v>UE1EC2Cti</v>
      </c>
      <c r="N1" s="70" t="str">
        <f>G2&amp;N4&amp;N5</f>
        <v>UE1EC2Ni</v>
      </c>
      <c r="O1" s="70" t="str">
        <f>G2&amp;N4&amp;O5</f>
        <v>UE1EC2CTr</v>
      </c>
      <c r="P1" s="70" t="str">
        <f>G2&amp;N4&amp;P5</f>
        <v>UE1EC2N</v>
      </c>
      <c r="Q1" s="70" t="str">
        <f>G2&amp;S4&amp;Q5</f>
        <v>UE1EC3CC</v>
      </c>
      <c r="R1" s="70" t="str">
        <f>G2&amp;S4&amp;R5</f>
        <v>UE1EC3Cti</v>
      </c>
      <c r="S1" s="70" t="str">
        <f>G2&amp;S4&amp;S5</f>
        <v>UE1EC3Ni</v>
      </c>
      <c r="T1" s="70" t="str">
        <f>G2&amp;S4&amp;T5</f>
        <v>UE1EC3CTr</v>
      </c>
      <c r="U1" s="70" t="str">
        <f>G2&amp;S4&amp;U5</f>
        <v>UE1EC3N</v>
      </c>
      <c r="V1" s="70" t="str">
        <f>G2&amp;X4&amp;V5</f>
        <v>UE1EC4CC</v>
      </c>
      <c r="W1" s="70" t="str">
        <f>G2&amp;X4&amp;W5</f>
        <v>UE1EC4Cti</v>
      </c>
      <c r="X1" s="70" t="str">
        <f>G2&amp;X4&amp;X5</f>
        <v>UE1EC4Ni</v>
      </c>
      <c r="Y1" s="70" t="str">
        <f>G2&amp;X4&amp;Y5</f>
        <v>UE1EC4CTr</v>
      </c>
      <c r="Z1" s="70" t="str">
        <f>G2&amp;X4&amp;Z5</f>
        <v>UE1EC4N</v>
      </c>
      <c r="AA1" s="70" t="str">
        <f>G2&amp;AC4&amp;AA5</f>
        <v>UE1EC5CC</v>
      </c>
      <c r="AB1" s="70" t="str">
        <f>G2&amp;AC4&amp;AB5</f>
        <v>UE1EC5Cti</v>
      </c>
      <c r="AC1" s="70" t="str">
        <f>G2&amp;AC4&amp;AC5</f>
        <v>UE1EC5Ni</v>
      </c>
      <c r="AD1" s="70" t="str">
        <f>G2&amp;AC4&amp;AD5</f>
        <v>UE1EC5CTr</v>
      </c>
      <c r="AE1" s="70" t="str">
        <f>G2&amp;AC4&amp;AE5</f>
        <v>UE1EC5N</v>
      </c>
      <c r="AF1" s="70" t="str">
        <f>G2&amp;AF5</f>
        <v>UE1CC</v>
      </c>
      <c r="AG1" s="70" t="str">
        <f>G2&amp;AG5</f>
        <v>UE1Cti</v>
      </c>
      <c r="AH1" s="70" t="str">
        <f>G2&amp;AH5</f>
        <v>UE1Ni</v>
      </c>
      <c r="AI1" s="70" t="str">
        <f>G2&amp;AI5</f>
        <v>UE1CTr</v>
      </c>
      <c r="AJ1" s="140" t="str">
        <f>G2&amp;AJ5</f>
        <v>UE1N</v>
      </c>
      <c r="AK1" s="140" t="str">
        <f>G2&amp;AK5</f>
        <v>UE1CR-UE</v>
      </c>
      <c r="AL1" s="140" t="str">
        <f>G2&amp;AL5</f>
        <v>UE1CL</v>
      </c>
      <c r="AM1" s="70" t="str">
        <f>AM2&amp;AO4&amp;AM5</f>
        <v>UE2EC1CC</v>
      </c>
      <c r="AN1" s="70" t="str">
        <f>AM2&amp;AO4&amp;AN5</f>
        <v>UE2EC1Cti</v>
      </c>
      <c r="AO1" s="70" t="str">
        <f>AM2&amp;AO4&amp;AO5</f>
        <v>UE2EC1Ni</v>
      </c>
      <c r="AP1" s="70" t="str">
        <f>AM2&amp;AO4&amp;AP5</f>
        <v>UE2EC1CTr</v>
      </c>
      <c r="AQ1" s="70" t="str">
        <f>AM2&amp;AO4&amp;AQ5</f>
        <v>UE2EC1N</v>
      </c>
      <c r="AR1" s="70" t="str">
        <f>AM2&amp;AT4&amp;AR5</f>
        <v>UE2EC2CC</v>
      </c>
      <c r="AS1" s="70" t="str">
        <f>AM2&amp;AT4&amp;AS5</f>
        <v>UE2EC2Cti</v>
      </c>
      <c r="AT1" s="70" t="str">
        <f>AM2&amp;AT4&amp;AT5</f>
        <v>UE2EC2Ni</v>
      </c>
      <c r="AU1" s="70" t="str">
        <f>AM2&amp;AT4&amp;AU5</f>
        <v>UE2EC2CTr</v>
      </c>
      <c r="AV1" s="70" t="str">
        <f>AM2&amp;AT4&amp;AV5</f>
        <v>UE2EC2N</v>
      </c>
      <c r="AW1" s="70" t="str">
        <f>AM2&amp;AY4&amp;AW5</f>
        <v>UE2EC3CC</v>
      </c>
      <c r="AX1" s="70" t="str">
        <f>AM2&amp;AY4&amp;AX5</f>
        <v>UE2EC3Cti</v>
      </c>
      <c r="AY1" s="70" t="str">
        <f>AM2&amp;AY4&amp;AY5</f>
        <v>UE2EC3Ni</v>
      </c>
      <c r="AZ1" s="70" t="str">
        <f>AM2&amp;AY4&amp;AZ5</f>
        <v>UE2EC3CTr</v>
      </c>
      <c r="BA1" s="70" t="str">
        <f>AM2&amp;AY4&amp;BA5</f>
        <v>UE2EC3N</v>
      </c>
      <c r="BB1" s="70" t="str">
        <f>AM2&amp;BD4&amp;BB5</f>
        <v>UE2EC4CC</v>
      </c>
      <c r="BC1" s="70" t="str">
        <f>AM2&amp;BD4&amp;BC5</f>
        <v>UE2EC4Cti</v>
      </c>
      <c r="BD1" s="70" t="str">
        <f>AM2&amp;BD4&amp;BD5</f>
        <v>UE2EC4Ni</v>
      </c>
      <c r="BE1" s="70" t="str">
        <f>AM2&amp;BD4&amp;BE5</f>
        <v>UE2EC4CTr</v>
      </c>
      <c r="BF1" s="70" t="str">
        <f>AM2&amp;BD4&amp;BF5</f>
        <v>UE2EC4N</v>
      </c>
      <c r="BG1" s="70" t="str">
        <f>AM2&amp;BI4&amp;BG5</f>
        <v>UE2EC5CC</v>
      </c>
      <c r="BH1" s="70" t="str">
        <f>AM2&amp;BI4&amp;BH5</f>
        <v>UE2EC5Cti</v>
      </c>
      <c r="BI1" s="70" t="str">
        <f>AM2&amp;BI4&amp;BI5</f>
        <v>UE2EC5Ni</v>
      </c>
      <c r="BJ1" s="70" t="str">
        <f>AM2&amp;BI4&amp;BJ5</f>
        <v>UE2EC5CTr</v>
      </c>
      <c r="BK1" s="70" t="str">
        <f>AM2&amp;BI4&amp;BK5</f>
        <v>UE2EC5N</v>
      </c>
      <c r="BL1" s="70" t="str">
        <f>AM2&amp;BL5</f>
        <v>UE2CC</v>
      </c>
      <c r="BM1" s="70" t="str">
        <f>AM2&amp;BM5</f>
        <v>UE2Cti</v>
      </c>
      <c r="BN1" s="70" t="str">
        <f>AM2&amp;BN5</f>
        <v>UE2Ni</v>
      </c>
      <c r="BO1" s="70" t="str">
        <f>AM2&amp;BO5</f>
        <v>UE2CTr</v>
      </c>
      <c r="BP1" s="140" t="str">
        <f>AM2&amp;BP5</f>
        <v>UE2N</v>
      </c>
      <c r="BQ1" s="140" t="str">
        <f>AM2&amp;BQ5</f>
        <v>UE2CR-UE</v>
      </c>
      <c r="BR1" s="140" t="str">
        <f>AM2&amp;BR5</f>
        <v>UE2CL</v>
      </c>
      <c r="BS1" s="70" t="str">
        <f>BS2&amp;BU4&amp;BS5</f>
        <v>UE3EC1CC</v>
      </c>
      <c r="BT1" s="70" t="str">
        <f>BS2&amp;BU4&amp;BT5</f>
        <v>UE3EC1Cti</v>
      </c>
      <c r="BU1" s="70" t="str">
        <f>BS2&amp;BU4&amp;BU5</f>
        <v>UE3EC1Ni</v>
      </c>
      <c r="BV1" s="70" t="str">
        <f>BS2&amp;BU4&amp;BV5</f>
        <v>UE3EC1CTr</v>
      </c>
      <c r="BW1" s="70" t="str">
        <f>BS2&amp;BU4&amp;BW5</f>
        <v>UE3EC1N</v>
      </c>
      <c r="BX1" s="70" t="str">
        <f>BS2&amp;BZ4&amp;BX5</f>
        <v>UE3EC2CC</v>
      </c>
      <c r="BY1" s="70" t="str">
        <f>BS2&amp;BZ4&amp;BY5</f>
        <v>UE3EC2Cti</v>
      </c>
      <c r="BZ1" s="70" t="str">
        <f>BS2&amp;BZ4&amp;BZ5</f>
        <v>UE3EC2Ni</v>
      </c>
      <c r="CA1" s="70" t="str">
        <f>BS2&amp;BZ4&amp;CA5</f>
        <v>UE3EC2CTr</v>
      </c>
      <c r="CB1" s="70" t="str">
        <f>BS2&amp;BZ4&amp;CB5</f>
        <v>UE3EC2N</v>
      </c>
      <c r="CC1" s="70" t="str">
        <f>BS2&amp;CE4&amp;CC5</f>
        <v>UE3EC3CC</v>
      </c>
      <c r="CD1" s="70" t="str">
        <f>BS2&amp;CE4&amp;CD5</f>
        <v>UE3EC3Cti</v>
      </c>
      <c r="CE1" s="70" t="str">
        <f>BS2&amp;CE4&amp;CE5</f>
        <v>UE3EC3Ni</v>
      </c>
      <c r="CF1" s="70" t="str">
        <f>BS2&amp;CE4&amp;CF5</f>
        <v>UE3EC3CTr</v>
      </c>
      <c r="CG1" s="70" t="str">
        <f>BS2&amp;CE4&amp;CG5</f>
        <v>UE3EC3N</v>
      </c>
      <c r="CH1" s="70" t="str">
        <f>BS2&amp;CJ4&amp;CH5</f>
        <v>UE3EC4CC</v>
      </c>
      <c r="CI1" s="70" t="str">
        <f>BS2&amp;CJ4&amp;CI5</f>
        <v>UE3EC4Cti</v>
      </c>
      <c r="CJ1" s="70" t="str">
        <f>BS2&amp;CJ4&amp;CJ5</f>
        <v>UE3EC4Ni</v>
      </c>
      <c r="CK1" s="70" t="str">
        <f>BS2&amp;CJ4&amp;CK5</f>
        <v>UE3EC4CTr</v>
      </c>
      <c r="CL1" s="70" t="str">
        <f>BS2&amp;CJ4&amp;CL5</f>
        <v>UE3EC4N</v>
      </c>
      <c r="CM1" s="70" t="str">
        <f>BS2&amp;CO4&amp;CM5</f>
        <v>UE3EC5CC</v>
      </c>
      <c r="CN1" s="70" t="str">
        <f>BS2&amp;CO4&amp;CN5</f>
        <v>UE3EC5Cti</v>
      </c>
      <c r="CO1" s="70" t="str">
        <f>BS2&amp;CO4&amp;CO5</f>
        <v>UE3EC5Ni</v>
      </c>
      <c r="CP1" s="70" t="str">
        <f>BS2&amp;CO4&amp;CP5</f>
        <v>UE3EC5CTr</v>
      </c>
      <c r="CQ1" s="70" t="str">
        <f>BS2&amp;CO4&amp;CQ5</f>
        <v>UE3EC5N</v>
      </c>
      <c r="CR1" s="70" t="str">
        <f>BS2&amp;CR5</f>
        <v>UE3CC</v>
      </c>
      <c r="CS1" s="70" t="str">
        <f>BS2&amp;CS5</f>
        <v>UE3Cti</v>
      </c>
      <c r="CT1" s="70" t="str">
        <f>BS2&amp;CT5</f>
        <v>UE3Ni</v>
      </c>
      <c r="CU1" s="70" t="str">
        <f>BS2&amp;CU5</f>
        <v>UE3CTr</v>
      </c>
      <c r="CV1" s="140" t="str">
        <f>BS2&amp;CV5</f>
        <v>UE3N</v>
      </c>
      <c r="CW1" s="140" t="str">
        <f>BS2&amp;CW5</f>
        <v>UE3CR-UE</v>
      </c>
      <c r="CX1" s="140" t="str">
        <f>BS2&amp;CX5</f>
        <v>UE3CL</v>
      </c>
      <c r="CY1" s="70" t="str">
        <f>CY2&amp;DA4&amp;CY5</f>
        <v>UE4EC1CC</v>
      </c>
      <c r="CZ1" s="70" t="str">
        <f>CY2&amp;DA4&amp;CZ5</f>
        <v>UE4EC1Cti</v>
      </c>
      <c r="DA1" s="70" t="str">
        <f>CY2&amp;DA4&amp;DA5</f>
        <v>UE4EC1Ni</v>
      </c>
      <c r="DB1" s="70" t="str">
        <f>CY2&amp;DA4&amp;DB5</f>
        <v>UE4EC1CTr</v>
      </c>
      <c r="DC1" s="70" t="str">
        <f>CY2&amp;DA4&amp;DC5</f>
        <v>UE4EC1N</v>
      </c>
      <c r="DD1" s="70" t="str">
        <f>CY2&amp;DF4&amp;DD5</f>
        <v>UE4EC2CC</v>
      </c>
      <c r="DE1" s="70" t="str">
        <f>CY2&amp;DF4&amp;DE5</f>
        <v>UE4EC2Cti</v>
      </c>
      <c r="DF1" s="70" t="str">
        <f>CY2&amp;DF4&amp;DF5</f>
        <v>UE4EC2Ni</v>
      </c>
      <c r="DG1" s="70" t="str">
        <f>CY2&amp;DF4&amp;DG5</f>
        <v>UE4EC2CTr</v>
      </c>
      <c r="DH1" s="70" t="str">
        <f>CY2&amp;DF4&amp;DH5</f>
        <v>UE4EC2N</v>
      </c>
      <c r="DI1" s="70" t="str">
        <f>CY2&amp;DK4&amp;DI5</f>
        <v>UE4EC3CC</v>
      </c>
      <c r="DJ1" s="70" t="str">
        <f>CY2&amp;DK4&amp;DJ5</f>
        <v>UE4EC3Cti</v>
      </c>
      <c r="DK1" s="70" t="str">
        <f>CY2&amp;DK4&amp;DK5</f>
        <v>UE4EC3Ni</v>
      </c>
      <c r="DL1" s="70" t="str">
        <f>CY2&amp;DK4&amp;DL5</f>
        <v>UE4EC3CTr</v>
      </c>
      <c r="DM1" s="70" t="str">
        <f>CY2&amp;DK4&amp;DM5</f>
        <v>UE4EC3N</v>
      </c>
      <c r="DN1" s="70" t="str">
        <f>CY2&amp;DP4&amp;DN5</f>
        <v>UE4EC4CC</v>
      </c>
      <c r="DO1" s="70" t="str">
        <f>CY2&amp;DP4&amp;DO5</f>
        <v>UE4EC4Cti</v>
      </c>
      <c r="DP1" s="70" t="str">
        <f>CY2&amp;DP4&amp;DP5</f>
        <v>UE4EC4Ni</v>
      </c>
      <c r="DQ1" s="70" t="str">
        <f>CY2&amp;DP4&amp;DQ5</f>
        <v>UE4EC4CTr</v>
      </c>
      <c r="DR1" s="70" t="str">
        <f>CY2&amp;DP4&amp;DR5</f>
        <v>UE4EC4N</v>
      </c>
      <c r="DS1" s="70" t="str">
        <f>CY2&amp;DU4&amp;DS5</f>
        <v>UE4EC5CC</v>
      </c>
      <c r="DT1" s="70" t="str">
        <f>CY2&amp;DU4&amp;DT5</f>
        <v>UE4EC5Cti</v>
      </c>
      <c r="DU1" s="70" t="str">
        <f>CY2&amp;DU4&amp;DU5</f>
        <v>UE4EC5Ni</v>
      </c>
      <c r="DV1" s="70" t="str">
        <f>CY2&amp;DU4&amp;DV5</f>
        <v>UE4EC5CTr</v>
      </c>
      <c r="DW1" s="70" t="str">
        <f>CY2&amp;DU4&amp;DW5</f>
        <v>UE4EC5N</v>
      </c>
      <c r="DX1" s="70" t="str">
        <f>CY2&amp;DX5</f>
        <v>UE4CC</v>
      </c>
      <c r="DY1" s="70" t="str">
        <f>CY2&amp;DY5</f>
        <v>UE4Cti</v>
      </c>
      <c r="DZ1" s="70" t="str">
        <f>CY2&amp;DZ5</f>
        <v>UE4Ni</v>
      </c>
      <c r="EA1" s="70" t="str">
        <f>CY2&amp;EA5</f>
        <v>UE4CTr</v>
      </c>
      <c r="EB1" s="140" t="str">
        <f>CY2&amp;EB5</f>
        <v>UE4N</v>
      </c>
      <c r="EC1" s="140" t="str">
        <f>CY2&amp;EC5</f>
        <v>UE4CR-UE</v>
      </c>
      <c r="ED1" s="140" t="str">
        <f>CY2&amp;ED5</f>
        <v>UE4CL</v>
      </c>
      <c r="EE1" s="70" t="str">
        <f>EE2&amp;EG4&amp;EE5</f>
        <v>UE5EC1CC</v>
      </c>
      <c r="EF1" s="70" t="str">
        <f>EE2&amp;EG4&amp;EF5</f>
        <v>UE5EC1Cti</v>
      </c>
      <c r="EG1" s="70" t="str">
        <f>EE2&amp;EG4&amp;EG5</f>
        <v>UE5EC1Ni</v>
      </c>
      <c r="EH1" s="70" t="str">
        <f>EE2&amp;EG4&amp;EH5</f>
        <v>UE5EC1CTr</v>
      </c>
      <c r="EI1" s="70" t="str">
        <f>EE2&amp;EG4&amp;EI5</f>
        <v>UE5EC1N</v>
      </c>
      <c r="EJ1" s="70" t="str">
        <f>EE2&amp;EL4&amp;EJ5</f>
        <v>UE5EC2CC</v>
      </c>
      <c r="EK1" s="70" t="str">
        <f>EE2&amp;EL4&amp;EK5</f>
        <v>UE5EC2Cti</v>
      </c>
      <c r="EL1" s="70" t="str">
        <f>EE2&amp;EL4&amp;EL5</f>
        <v>UE5EC2Ni</v>
      </c>
      <c r="EM1" s="70" t="str">
        <f>EE2&amp;EL4&amp;EM5</f>
        <v>UE5EC2CTr</v>
      </c>
      <c r="EN1" s="70" t="str">
        <f>EE2&amp;EL4&amp;EN5</f>
        <v>UE5EC2N</v>
      </c>
      <c r="EO1" s="70" t="str">
        <f>EE2&amp;EQ4&amp;EO5</f>
        <v>UE5EC3CC</v>
      </c>
      <c r="EP1" s="70" t="str">
        <f>EE2&amp;EQ4&amp;EP5</f>
        <v>UE5EC3Cti</v>
      </c>
      <c r="EQ1" s="70" t="str">
        <f>EE2&amp;EQ4&amp;EQ5</f>
        <v>UE5EC3Ni</v>
      </c>
      <c r="ER1" s="70" t="str">
        <f>EE2&amp;EQ4&amp;ER5</f>
        <v>UE5EC3CTr</v>
      </c>
      <c r="ES1" s="70" t="str">
        <f>EE2&amp;EQ4&amp;ES5</f>
        <v>UE5EC3N</v>
      </c>
      <c r="ET1" s="70" t="str">
        <f>EE2&amp;EV4&amp;ET5</f>
        <v>UE5EC4CC</v>
      </c>
      <c r="EU1" s="70" t="str">
        <f>EE2&amp;EV4&amp;EU5</f>
        <v>UE5EC4Cti</v>
      </c>
      <c r="EV1" s="70" t="str">
        <f>EE2&amp;EV4&amp;EV5</f>
        <v>UE5EC4Ni</v>
      </c>
      <c r="EW1" s="70" t="str">
        <f>EE2&amp;EV4&amp;EW5</f>
        <v>UE5EC4CTr</v>
      </c>
      <c r="EX1" s="70" t="str">
        <f>EE2&amp;EV4&amp;EX5</f>
        <v>UE5EC4N</v>
      </c>
      <c r="EY1" s="70" t="str">
        <f>EE2&amp;FA4&amp;EY5</f>
        <v>UE5EC5CC</v>
      </c>
      <c r="EZ1" s="70" t="str">
        <f>EE2&amp;FA4&amp;EZ5</f>
        <v>UE5EC5Cti</v>
      </c>
      <c r="FA1" s="70" t="str">
        <f>EE2&amp;FA4&amp;FA5</f>
        <v>UE5EC5Ni</v>
      </c>
      <c r="FB1" s="70" t="str">
        <f>EE2&amp;FA4&amp;FB5</f>
        <v>UE5EC5CTr</v>
      </c>
      <c r="FC1" s="70" t="str">
        <f>EE2&amp;FA4&amp;FC5</f>
        <v>UE5EC5N</v>
      </c>
      <c r="FD1" s="70" t="str">
        <f>EE2&amp;FD5</f>
        <v>UE5CC</v>
      </c>
      <c r="FE1" s="70" t="str">
        <f>EE2&amp;FE5</f>
        <v>UE5Cti</v>
      </c>
      <c r="FF1" s="70" t="str">
        <f>EE2&amp;FF5</f>
        <v>UE5Ni</v>
      </c>
      <c r="FG1" s="70" t="str">
        <f>EE2&amp;FG5</f>
        <v>UE5CTr</v>
      </c>
      <c r="FH1" s="140" t="str">
        <f>EE2&amp;FH5</f>
        <v>UE5N</v>
      </c>
      <c r="FI1" s="140" t="str">
        <f>EE2&amp;FI5</f>
        <v>UE5CR-UE</v>
      </c>
      <c r="FJ1" s="140" t="str">
        <f>EE2&amp;FJ5</f>
        <v>UE5CL</v>
      </c>
      <c r="FK1" s="70" t="str">
        <f>FK2&amp;FM4&amp;FK5</f>
        <v>UE6EC1CC</v>
      </c>
      <c r="FL1" s="70" t="str">
        <f>FK2&amp;FM4&amp;FL5</f>
        <v>UE6EC1Cti</v>
      </c>
      <c r="FM1" s="70" t="str">
        <f>FK2&amp;FM4&amp;FM5</f>
        <v>UE6EC1Ni</v>
      </c>
      <c r="FN1" s="70" t="str">
        <f>FK2&amp;FM4&amp;FN5</f>
        <v>UE6EC1CTr</v>
      </c>
      <c r="FO1" s="70" t="str">
        <f>FK2&amp;FM4&amp;FO5</f>
        <v>UE6EC1N</v>
      </c>
      <c r="FP1" s="70" t="str">
        <f>FK2&amp;FR4&amp;FP5</f>
        <v>UE6EC2CC</v>
      </c>
      <c r="FQ1" s="70" t="str">
        <f>FK2&amp;FR4&amp;FQ5</f>
        <v>UE6EC2Cti</v>
      </c>
      <c r="FR1" s="70" t="str">
        <f>FK2&amp;FR4&amp;FR5</f>
        <v>UE6EC2Ni</v>
      </c>
      <c r="FS1" s="70" t="str">
        <f>FK2&amp;FR4&amp;FS5</f>
        <v>UE6EC2CTr</v>
      </c>
      <c r="FT1" s="70" t="str">
        <f>FK2&amp;FR4&amp;FT5</f>
        <v>UE6EC2N</v>
      </c>
      <c r="FU1" s="70" t="str">
        <f>FK2&amp;FW4&amp;FU5</f>
        <v>UE6EC3CC</v>
      </c>
      <c r="FV1" s="70" t="str">
        <f>FK2&amp;FW4&amp;FV5</f>
        <v>UE6EC3Cti</v>
      </c>
      <c r="FW1" s="70" t="str">
        <f>FK2&amp;FW4&amp;FW5</f>
        <v>UE6EC3Ni</v>
      </c>
      <c r="FX1" s="70" t="str">
        <f>FK2&amp;FW4&amp;FX5</f>
        <v>UE6EC3CTr</v>
      </c>
      <c r="FY1" s="70" t="str">
        <f>FK2&amp;FW4&amp;FY5</f>
        <v>UE6EC3N</v>
      </c>
      <c r="FZ1" s="70" t="str">
        <f>FK2&amp;GB4&amp;FZ5</f>
        <v>UE6EC4CC</v>
      </c>
      <c r="GA1" s="70" t="str">
        <f>FK2&amp;GB4&amp;GA5</f>
        <v>UE6EC4Cti</v>
      </c>
      <c r="GB1" s="70" t="str">
        <f>FK2&amp;GB4&amp;GB5</f>
        <v>UE6EC4Ni</v>
      </c>
      <c r="GC1" s="70" t="str">
        <f>FK2&amp;GB4&amp;GC5</f>
        <v>UE6EC4CTr</v>
      </c>
      <c r="GD1" s="70" t="str">
        <f>FK2&amp;GB4&amp;GD5</f>
        <v>UE6EC4N</v>
      </c>
      <c r="GE1" s="70" t="str">
        <f>FK2&amp;GG4&amp;GE5</f>
        <v>UE6EC5CC</v>
      </c>
      <c r="GF1" s="70" t="str">
        <f>FK2&amp;GG4&amp;GF5</f>
        <v>UE6EC5Cti</v>
      </c>
      <c r="GG1" s="70" t="str">
        <f>FK2&amp;GG4&amp;GG5</f>
        <v>UE6EC5Ni</v>
      </c>
      <c r="GH1" s="70" t="str">
        <f>FK2&amp;GG4&amp;GH5</f>
        <v>UE6EC5CTr</v>
      </c>
      <c r="GI1" s="70" t="str">
        <f>FK2&amp;GG4&amp;GI5</f>
        <v>UE6EC5N</v>
      </c>
      <c r="GJ1" s="70" t="str">
        <f>FK2&amp;GJ5</f>
        <v>UE6CC</v>
      </c>
      <c r="GK1" s="70" t="str">
        <f>FK2&amp;GK5</f>
        <v>UE6Cti</v>
      </c>
      <c r="GL1" s="70" t="str">
        <f>FK2&amp;GL5</f>
        <v>UE6Ni</v>
      </c>
      <c r="GM1" s="70" t="str">
        <f>FK2&amp;GM5</f>
        <v>UE6CTr</v>
      </c>
      <c r="GN1" s="140" t="str">
        <f>FK2&amp;GN5</f>
        <v>UE6N</v>
      </c>
      <c r="GO1" s="140" t="str">
        <f>FK2&amp;GO5</f>
        <v>UE6CR-UE</v>
      </c>
      <c r="GP1" s="140" t="str">
        <f>FK2&amp;GP5</f>
        <v>UE6CL</v>
      </c>
      <c r="GQ1" s="70" t="str">
        <f>GQ2&amp;GS4&amp;GQ5</f>
        <v>UE7EC1CC</v>
      </c>
      <c r="GR1" s="70" t="str">
        <f>GQ2&amp;GS4&amp;GR5</f>
        <v>UE7EC1Cti</v>
      </c>
      <c r="GS1" s="70" t="str">
        <f>GQ2&amp;GS4&amp;GS5</f>
        <v>UE7EC1Ni</v>
      </c>
      <c r="GT1" s="70" t="str">
        <f>GQ2&amp;GS4&amp;GT5</f>
        <v>UE7EC1CTr</v>
      </c>
      <c r="GU1" s="70" t="str">
        <f>GQ2&amp;GS4&amp;GU5</f>
        <v>UE7EC1N</v>
      </c>
      <c r="GV1" s="70" t="str">
        <f>GQ2&amp;GX4&amp;GV5</f>
        <v>UE7EC2CC</v>
      </c>
      <c r="GW1" s="70" t="str">
        <f>GQ2&amp;GX4&amp;GW5</f>
        <v>UE7EC2Cti</v>
      </c>
      <c r="GX1" s="70" t="str">
        <f>GQ2&amp;GX4&amp;GX5</f>
        <v>UE7EC2Ni</v>
      </c>
      <c r="GY1" s="70" t="str">
        <f>GQ2&amp;GX4&amp;GY5</f>
        <v>UE7EC2CTr</v>
      </c>
      <c r="GZ1" s="70" t="str">
        <f>GQ2&amp;GX4&amp;GZ5</f>
        <v>UE7EC2N</v>
      </c>
      <c r="HA1" s="70" t="str">
        <f>GQ2&amp;HC4&amp;HA5</f>
        <v>UE7EC3CC</v>
      </c>
      <c r="HB1" s="70" t="str">
        <f>GQ2&amp;HC4&amp;HB5</f>
        <v>UE7EC3Cti</v>
      </c>
      <c r="HC1" s="70" t="str">
        <f>GQ2&amp;HC4&amp;HC5</f>
        <v>UE7EC3Ni</v>
      </c>
      <c r="HD1" s="70" t="str">
        <f>GQ2&amp;HC4&amp;HD5</f>
        <v>UE7EC3CTr</v>
      </c>
      <c r="HE1" s="70" t="str">
        <f>GQ2&amp;HC4&amp;HE5</f>
        <v>UE7EC3N</v>
      </c>
      <c r="HF1" s="70" t="str">
        <f>GQ2&amp;HH4&amp;HF5</f>
        <v>UE7EC4CC</v>
      </c>
      <c r="HG1" s="70" t="str">
        <f>GQ2&amp;HH4&amp;HG5</f>
        <v>UE7EC4Cti</v>
      </c>
      <c r="HH1" s="70" t="str">
        <f>GQ2&amp;HH4&amp;HH5</f>
        <v>UE7EC4Ni</v>
      </c>
      <c r="HI1" s="70" t="str">
        <f>GQ2&amp;HH4&amp;HI5</f>
        <v>UE7EC4CTr</v>
      </c>
      <c r="HJ1" s="70" t="str">
        <f>GQ2&amp;HH4&amp;HJ5</f>
        <v>UE7EC4N</v>
      </c>
      <c r="HK1" s="70" t="str">
        <f>GQ2&amp;HM4&amp;HK5</f>
        <v>UE7EC5CC</v>
      </c>
      <c r="HL1" s="70" t="str">
        <f>GQ2&amp;HM4&amp;HL5</f>
        <v>UE7EC5Cti</v>
      </c>
      <c r="HM1" s="70" t="str">
        <f>GQ2&amp;HM4&amp;HM5</f>
        <v>UE7EC5Ni</v>
      </c>
      <c r="HN1" s="70" t="str">
        <f>GQ2&amp;HM4&amp;HN5</f>
        <v>UE7EC5CTr</v>
      </c>
      <c r="HO1" s="70" t="str">
        <f>GQ2&amp;HM4&amp;HO5</f>
        <v>UE7EC5N</v>
      </c>
      <c r="HP1" s="70" t="str">
        <f>GQ2&amp;HP5</f>
        <v>UE7CC</v>
      </c>
      <c r="HQ1" s="70" t="str">
        <f>GQ2&amp;HQ5</f>
        <v>UE7Cti</v>
      </c>
      <c r="HR1" s="70" t="str">
        <f>GQ2&amp;HR5</f>
        <v>UE7Ni</v>
      </c>
      <c r="HS1" s="70" t="str">
        <f>GQ2&amp;HS5</f>
        <v>UE7CTr</v>
      </c>
      <c r="HT1" s="140" t="str">
        <f>GQ2&amp;HT5</f>
        <v>UE7N</v>
      </c>
      <c r="HU1" s="140" t="str">
        <f>GQ2&amp;HU5</f>
        <v>UE7CR-UE</v>
      </c>
      <c r="HV1" s="140" t="str">
        <f>GQ2&amp;HV5</f>
        <v>UE7CL</v>
      </c>
      <c r="HW1" s="70" t="str">
        <f>HW2&amp;HY4&amp;HW5</f>
        <v>UE8EC1CC</v>
      </c>
      <c r="HX1" s="70" t="str">
        <f>HW2&amp;HY4&amp;HX5</f>
        <v>UE8EC1Cti</v>
      </c>
      <c r="HY1" s="70" t="str">
        <f>HW2&amp;HY4&amp;HY5</f>
        <v>UE8EC1Ni</v>
      </c>
      <c r="HZ1" s="70" t="str">
        <f>HW2&amp;HY4&amp;HZ5</f>
        <v>UE8EC1CTr</v>
      </c>
      <c r="IA1" s="70" t="str">
        <f>HW2&amp;HY4&amp;IA5</f>
        <v>UE8EC1N</v>
      </c>
      <c r="IB1" s="70" t="str">
        <f>HW2&amp;ID4&amp;IB5</f>
        <v>UE8EC2CC</v>
      </c>
      <c r="IC1" s="70" t="str">
        <f>HW2&amp;ID4&amp;IC5</f>
        <v>UE8EC2Cti</v>
      </c>
      <c r="ID1" s="70" t="str">
        <f>HW2&amp;ID4&amp;ID5</f>
        <v>UE8EC2Ni</v>
      </c>
      <c r="IE1" s="70" t="str">
        <f>HW2&amp;ID4&amp;IE5</f>
        <v>UE8EC2CTr</v>
      </c>
      <c r="IF1" s="70" t="str">
        <f>HW2&amp;ID4&amp;IF5</f>
        <v>UE8EC2N</v>
      </c>
      <c r="IG1" s="70" t="str">
        <f>HW2&amp;II4&amp;IG5</f>
        <v>UE8EC3CC</v>
      </c>
      <c r="IH1" s="70" t="str">
        <f>HW2&amp;II4&amp;IH5</f>
        <v>UE8EC3Cti</v>
      </c>
      <c r="II1" s="70" t="str">
        <f>HW2&amp;II4&amp;II5</f>
        <v>UE8EC3Ni</v>
      </c>
      <c r="IJ1" s="70" t="str">
        <f>HW2&amp;II4&amp;IJ5</f>
        <v>UE8EC3CTr</v>
      </c>
      <c r="IK1" s="70" t="str">
        <f>HW2&amp;II4&amp;IK5</f>
        <v>UE8EC3N</v>
      </c>
      <c r="IL1" s="70" t="str">
        <f>HW2&amp;IN4&amp;IL5</f>
        <v>UE8EC4CC</v>
      </c>
      <c r="IM1" s="70" t="str">
        <f>HW2&amp;IN4&amp;IM5</f>
        <v>UE8EC4Cti</v>
      </c>
      <c r="IN1" s="70" t="str">
        <f>HW2&amp;IN4&amp;IN5</f>
        <v>UE8EC4Ni</v>
      </c>
      <c r="IO1" s="70" t="str">
        <f>HW2&amp;IN4&amp;IO5</f>
        <v>UE8EC4CTr</v>
      </c>
      <c r="IP1" s="70" t="str">
        <f>HW2&amp;IN4&amp;IP5</f>
        <v>UE8EC4N</v>
      </c>
      <c r="IQ1" s="70" t="str">
        <f>HW2&amp;IS4&amp;IQ5</f>
        <v>UE8EC5CC</v>
      </c>
      <c r="IR1" s="70" t="str">
        <f>HW2&amp;IS4&amp;IR5</f>
        <v>UE8EC5Cti</v>
      </c>
      <c r="IS1" s="70" t="str">
        <f>HW2&amp;IS4&amp;IS5</f>
        <v>UE8EC5Ni</v>
      </c>
      <c r="IT1" s="70" t="str">
        <f>HW2&amp;IS4&amp;IT5</f>
        <v>UE8EC5CTr</v>
      </c>
      <c r="IU1" s="70" t="str">
        <f>HW2&amp;IS4&amp;IU5</f>
        <v>UE8EC5N</v>
      </c>
      <c r="IV1" s="70" t="str">
        <f>HW2&amp;IV5</f>
        <v>UE8CC</v>
      </c>
      <c r="IW1" s="70" t="str">
        <f>HW2&amp;IW5</f>
        <v>UE8Cti</v>
      </c>
      <c r="IX1" s="70" t="str">
        <f>HW2&amp;IX5</f>
        <v>UE8Ni</v>
      </c>
      <c r="IY1" s="70" t="str">
        <f>HW2&amp;IY5</f>
        <v>UE8CTr</v>
      </c>
      <c r="IZ1" s="140" t="str">
        <f>HW2&amp;IZ5</f>
        <v>UE8N</v>
      </c>
      <c r="JA1" s="140" t="str">
        <f>HW2&amp;JA5</f>
        <v>UE8CR-UE</v>
      </c>
      <c r="JB1" s="140" t="str">
        <f>HW2&amp;JB5</f>
        <v>UE8CL</v>
      </c>
      <c r="JC1" s="70" t="str">
        <f>JC2&amp;JE4&amp;JC5</f>
        <v>UE9EC1CC</v>
      </c>
      <c r="JD1" s="70" t="str">
        <f>JC2&amp;JE4&amp;JD5</f>
        <v>UE9EC1Cti</v>
      </c>
      <c r="JE1" s="70" t="str">
        <f>JC2&amp;JE4&amp;JE5</f>
        <v>UE9EC1Ni</v>
      </c>
      <c r="JF1" s="70" t="str">
        <f>JC2&amp;JE4&amp;JF5</f>
        <v>UE9EC1CTr</v>
      </c>
      <c r="JG1" s="70" t="str">
        <f>JC2&amp;JE4&amp;JG5</f>
        <v>UE9EC1N</v>
      </c>
      <c r="JH1" s="70" t="str">
        <f>JC2&amp;JJ4&amp;JH5</f>
        <v>UE9EC2CC</v>
      </c>
      <c r="JI1" s="70" t="str">
        <f>JC2&amp;JJ4&amp;JI5</f>
        <v>UE9EC2Cti</v>
      </c>
      <c r="JJ1" s="70" t="str">
        <f>JC2&amp;JJ4&amp;JJ5</f>
        <v>UE9EC2Ni</v>
      </c>
      <c r="JK1" s="70" t="str">
        <f>JC2&amp;JJ4&amp;JK5</f>
        <v>UE9EC2CTr</v>
      </c>
      <c r="JL1" s="70" t="str">
        <f>JC2&amp;JJ4&amp;JL5</f>
        <v>UE9EC2N</v>
      </c>
      <c r="JM1" s="70" t="str">
        <f>JC2&amp;JO4&amp;JM5</f>
        <v>UE9EC3CC</v>
      </c>
      <c r="JN1" s="70" t="str">
        <f>JC2&amp;JO4&amp;JN5</f>
        <v>UE9EC3Cti</v>
      </c>
      <c r="JO1" s="70" t="str">
        <f>JC2&amp;JO4&amp;JO5</f>
        <v>UE9EC3Ni</v>
      </c>
      <c r="JP1" s="70" t="str">
        <f>JC2&amp;JO4&amp;JP5</f>
        <v>UE9EC3CTr</v>
      </c>
      <c r="JQ1" s="70" t="str">
        <f>JC2&amp;JO4&amp;JQ5</f>
        <v>UE9EC3N</v>
      </c>
      <c r="JR1" s="70" t="str">
        <f>JC2&amp;JT4&amp;JR5</f>
        <v>UE9EC4CC</v>
      </c>
      <c r="JS1" s="70" t="str">
        <f>JC2&amp;JT4&amp;JS5</f>
        <v>UE9EC4Cti</v>
      </c>
      <c r="JT1" s="70" t="str">
        <f>JC2&amp;JT4&amp;JT5</f>
        <v>UE9EC4Ni</v>
      </c>
      <c r="JU1" s="70" t="str">
        <f>JC2&amp;JT4&amp;JU5</f>
        <v>UE9EC4CTr</v>
      </c>
      <c r="JV1" s="70" t="str">
        <f>JC2&amp;JT4&amp;JV5</f>
        <v>UE9EC4N</v>
      </c>
      <c r="JW1" s="70" t="str">
        <f>JC2&amp;JY4&amp;JW5</f>
        <v>UE9EC5CC</v>
      </c>
      <c r="JX1" s="70" t="str">
        <f>JC2&amp;JY4&amp;JX5</f>
        <v>UE9EC5Cti</v>
      </c>
      <c r="JY1" s="70" t="str">
        <f>JC2&amp;JY4&amp;JY5</f>
        <v>UE9EC5Ni</v>
      </c>
      <c r="JZ1" s="70" t="str">
        <f>JC2&amp;JY4&amp;JZ5</f>
        <v>UE9EC5CTr</v>
      </c>
      <c r="KA1" s="70" t="str">
        <f>JC2&amp;JY4&amp;KA5</f>
        <v>UE9EC5N</v>
      </c>
      <c r="KB1" s="70" t="str">
        <f>JC2&amp;KB5</f>
        <v>UE9CC</v>
      </c>
      <c r="KC1" s="70" t="str">
        <f>JC2&amp;KC5</f>
        <v>UE9Cti</v>
      </c>
      <c r="KD1" s="70" t="str">
        <f>JC2&amp;KD5</f>
        <v>UE9Ni</v>
      </c>
      <c r="KE1" s="70" t="str">
        <f>JC2&amp;KE5</f>
        <v>UE9CTr</v>
      </c>
      <c r="KF1" s="140" t="str">
        <f>JC2&amp;KF5</f>
        <v>UE9N</v>
      </c>
      <c r="KG1" s="140" t="str">
        <f>JC2&amp;KG5</f>
        <v>UE9CR-UE</v>
      </c>
      <c r="KH1" s="140" t="str">
        <f>JC2&amp;KH5</f>
        <v>UE9CL</v>
      </c>
      <c r="KI1" s="70" t="str">
        <f>KI2&amp;KK4&amp;KI5</f>
        <v>UE10EC1CC</v>
      </c>
      <c r="KJ1" s="70" t="str">
        <f>KI2&amp;KK4&amp;KJ5</f>
        <v>UE10EC1Cti</v>
      </c>
      <c r="KK1" s="70" t="str">
        <f>KI2&amp;KK4&amp;KK5</f>
        <v>UE10EC1Ni</v>
      </c>
      <c r="KL1" s="70" t="str">
        <f>KI2&amp;KK4&amp;KL5</f>
        <v>UE10EC1CTr</v>
      </c>
      <c r="KM1" s="70" t="str">
        <f>KI2&amp;KK4&amp;KM5</f>
        <v>UE10EC1N</v>
      </c>
      <c r="KN1" s="70" t="str">
        <f>KI2&amp;KP4&amp;KN5</f>
        <v>UE10EC2CC</v>
      </c>
      <c r="KO1" s="70" t="str">
        <f>KI2&amp;KP4&amp;KO5</f>
        <v>UE10EC2Cti</v>
      </c>
      <c r="KP1" s="70" t="str">
        <f>KI2&amp;KP4&amp;KP5</f>
        <v>UE10EC2Ni</v>
      </c>
      <c r="KQ1" s="70" t="str">
        <f>KI2&amp;KP4&amp;KQ5</f>
        <v>UE10EC2CTr</v>
      </c>
      <c r="KR1" s="70" t="str">
        <f>KI2&amp;KP4&amp;KR5</f>
        <v>UE10EC2N</v>
      </c>
      <c r="KS1" s="70" t="str">
        <f>KI2&amp;KU4&amp;KS5</f>
        <v>UE10EC3CC</v>
      </c>
      <c r="KT1" s="70" t="str">
        <f>KI2&amp;KU4&amp;KT5</f>
        <v>UE10EC3Cti</v>
      </c>
      <c r="KU1" s="70" t="str">
        <f>KI2&amp;KU4&amp;KU5</f>
        <v>UE10EC3Ni</v>
      </c>
      <c r="KV1" s="70" t="str">
        <f>KI2&amp;KU4&amp;KV5</f>
        <v>UE10EC3CTr</v>
      </c>
      <c r="KW1" s="70" t="str">
        <f>KI2&amp;KU4&amp;KW5</f>
        <v>UE10EC3N</v>
      </c>
      <c r="KX1" s="70" t="str">
        <f>KI2&amp;KZ4&amp;KX5</f>
        <v>UE10EC4CC</v>
      </c>
      <c r="KY1" s="70" t="str">
        <f>KI2&amp;KZ4&amp;KY5</f>
        <v>UE10EC4Cti</v>
      </c>
      <c r="KZ1" s="70" t="str">
        <f>KI2&amp;KZ4&amp;KZ5</f>
        <v>UE10EC4Ni</v>
      </c>
      <c r="LA1" s="70" t="str">
        <f>KI2&amp;KZ4&amp;LA5</f>
        <v>UE10EC4CTr</v>
      </c>
      <c r="LB1" s="70" t="str">
        <f>KI2&amp;KZ4&amp;LB5</f>
        <v>UE10EC4N</v>
      </c>
      <c r="LC1" s="70" t="str">
        <f>KI2&amp;LE4&amp;LC5</f>
        <v>UE10EC5CC</v>
      </c>
      <c r="LD1" s="70" t="str">
        <f>KI2&amp;LE4&amp;LD5</f>
        <v>UE10EC5Cti</v>
      </c>
      <c r="LE1" s="70" t="str">
        <f>KI2&amp;LE4&amp;LE5</f>
        <v>UE10EC5Ni</v>
      </c>
      <c r="LF1" s="70" t="str">
        <f>KI2&amp;LE4&amp;LF5</f>
        <v>UE10EC5CTr</v>
      </c>
      <c r="LG1" s="70" t="str">
        <f>KI2&amp;LE4&amp;LG5</f>
        <v>UE10EC5N</v>
      </c>
      <c r="LH1" s="70" t="str">
        <f>KI2&amp;LH5</f>
        <v>UE10CC</v>
      </c>
      <c r="LI1" s="70" t="str">
        <f>KI2&amp;LI5</f>
        <v>UE10Cti</v>
      </c>
      <c r="LJ1" s="70" t="str">
        <f>KI2&amp;LJ5</f>
        <v>UE10Ni</v>
      </c>
      <c r="LK1" s="70" t="str">
        <f>KI2&amp;LK5</f>
        <v>UE10CTr</v>
      </c>
      <c r="LL1" s="140" t="str">
        <f>KI2&amp;LL5</f>
        <v>UE10N</v>
      </c>
      <c r="LM1" s="140" t="str">
        <f>KI2&amp;LM5</f>
        <v>UE10CR-UE</v>
      </c>
      <c r="LN1" s="140" t="str">
        <f>KI2&amp;LN5</f>
        <v>UE10CL</v>
      </c>
      <c r="LO1" s="70" t="str">
        <f>LO2&amp;LQ4&amp;LO5</f>
        <v>UE11EC1CC</v>
      </c>
      <c r="LP1" s="70" t="str">
        <f>LO2&amp;LQ4&amp;LP5</f>
        <v>UE11EC1Cti</v>
      </c>
      <c r="LQ1" s="70" t="str">
        <f>LO2&amp;LQ4&amp;LQ5</f>
        <v>UE11EC1Ni</v>
      </c>
      <c r="LR1" s="70" t="str">
        <f>LO2&amp;LQ4&amp;LR5</f>
        <v>UE11EC1CTr</v>
      </c>
      <c r="LS1" s="70" t="str">
        <f>LO2&amp;LQ4&amp;LS5</f>
        <v>UE11EC1N</v>
      </c>
      <c r="LT1" s="70" t="str">
        <f>LO2&amp;LV4&amp;LT5</f>
        <v>UE11EC2CC</v>
      </c>
      <c r="LU1" s="70" t="str">
        <f>LO2&amp;LV4&amp;LU5</f>
        <v>UE11EC2Cti</v>
      </c>
      <c r="LV1" s="70" t="str">
        <f>LO2&amp;LV4&amp;LV5</f>
        <v>UE11EC2Ni</v>
      </c>
      <c r="LW1" s="70" t="str">
        <f>LO2&amp;LV4&amp;LW5</f>
        <v>UE11EC2CTr</v>
      </c>
      <c r="LX1" s="70" t="str">
        <f>LO2&amp;LV4&amp;LX5</f>
        <v>UE11EC2N</v>
      </c>
      <c r="LY1" s="70" t="str">
        <f>LO2&amp;MA4&amp;LY5</f>
        <v>UE11EC3CC</v>
      </c>
      <c r="LZ1" s="70" t="str">
        <f>LO2&amp;MA4&amp;LZ5</f>
        <v>UE11EC3Cti</v>
      </c>
      <c r="MA1" s="70" t="str">
        <f>LO2&amp;MA4&amp;MA5</f>
        <v>UE11EC3Ni</v>
      </c>
      <c r="MB1" s="70" t="str">
        <f>LO2&amp;MA4&amp;MB5</f>
        <v>UE11EC3CTr</v>
      </c>
      <c r="MC1" s="70" t="str">
        <f>LO2&amp;MA4&amp;MC5</f>
        <v>UE11EC3N</v>
      </c>
      <c r="MD1" s="70" t="str">
        <f>LO2&amp;MF4&amp;MD5</f>
        <v>UE11EC4CC</v>
      </c>
      <c r="ME1" s="70" t="str">
        <f>LO2&amp;MF4&amp;ME5</f>
        <v>UE11EC4Cti</v>
      </c>
      <c r="MF1" s="70" t="str">
        <f>LO2&amp;MF4&amp;MF5</f>
        <v>UE11EC4Ni</v>
      </c>
      <c r="MG1" s="70" t="str">
        <f>LO2&amp;MF4&amp;MG5</f>
        <v>UE11EC4CTr</v>
      </c>
      <c r="MH1" s="70" t="str">
        <f>LO2&amp;MF4&amp;MH5</f>
        <v>UE11EC4N</v>
      </c>
      <c r="MI1" s="70" t="str">
        <f>LO2&amp;MK4&amp;MI5</f>
        <v>UE11EC5CC</v>
      </c>
      <c r="MJ1" s="70" t="str">
        <f>LO2&amp;MK4&amp;MJ5</f>
        <v>UE11EC5Cti</v>
      </c>
      <c r="MK1" s="70" t="str">
        <f>LO2&amp;MK4&amp;MK5</f>
        <v>UE11EC5Ni</v>
      </c>
      <c r="ML1" s="70" t="str">
        <f>LO2&amp;MK4&amp;ML5</f>
        <v>UE11EC5CTr</v>
      </c>
      <c r="MM1" s="70" t="str">
        <f>LO2&amp;MK4&amp;MM5</f>
        <v>UE11EC5N</v>
      </c>
      <c r="MN1" s="70" t="str">
        <f>LO2&amp;MN5</f>
        <v>UE11CC</v>
      </c>
      <c r="MO1" s="70" t="str">
        <f>LO2&amp;MO5</f>
        <v>UE11Cti</v>
      </c>
      <c r="MP1" s="70" t="str">
        <f>LO2&amp;MP5</f>
        <v>UE11Ni</v>
      </c>
      <c r="MQ1" s="70" t="str">
        <f>LO2&amp;MQ5</f>
        <v>UE11CTr</v>
      </c>
      <c r="MR1" s="140" t="str">
        <f>LO2&amp;MR5</f>
        <v>UE11N</v>
      </c>
      <c r="MS1" s="140" t="str">
        <f>LO2&amp;MS5</f>
        <v>UE11CR-UE</v>
      </c>
      <c r="MT1" s="140" t="str">
        <f>LO2&amp;MT5</f>
        <v>UE11CL</v>
      </c>
      <c r="MU1" s="70" t="str">
        <f>MU2&amp;MW4&amp;MU5</f>
        <v>UE12EC1CC</v>
      </c>
      <c r="MV1" s="70" t="str">
        <f>MU2&amp;MW4&amp;MV5</f>
        <v>UE12EC1Cti</v>
      </c>
      <c r="MW1" s="70" t="str">
        <f>MU2&amp;MW4&amp;MW5</f>
        <v>UE12EC1Ni</v>
      </c>
      <c r="MX1" s="70" t="str">
        <f>MU2&amp;MW4&amp;MX5</f>
        <v>UE12EC1CTr</v>
      </c>
      <c r="MY1" s="70" t="str">
        <f>MU2&amp;MW4&amp;MY5</f>
        <v>UE12EC1N</v>
      </c>
      <c r="MZ1" s="70" t="str">
        <f>MU2&amp;NB4&amp;MZ5</f>
        <v>UE12EC2CC</v>
      </c>
      <c r="NA1" s="70" t="str">
        <f>MU2&amp;NB4&amp;NA5</f>
        <v>UE12EC2Cti</v>
      </c>
      <c r="NB1" s="70" t="str">
        <f>MU2&amp;NB4&amp;NB5</f>
        <v>UE12EC2Ni</v>
      </c>
      <c r="NC1" s="70" t="str">
        <f>MU2&amp;NB4&amp;NC5</f>
        <v>UE12EC2CTr</v>
      </c>
      <c r="ND1" s="70" t="str">
        <f>MU2&amp;NB4&amp;ND5</f>
        <v>UE12EC2N</v>
      </c>
      <c r="NE1" s="70" t="str">
        <f>MU2&amp;NG4&amp;NE5</f>
        <v>UE12EC3CC</v>
      </c>
      <c r="NF1" s="70" t="str">
        <f>MU2&amp;NG4&amp;NF5</f>
        <v>UE12EC3Cti</v>
      </c>
      <c r="NG1" s="70" t="str">
        <f>MU2&amp;NG4&amp;NG5</f>
        <v>UE12EC3Ni</v>
      </c>
      <c r="NH1" s="70" t="str">
        <f>MU2&amp;NG4&amp;NH5</f>
        <v>UE12EC3CTr</v>
      </c>
      <c r="NI1" s="70" t="str">
        <f>MU2&amp;NG4&amp;NI5</f>
        <v>UE12EC3N</v>
      </c>
      <c r="NJ1" s="70" t="str">
        <f>MU2&amp;NL4&amp;NJ5</f>
        <v>UE12EC4CC</v>
      </c>
      <c r="NK1" s="70" t="str">
        <f>MU2&amp;NL4&amp;NK5</f>
        <v>UE12EC4Cti</v>
      </c>
      <c r="NL1" s="70" t="str">
        <f>MU2&amp;NL4&amp;NL5</f>
        <v>UE12EC4Ni</v>
      </c>
      <c r="NM1" s="70" t="str">
        <f>MU2&amp;NL4&amp;NM5</f>
        <v>UE12EC4CTr</v>
      </c>
      <c r="NN1" s="70" t="str">
        <f>MU2&amp;NL4&amp;NN5</f>
        <v>UE12EC4N</v>
      </c>
      <c r="NO1" s="70" t="str">
        <f>MU2&amp;NQ4&amp;NO5</f>
        <v>UE12EC5CC</v>
      </c>
      <c r="NP1" s="70" t="str">
        <f>MU2&amp;NQ4&amp;NP5</f>
        <v>UE12EC5Cti</v>
      </c>
      <c r="NQ1" s="70" t="str">
        <f>MU2&amp;NQ4&amp;NQ5</f>
        <v>UE12EC5Ni</v>
      </c>
      <c r="NR1" s="70" t="str">
        <f>MU2&amp;NQ4&amp;NR5</f>
        <v>UE12EC5CTr</v>
      </c>
      <c r="NS1" s="70" t="str">
        <f>MU2&amp;NQ4&amp;NS5</f>
        <v>UE12EC5N</v>
      </c>
      <c r="NT1" s="70" t="str">
        <f>MU2&amp;NT5</f>
        <v>UE12CC</v>
      </c>
      <c r="NU1" s="70" t="str">
        <f>MU2&amp;NU5</f>
        <v>UE12Cti</v>
      </c>
      <c r="NV1" s="70" t="str">
        <f>MU2&amp;NV5</f>
        <v>UE12Ni</v>
      </c>
      <c r="NW1" s="70" t="str">
        <f>MU2&amp;NW5</f>
        <v>UE12CTr</v>
      </c>
      <c r="NX1" s="140" t="str">
        <f>MU2&amp;NX5</f>
        <v>UE12N</v>
      </c>
      <c r="NY1" s="140" t="str">
        <f>MU2&amp;NY5</f>
        <v>UE12CR-UE</v>
      </c>
      <c r="NZ1" s="140" t="str">
        <f>MU2&amp;NZ5</f>
        <v>UE12CL</v>
      </c>
      <c r="OB1" s="120" t="str">
        <f>AJ1</f>
        <v>UE1N</v>
      </c>
      <c r="OC1" s="120" t="str">
        <f>BP1</f>
        <v>UE2N</v>
      </c>
      <c r="OD1" s="120" t="str">
        <f>CV1</f>
        <v>UE3N</v>
      </c>
      <c r="OE1" s="120" t="str">
        <f>EB1</f>
        <v>UE4N</v>
      </c>
      <c r="OF1" s="120" t="str">
        <f>FH1</f>
        <v>UE5N</v>
      </c>
      <c r="OG1" s="120" t="str">
        <f>GN1</f>
        <v>UE6N</v>
      </c>
      <c r="OH1" s="120" t="str">
        <f>HT1</f>
        <v>UE7N</v>
      </c>
      <c r="OI1" s="120" t="str">
        <f>IZ1</f>
        <v>UE8N</v>
      </c>
      <c r="OJ1" s="120" t="str">
        <f>KF1</f>
        <v>UE9N</v>
      </c>
      <c r="OK1" s="120" t="str">
        <f>LL1</f>
        <v>UE10N</v>
      </c>
      <c r="OL1" s="120" t="str">
        <f>MR1</f>
        <v>UE11N</v>
      </c>
      <c r="OM1" s="120" t="str">
        <f>NX1</f>
        <v>UE12N</v>
      </c>
      <c r="OO1" s="70" t="str">
        <f>"Total"&amp;OO5</f>
        <v>TotalCC</v>
      </c>
      <c r="OP1" s="70" t="str">
        <f>"Total"&amp;OP5</f>
        <v>TotalCti</v>
      </c>
      <c r="OQ1" s="70" t="str">
        <f>"Total"&amp;OQ5</f>
        <v>TotalNi</v>
      </c>
      <c r="OR1" s="70" t="s">
        <v>98</v>
      </c>
      <c r="OS1" s="70" t="str">
        <f>"Total"&amp;OS5</f>
        <v>TotalCR-UE</v>
      </c>
      <c r="OT1" s="70" t="str">
        <f>"Total"&amp;OT5</f>
        <v>TotalCR-S</v>
      </c>
      <c r="OV1" s="70" t="str">
        <f>$OO3&amp;OV5</f>
        <v>Class.</v>
      </c>
      <c r="OX1" s="70" t="str">
        <f>MZ2&amp;OX4&amp;OX5</f>
        <v>AGI</v>
      </c>
      <c r="OY1" s="70" t="str">
        <f>NA2&amp;OY4&amp;OY5</f>
        <v>LAN</v>
      </c>
      <c r="OZ1" s="70" t="str">
        <f>NC2&amp;OZ4&amp;OZ5</f>
        <v>INF</v>
      </c>
      <c r="PA1" s="70" t="str">
        <f>NE2&amp;PA4&amp;PA5</f>
        <v>AUT</v>
      </c>
      <c r="PB1" s="70" t="str">
        <f>NF2&amp;PB4&amp;PB5</f>
        <v>INS</v>
      </c>
      <c r="PC1" s="70" t="str">
        <f>NH2&amp;PC4&amp;PC5</f>
        <v>CSC</v>
      </c>
      <c r="PD1" s="70" t="str">
        <f>NJ2&amp;PD4&amp;PD5</f>
        <v/>
      </c>
      <c r="PE1" s="70" t="str">
        <f>NK2&amp;PE4&amp;PE5</f>
        <v/>
      </c>
      <c r="PF1" s="70" t="str">
        <f>NM2&amp;PF4&amp;PF5</f>
        <v/>
      </c>
      <c r="PG1" s="70" t="str">
        <f>NO2&amp;PG4&amp;PG5</f>
        <v/>
      </c>
    </row>
    <row r="2" spans="1:423" x14ac:dyDescent="0.3">
      <c r="B2" s="141"/>
      <c r="C2" s="149"/>
      <c r="G2" s="110" t="str">
        <f>'Maquette S'!$B$6</f>
        <v>UE1</v>
      </c>
      <c r="H2" s="111" t="str">
        <f>'Maquette S'!$D$6</f>
        <v>Activités numériques</v>
      </c>
      <c r="I2" s="111"/>
      <c r="J2" s="112"/>
      <c r="K2" s="112"/>
      <c r="L2" s="113"/>
      <c r="M2" s="111"/>
      <c r="N2" s="111"/>
      <c r="O2" s="112"/>
      <c r="P2" s="112"/>
      <c r="Q2" s="113"/>
      <c r="R2" s="111"/>
      <c r="S2" s="111"/>
      <c r="T2" s="112"/>
      <c r="U2" s="112"/>
      <c r="V2" s="113"/>
      <c r="W2" s="111"/>
      <c r="X2" s="111"/>
      <c r="Y2" s="112"/>
      <c r="Z2" s="112"/>
      <c r="AA2" s="113"/>
      <c r="AB2" s="111"/>
      <c r="AC2" s="111"/>
      <c r="AD2" s="112"/>
      <c r="AE2" s="112"/>
      <c r="AF2" s="114"/>
      <c r="AG2" s="115"/>
      <c r="AH2" s="115"/>
      <c r="AI2" s="116"/>
      <c r="AJ2" s="116"/>
      <c r="AK2" s="116"/>
      <c r="AL2" s="129"/>
      <c r="AM2" s="110" t="str">
        <f>'Maquette S'!$B$12</f>
        <v>UE2</v>
      </c>
      <c r="AN2" s="111" t="str">
        <f>'Maquette S'!$D$12</f>
        <v>Chimie</v>
      </c>
      <c r="AO2" s="111"/>
      <c r="AP2" s="112"/>
      <c r="AQ2" s="112"/>
      <c r="AR2" s="113"/>
      <c r="AS2" s="111"/>
      <c r="AT2" s="111"/>
      <c r="AU2" s="112"/>
      <c r="AV2" s="112"/>
      <c r="AW2" s="113"/>
      <c r="AX2" s="111"/>
      <c r="AY2" s="111"/>
      <c r="AZ2" s="112"/>
      <c r="BA2" s="112"/>
      <c r="BB2" s="113"/>
      <c r="BC2" s="111"/>
      <c r="BD2" s="111"/>
      <c r="BE2" s="112"/>
      <c r="BF2" s="112"/>
      <c r="BG2" s="113"/>
      <c r="BH2" s="111"/>
      <c r="BI2" s="111"/>
      <c r="BJ2" s="112"/>
      <c r="BK2" s="112"/>
      <c r="BL2" s="114"/>
      <c r="BM2" s="115"/>
      <c r="BN2" s="115"/>
      <c r="BO2" s="116"/>
      <c r="BP2" s="116"/>
      <c r="BQ2" s="116"/>
      <c r="BR2" s="129"/>
      <c r="BS2" s="110" t="str">
        <f>'Maquette S'!$B$18</f>
        <v>UE3</v>
      </c>
      <c r="BT2" s="111" t="str">
        <f>'Maquette S'!$D$18</f>
        <v>S'informer</v>
      </c>
      <c r="BU2" s="111"/>
      <c r="BV2" s="112"/>
      <c r="BW2" s="112"/>
      <c r="BX2" s="113"/>
      <c r="BY2" s="111"/>
      <c r="BZ2" s="111"/>
      <c r="CA2" s="112"/>
      <c r="CB2" s="112"/>
      <c r="CC2" s="113"/>
      <c r="CD2" s="111"/>
      <c r="CE2" s="111"/>
      <c r="CF2" s="112"/>
      <c r="CG2" s="112"/>
      <c r="CH2" s="113"/>
      <c r="CI2" s="111"/>
      <c r="CJ2" s="111"/>
      <c r="CK2" s="112"/>
      <c r="CL2" s="112"/>
      <c r="CM2" s="113"/>
      <c r="CN2" s="111"/>
      <c r="CO2" s="111"/>
      <c r="CP2" s="112"/>
      <c r="CQ2" s="112"/>
      <c r="CR2" s="114"/>
      <c r="CS2" s="115"/>
      <c r="CT2" s="115"/>
      <c r="CU2" s="116"/>
      <c r="CV2" s="116"/>
      <c r="CW2" s="116"/>
      <c r="CX2" s="129"/>
      <c r="CY2" s="110" t="str">
        <f>'Maquette S'!$B$24</f>
        <v>UE4</v>
      </c>
      <c r="CZ2" s="111" t="str">
        <f>'Maquette S'!$D$24</f>
        <v>Informer et raconter</v>
      </c>
      <c r="DA2" s="111"/>
      <c r="DB2" s="112"/>
      <c r="DC2" s="112"/>
      <c r="DD2" s="113"/>
      <c r="DE2" s="111"/>
      <c r="DF2" s="111"/>
      <c r="DG2" s="112"/>
      <c r="DH2" s="112"/>
      <c r="DI2" s="113"/>
      <c r="DJ2" s="111"/>
      <c r="DK2" s="111"/>
      <c r="DL2" s="112"/>
      <c r="DM2" s="112"/>
      <c r="DN2" s="113"/>
      <c r="DO2" s="111"/>
      <c r="DP2" s="111"/>
      <c r="DQ2" s="112"/>
      <c r="DR2" s="112"/>
      <c r="DS2" s="113"/>
      <c r="DT2" s="111"/>
      <c r="DU2" s="111"/>
      <c r="DV2" s="112"/>
      <c r="DW2" s="112"/>
      <c r="DX2" s="114"/>
      <c r="DY2" s="115"/>
      <c r="DZ2" s="115"/>
      <c r="EA2" s="116"/>
      <c r="EB2" s="116"/>
      <c r="EC2" s="116"/>
      <c r="ED2" s="129"/>
      <c r="EE2" s="110" t="str">
        <f>'Maquette S'!$B$30</f>
        <v>UE5</v>
      </c>
      <c r="EF2" s="111" t="str">
        <f>'Maquette S'!$D$30</f>
        <v>Français des sciences</v>
      </c>
      <c r="EG2" s="111"/>
      <c r="EH2" s="112"/>
      <c r="EI2" s="112"/>
      <c r="EJ2" s="113"/>
      <c r="EK2" s="111"/>
      <c r="EL2" s="111"/>
      <c r="EM2" s="112"/>
      <c r="EN2" s="112"/>
      <c r="EO2" s="113"/>
      <c r="EP2" s="111"/>
      <c r="EQ2" s="111"/>
      <c r="ER2" s="112"/>
      <c r="ES2" s="112"/>
      <c r="ET2" s="113"/>
      <c r="EU2" s="111"/>
      <c r="EV2" s="111"/>
      <c r="EW2" s="112"/>
      <c r="EX2" s="112"/>
      <c r="EY2" s="113"/>
      <c r="EZ2" s="111"/>
      <c r="FA2" s="111"/>
      <c r="FB2" s="112"/>
      <c r="FC2" s="112"/>
      <c r="FD2" s="114"/>
      <c r="FE2" s="115"/>
      <c r="FF2" s="115"/>
      <c r="FG2" s="116"/>
      <c r="FH2" s="116"/>
      <c r="FI2" s="116"/>
      <c r="FJ2" s="129"/>
      <c r="FK2" s="110" t="str">
        <f>'Maquette S'!$B$36</f>
        <v>UE6</v>
      </c>
      <c r="FL2" s="111" t="str">
        <f>'Maquette S'!$D$36</f>
        <v>Physiologie humaine</v>
      </c>
      <c r="FM2" s="111"/>
      <c r="FN2" s="112"/>
      <c r="FO2" s="112"/>
      <c r="FP2" s="113"/>
      <c r="FQ2" s="111"/>
      <c r="FR2" s="111"/>
      <c r="FS2" s="112"/>
      <c r="FT2" s="112"/>
      <c r="FU2" s="113"/>
      <c r="FV2" s="111"/>
      <c r="FW2" s="111"/>
      <c r="FX2" s="112"/>
      <c r="FY2" s="112"/>
      <c r="FZ2" s="113"/>
      <c r="GA2" s="111"/>
      <c r="GB2" s="111"/>
      <c r="GC2" s="112"/>
      <c r="GD2" s="112"/>
      <c r="GE2" s="113"/>
      <c r="GF2" s="111"/>
      <c r="GG2" s="111"/>
      <c r="GH2" s="112"/>
      <c r="GI2" s="112"/>
      <c r="GJ2" s="114"/>
      <c r="GK2" s="115"/>
      <c r="GL2" s="115"/>
      <c r="GM2" s="116"/>
      <c r="GN2" s="116"/>
      <c r="GO2" s="116"/>
      <c r="GP2" s="129"/>
      <c r="GQ2" s="110" t="str">
        <f>'Maquette S'!$B$42</f>
        <v>UE7</v>
      </c>
      <c r="GR2" s="111" t="str">
        <f>'Maquette S'!$D$42</f>
        <v>Génétique</v>
      </c>
      <c r="GS2" s="111"/>
      <c r="GT2" s="112"/>
      <c r="GU2" s="112"/>
      <c r="GV2" s="113"/>
      <c r="GW2" s="111"/>
      <c r="GX2" s="111"/>
      <c r="GY2" s="112"/>
      <c r="GZ2" s="112"/>
      <c r="HA2" s="113"/>
      <c r="HB2" s="111"/>
      <c r="HC2" s="111"/>
      <c r="HD2" s="112"/>
      <c r="HE2" s="112"/>
      <c r="HF2" s="113"/>
      <c r="HG2" s="111"/>
      <c r="HH2" s="111"/>
      <c r="HI2" s="112"/>
      <c r="HJ2" s="112"/>
      <c r="HK2" s="113"/>
      <c r="HL2" s="111"/>
      <c r="HM2" s="111"/>
      <c r="HN2" s="112"/>
      <c r="HO2" s="112"/>
      <c r="HP2" s="114"/>
      <c r="HQ2" s="115"/>
      <c r="HR2" s="115"/>
      <c r="HS2" s="116"/>
      <c r="HT2" s="116"/>
      <c r="HU2" s="116"/>
      <c r="HV2" s="129"/>
      <c r="HW2" s="110" t="str">
        <f>'Maquette S'!$B$48</f>
        <v>UE8</v>
      </c>
      <c r="HX2" s="111" t="str">
        <f>'Maquette S'!$D$48</f>
        <v>Informatique</v>
      </c>
      <c r="HY2" s="111"/>
      <c r="HZ2" s="112"/>
      <c r="IA2" s="112"/>
      <c r="IB2" s="113"/>
      <c r="IC2" s="111"/>
      <c r="ID2" s="111"/>
      <c r="IE2" s="112"/>
      <c r="IF2" s="112"/>
      <c r="IG2" s="113"/>
      <c r="IH2" s="111"/>
      <c r="II2" s="111"/>
      <c r="IJ2" s="112"/>
      <c r="IK2" s="112"/>
      <c r="IL2" s="113"/>
      <c r="IM2" s="111"/>
      <c r="IN2" s="111"/>
      <c r="IO2" s="112"/>
      <c r="IP2" s="112"/>
      <c r="IQ2" s="113"/>
      <c r="IR2" s="111"/>
      <c r="IS2" s="111"/>
      <c r="IT2" s="112"/>
      <c r="IU2" s="112"/>
      <c r="IV2" s="114"/>
      <c r="IW2" s="115"/>
      <c r="IX2" s="115"/>
      <c r="IY2" s="116"/>
      <c r="IZ2" s="116"/>
      <c r="JA2" s="116"/>
      <c r="JB2" s="129"/>
      <c r="JC2" s="110" t="str">
        <f>'Maquette S'!$B$54</f>
        <v>UE9</v>
      </c>
      <c r="JD2" s="111" t="str">
        <f>'Maquette S'!$D$54</f>
        <v>Options 1</v>
      </c>
      <c r="JE2" s="111"/>
      <c r="JF2" s="112"/>
      <c r="JG2" s="112"/>
      <c r="JH2" s="113"/>
      <c r="JI2" s="111"/>
      <c r="JJ2" s="111"/>
      <c r="JK2" s="112"/>
      <c r="JL2" s="112"/>
      <c r="JM2" s="113"/>
      <c r="JN2" s="111"/>
      <c r="JO2" s="111"/>
      <c r="JP2" s="112"/>
      <c r="JQ2" s="112"/>
      <c r="JR2" s="113"/>
      <c r="JS2" s="111"/>
      <c r="JT2" s="111"/>
      <c r="JU2" s="112"/>
      <c r="JV2" s="112"/>
      <c r="JW2" s="113"/>
      <c r="JX2" s="111"/>
      <c r="JY2" s="111"/>
      <c r="JZ2" s="112"/>
      <c r="KA2" s="112"/>
      <c r="KB2" s="114"/>
      <c r="KC2" s="115"/>
      <c r="KD2" s="115"/>
      <c r="KE2" s="116"/>
      <c r="KF2" s="116"/>
      <c r="KG2" s="116"/>
      <c r="KH2" s="129"/>
      <c r="KI2" s="110" t="str">
        <f>'Maquette S'!$B$60</f>
        <v>UE10</v>
      </c>
      <c r="KJ2" s="111" t="str">
        <f>'Maquette S'!$D$60</f>
        <v>Production d'un objet technique</v>
      </c>
      <c r="KK2" s="111"/>
      <c r="KL2" s="112"/>
      <c r="KM2" s="112"/>
      <c r="KN2" s="113"/>
      <c r="KO2" s="111"/>
      <c r="KP2" s="111"/>
      <c r="KQ2" s="112"/>
      <c r="KR2" s="112"/>
      <c r="KS2" s="113"/>
      <c r="KT2" s="111"/>
      <c r="KU2" s="111"/>
      <c r="KV2" s="112"/>
      <c r="KW2" s="112"/>
      <c r="KX2" s="113"/>
      <c r="KY2" s="111"/>
      <c r="KZ2" s="111"/>
      <c r="LA2" s="112"/>
      <c r="LB2" s="112"/>
      <c r="LC2" s="113"/>
      <c r="LD2" s="111"/>
      <c r="LE2" s="111"/>
      <c r="LF2" s="112"/>
      <c r="LG2" s="112"/>
      <c r="LH2" s="114"/>
      <c r="LI2" s="115"/>
      <c r="LJ2" s="115"/>
      <c r="LK2" s="116"/>
      <c r="LL2" s="116"/>
      <c r="LM2" s="116"/>
      <c r="LN2" s="129"/>
      <c r="LO2" s="110" t="str">
        <f>'Maquette S'!$B$66</f>
        <v>UE11</v>
      </c>
      <c r="LP2" s="111">
        <f>'Maquette S'!$D$66</f>
        <v>0</v>
      </c>
      <c r="LQ2" s="111"/>
      <c r="LR2" s="112"/>
      <c r="LS2" s="112"/>
      <c r="LT2" s="113"/>
      <c r="LU2" s="111"/>
      <c r="LV2" s="111"/>
      <c r="LW2" s="112"/>
      <c r="LX2" s="112"/>
      <c r="LY2" s="113"/>
      <c r="LZ2" s="111"/>
      <c r="MA2" s="111"/>
      <c r="MB2" s="112"/>
      <c r="MC2" s="112"/>
      <c r="MD2" s="113"/>
      <c r="ME2" s="111"/>
      <c r="MF2" s="111"/>
      <c r="MG2" s="112"/>
      <c r="MH2" s="112"/>
      <c r="MI2" s="113"/>
      <c r="MJ2" s="111"/>
      <c r="MK2" s="111"/>
      <c r="ML2" s="112"/>
      <c r="MM2" s="112"/>
      <c r="MN2" s="114"/>
      <c r="MO2" s="115"/>
      <c r="MP2" s="115"/>
      <c r="MQ2" s="116"/>
      <c r="MR2" s="116"/>
      <c r="MS2" s="116"/>
      <c r="MT2" s="129"/>
      <c r="MU2" s="110" t="str">
        <f>'Maquette S'!$B$72</f>
        <v>UE12</v>
      </c>
      <c r="MV2" s="111">
        <f>'Maquette S'!$D$72</f>
        <v>0</v>
      </c>
      <c r="MW2" s="111"/>
      <c r="MX2" s="112"/>
      <c r="MY2" s="112"/>
      <c r="MZ2" s="113"/>
      <c r="NA2" s="111"/>
      <c r="NB2" s="111"/>
      <c r="NC2" s="112"/>
      <c r="ND2" s="112"/>
      <c r="NE2" s="113"/>
      <c r="NF2" s="111"/>
      <c r="NG2" s="111"/>
      <c r="NH2" s="112"/>
      <c r="NI2" s="112"/>
      <c r="NJ2" s="113"/>
      <c r="NK2" s="111"/>
      <c r="NL2" s="111"/>
      <c r="NM2" s="112"/>
      <c r="NN2" s="112"/>
      <c r="NO2" s="113"/>
      <c r="NP2" s="111"/>
      <c r="NQ2" s="111"/>
      <c r="NR2" s="112"/>
      <c r="NS2" s="112"/>
      <c r="NT2" s="114"/>
      <c r="NU2" s="115"/>
      <c r="NV2" s="115"/>
      <c r="NW2" s="116"/>
      <c r="NX2" s="116"/>
      <c r="NY2" s="116"/>
      <c r="NZ2" s="144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21"/>
      <c r="ON2" s="135"/>
      <c r="OO2" s="10"/>
      <c r="OP2" s="10"/>
      <c r="OQ2" s="10"/>
      <c r="OR2" s="10"/>
      <c r="OS2" s="10"/>
      <c r="OT2" s="10"/>
      <c r="OU2" s="149"/>
      <c r="OV2" s="10"/>
      <c r="OX2" s="80" t="s">
        <v>76</v>
      </c>
      <c r="OY2" s="80"/>
      <c r="OZ2" s="80"/>
      <c r="PA2" s="80"/>
      <c r="PB2" s="80"/>
      <c r="PC2" s="80"/>
      <c r="PD2" s="80"/>
      <c r="PE2" s="80"/>
      <c r="PF2" s="80"/>
      <c r="PG2" s="80"/>
    </row>
    <row r="3" spans="1:423" s="65" customFormat="1" ht="107.1" customHeight="1" x14ac:dyDescent="0.25">
      <c r="B3" s="142" t="s">
        <v>241</v>
      </c>
      <c r="C3" s="204"/>
      <c r="G3" s="98" t="s">
        <v>83</v>
      </c>
      <c r="I3" s="67" t="str">
        <f>'Maquette S'!$D$7</f>
        <v>Fonctions numériques</v>
      </c>
      <c r="J3" s="67"/>
      <c r="K3" s="99" t="s">
        <v>84</v>
      </c>
      <c r="L3" s="98" t="s">
        <v>83</v>
      </c>
      <c r="N3" s="67" t="str">
        <f>'Maquette S'!$D$8</f>
        <v>Suites</v>
      </c>
      <c r="O3" s="67"/>
      <c r="P3" s="99" t="s">
        <v>84</v>
      </c>
      <c r="Q3" s="98" t="s">
        <v>83</v>
      </c>
      <c r="S3" s="67" t="str">
        <f>'Maquette S'!$D$9</f>
        <v>Statistiques</v>
      </c>
      <c r="T3" s="67"/>
      <c r="U3" s="99" t="s">
        <v>84</v>
      </c>
      <c r="V3" s="98" t="s">
        <v>83</v>
      </c>
      <c r="X3" s="67" t="str">
        <f>'Maquette S'!$D$10</f>
        <v>Arithmétique</v>
      </c>
      <c r="Y3" s="67"/>
      <c r="Z3" s="99" t="s">
        <v>84</v>
      </c>
      <c r="AA3" s="98" t="s">
        <v>83</v>
      </c>
      <c r="AC3" s="67">
        <f>'Maquette S'!$D$11</f>
        <v>0</v>
      </c>
      <c r="AD3" s="67"/>
      <c r="AE3" s="99" t="s">
        <v>84</v>
      </c>
      <c r="AF3" s="124">
        <f>IF(ISERROR(AVERAGE(AH6:AH31)),"",AVERAGE(AH6:AH31))</f>
        <v>10.148076923076921</v>
      </c>
      <c r="AG3" s="125">
        <f>IF(ISERROR(STDEV(AJ6:AJ31)),"",STDEV(AJ6:AJ31))</f>
        <v>1.9441186732978546</v>
      </c>
      <c r="AH3" s="126"/>
      <c r="AI3" s="126"/>
      <c r="AJ3" s="145" t="str">
        <f>H2</f>
        <v>Activités numériques</v>
      </c>
      <c r="AK3" s="146" t="s">
        <v>97</v>
      </c>
      <c r="AL3" s="130"/>
      <c r="AM3" s="98" t="s">
        <v>83</v>
      </c>
      <c r="AO3" s="67" t="str">
        <f>'Maquette S'!$D$13</f>
        <v>Chimie organique</v>
      </c>
      <c r="AP3" s="67"/>
      <c r="AQ3" s="99" t="s">
        <v>84</v>
      </c>
      <c r="AR3" s="98" t="s">
        <v>83</v>
      </c>
      <c r="AT3" s="67" t="str">
        <f>'Maquette S'!$D$14</f>
        <v>Chimie minérale</v>
      </c>
      <c r="AU3" s="67"/>
      <c r="AV3" s="99" t="s">
        <v>84</v>
      </c>
      <c r="AW3" s="98" t="s">
        <v>83</v>
      </c>
      <c r="AY3" s="67" t="str">
        <f>'Maquette S'!$D$15</f>
        <v>Nucléaire</v>
      </c>
      <c r="AZ3" s="67"/>
      <c r="BA3" s="99" t="s">
        <v>84</v>
      </c>
      <c r="BB3" s="98" t="s">
        <v>83</v>
      </c>
      <c r="BD3" s="67">
        <f>'Maquette S'!$D$16</f>
        <v>0</v>
      </c>
      <c r="BE3" s="67"/>
      <c r="BF3" s="99" t="s">
        <v>84</v>
      </c>
      <c r="BG3" s="98" t="s">
        <v>83</v>
      </c>
      <c r="BI3" s="67">
        <f>'Maquette S'!$D$17</f>
        <v>0</v>
      </c>
      <c r="BJ3" s="67"/>
      <c r="BK3" s="99" t="s">
        <v>84</v>
      </c>
      <c r="BL3" s="124">
        <f>IF(ISERROR(AVERAGE(BN6:BN31)),"",AVERAGE(BN6:BN31))</f>
        <v>9.912259615384615</v>
      </c>
      <c r="BM3" s="125">
        <f>IF(ISERROR(STDEV(BP6:BP31)),"",STDEV(BP6:BP31))</f>
        <v>1.6340912295935948</v>
      </c>
      <c r="BN3" s="126"/>
      <c r="BO3" s="126"/>
      <c r="BP3" s="145" t="str">
        <f>AN2</f>
        <v>Chimie</v>
      </c>
      <c r="BQ3" s="146" t="s">
        <v>97</v>
      </c>
      <c r="BR3" s="130"/>
      <c r="BS3" s="98" t="s">
        <v>83</v>
      </c>
      <c r="BU3" s="67" t="str">
        <f>'Maquette S'!$D$19</f>
        <v>Sujets d'actualité</v>
      </c>
      <c r="BV3" s="67"/>
      <c r="BW3" s="99" t="s">
        <v>84</v>
      </c>
      <c r="BX3" s="98" t="s">
        <v>83</v>
      </c>
      <c r="BZ3" s="67" t="str">
        <f>'Maquette S'!$D$20</f>
        <v>Recherche documentaire</v>
      </c>
      <c r="CA3" s="67"/>
      <c r="CB3" s="99" t="s">
        <v>84</v>
      </c>
      <c r="CC3" s="98" t="s">
        <v>83</v>
      </c>
      <c r="CE3" s="67" t="str">
        <f>'Maquette S'!$D$21</f>
        <v>Le développement durable</v>
      </c>
      <c r="CF3" s="67"/>
      <c r="CG3" s="99" t="s">
        <v>84</v>
      </c>
      <c r="CH3" s="98" t="s">
        <v>83</v>
      </c>
      <c r="CJ3" s="67">
        <f>'Maquette S'!$D$22</f>
        <v>0</v>
      </c>
      <c r="CK3" s="67"/>
      <c r="CL3" s="99" t="s">
        <v>84</v>
      </c>
      <c r="CM3" s="98" t="s">
        <v>83</v>
      </c>
      <c r="CO3" s="67">
        <f>'Maquette S'!$D$23</f>
        <v>0</v>
      </c>
      <c r="CP3" s="67"/>
      <c r="CQ3" s="99" t="s">
        <v>84</v>
      </c>
      <c r="CR3" s="124">
        <f>IF(ISERROR(AVERAGE(CT6:CT31)),"",AVERAGE(CT6:CT31))</f>
        <v>12.579238461538463</v>
      </c>
      <c r="CS3" s="125">
        <f>IF(ISERROR(STDEV(CV6:CV31)),"",STDEV(CV6:CV31))</f>
        <v>1.8644605451340714</v>
      </c>
      <c r="CT3" s="126"/>
      <c r="CU3" s="126"/>
      <c r="CV3" s="145" t="str">
        <f>BT2</f>
        <v>S'informer</v>
      </c>
      <c r="CW3" s="146" t="s">
        <v>97</v>
      </c>
      <c r="CX3" s="130"/>
      <c r="CY3" s="98" t="s">
        <v>83</v>
      </c>
      <c r="DA3" s="67" t="str">
        <f>'Maquette S'!$D$25</f>
        <v>Informer, s'informer</v>
      </c>
      <c r="DB3" s="67"/>
      <c r="DC3" s="99" t="s">
        <v>84</v>
      </c>
      <c r="DD3" s="98" t="s">
        <v>83</v>
      </c>
      <c r="DF3" s="67" t="str">
        <f>'Maquette S'!$D$26</f>
        <v>Raconter</v>
      </c>
      <c r="DG3" s="67"/>
      <c r="DH3" s="99" t="s">
        <v>84</v>
      </c>
      <c r="DI3" s="98" t="s">
        <v>83</v>
      </c>
      <c r="DK3" s="67">
        <f>'Maquette S'!$D$27</f>
        <v>0</v>
      </c>
      <c r="DL3" s="67"/>
      <c r="DM3" s="99" t="s">
        <v>84</v>
      </c>
      <c r="DN3" s="98" t="s">
        <v>83</v>
      </c>
      <c r="DP3" s="67">
        <f>'Maquette S'!$D$28</f>
        <v>0</v>
      </c>
      <c r="DQ3" s="67"/>
      <c r="DR3" s="99" t="s">
        <v>84</v>
      </c>
      <c r="DS3" s="98" t="s">
        <v>83</v>
      </c>
      <c r="DU3" s="67">
        <f>'Maquette S'!$D$29</f>
        <v>0</v>
      </c>
      <c r="DV3" s="67"/>
      <c r="DW3" s="99" t="s">
        <v>84</v>
      </c>
      <c r="DX3" s="124">
        <f>IF(ISERROR(AVERAGE(DZ6:DZ31)),"",AVERAGE(DZ6:DZ31))</f>
        <v>12.715384615384616</v>
      </c>
      <c r="DY3" s="125">
        <f>IF(ISERROR(STDEV(EB6:EB31)),"",STDEV(EB6:EB31))</f>
        <v>2.5406033505085683</v>
      </c>
      <c r="DZ3" s="126"/>
      <c r="EA3" s="126"/>
      <c r="EB3" s="145" t="str">
        <f>CZ2</f>
        <v>Informer et raconter</v>
      </c>
      <c r="EC3" s="146" t="s">
        <v>97</v>
      </c>
      <c r="ED3" s="130"/>
      <c r="EE3" s="98" t="s">
        <v>83</v>
      </c>
      <c r="EG3" s="67" t="str">
        <f>'Maquette S'!$D$31</f>
        <v>Une langue pour démontrer</v>
      </c>
      <c r="EH3" s="67"/>
      <c r="EI3" s="99" t="s">
        <v>84</v>
      </c>
      <c r="EJ3" s="98" t="s">
        <v>83</v>
      </c>
      <c r="EL3" s="67" t="str">
        <f>'Maquette S'!$D$32</f>
        <v>Une langue pour expérimenter</v>
      </c>
      <c r="EM3" s="67"/>
      <c r="EN3" s="99" t="s">
        <v>84</v>
      </c>
      <c r="EO3" s="98" t="s">
        <v>83</v>
      </c>
      <c r="EQ3" s="67" t="str">
        <f>'Maquette S'!$D$33</f>
        <v xml:space="preserve">Une langue pour argumenter </v>
      </c>
      <c r="ER3" s="67"/>
      <c r="ES3" s="99" t="s">
        <v>84</v>
      </c>
      <c r="ET3" s="98" t="s">
        <v>83</v>
      </c>
      <c r="EV3" s="67">
        <f>'Maquette S'!$D$34</f>
        <v>0</v>
      </c>
      <c r="EW3" s="67"/>
      <c r="EX3" s="99" t="s">
        <v>84</v>
      </c>
      <c r="EY3" s="98" t="s">
        <v>83</v>
      </c>
      <c r="FA3" s="67">
        <f>'Maquette S'!$D$35</f>
        <v>0</v>
      </c>
      <c r="FB3" s="67"/>
      <c r="FC3" s="99" t="s">
        <v>84</v>
      </c>
      <c r="FD3" s="124">
        <f>IF(ISERROR(AVERAGE(FF6:FF31)),"",AVERAGE(FF6:FF31))</f>
        <v>11.006971153846155</v>
      </c>
      <c r="FE3" s="125">
        <f>IF(ISERROR(STDEV(FH6:FH31)),"",STDEV(FH6:FH31))</f>
        <v>1.7738501870726979</v>
      </c>
      <c r="FF3" s="126"/>
      <c r="FG3" s="126"/>
      <c r="FH3" s="145" t="str">
        <f>EF2</f>
        <v>Français des sciences</v>
      </c>
      <c r="FI3" s="146" t="s">
        <v>97</v>
      </c>
      <c r="FJ3" s="130"/>
      <c r="FK3" s="98" t="s">
        <v>83</v>
      </c>
      <c r="FM3" s="67" t="str">
        <f>'Maquette S'!$D$37</f>
        <v>Reproduction humaine</v>
      </c>
      <c r="FN3" s="67"/>
      <c r="FO3" s="99" t="s">
        <v>84</v>
      </c>
      <c r="FP3" s="98" t="s">
        <v>83</v>
      </c>
      <c r="FR3" s="67" t="str">
        <f>'Maquette S'!$D$38</f>
        <v>Immunologie</v>
      </c>
      <c r="FS3" s="67"/>
      <c r="FT3" s="99" t="s">
        <v>84</v>
      </c>
      <c r="FU3" s="98" t="s">
        <v>83</v>
      </c>
      <c r="FW3" s="67" t="str">
        <f>'Maquette S'!$D$39</f>
        <v>Physiologie nerveuse</v>
      </c>
      <c r="FX3" s="67"/>
      <c r="FY3" s="99" t="s">
        <v>84</v>
      </c>
      <c r="FZ3" s="98" t="s">
        <v>83</v>
      </c>
      <c r="GB3" s="67">
        <f>'Maquette S'!$D$40</f>
        <v>0</v>
      </c>
      <c r="GC3" s="67"/>
      <c r="GD3" s="99" t="s">
        <v>84</v>
      </c>
      <c r="GE3" s="98" t="s">
        <v>83</v>
      </c>
      <c r="GG3" s="67">
        <f>'Maquette S'!$D$41</f>
        <v>0</v>
      </c>
      <c r="GH3" s="67"/>
      <c r="GI3" s="99" t="s">
        <v>84</v>
      </c>
      <c r="GJ3" s="124">
        <f>IF(ISERROR(AVERAGE(GL6:GL31)),"",AVERAGE(GL6:GL31))</f>
        <v>10.456736111111111</v>
      </c>
      <c r="GK3" s="125">
        <f>IF(ISERROR(STDEV(GN6:GN31)),"",STDEV(GN6:GN31))</f>
        <v>1.5697935846923856</v>
      </c>
      <c r="GL3" s="126"/>
      <c r="GM3" s="126"/>
      <c r="GN3" s="145" t="str">
        <f>FL2</f>
        <v>Physiologie humaine</v>
      </c>
      <c r="GO3" s="146" t="s">
        <v>97</v>
      </c>
      <c r="GP3" s="130"/>
      <c r="GQ3" s="98" t="s">
        <v>83</v>
      </c>
      <c r="GS3" s="67" t="str">
        <f>'Maquette S'!$D$43</f>
        <v>Biologie Moléculaire</v>
      </c>
      <c r="GT3" s="67"/>
      <c r="GU3" s="99" t="s">
        <v>84</v>
      </c>
      <c r="GV3" s="98" t="s">
        <v>83</v>
      </c>
      <c r="GX3" s="67" t="str">
        <f>'Maquette S'!$D$44</f>
        <v>Biométrie et hérédité</v>
      </c>
      <c r="GY3" s="67"/>
      <c r="GZ3" s="99" t="s">
        <v>84</v>
      </c>
      <c r="HA3" s="98" t="s">
        <v>83</v>
      </c>
      <c r="HC3" s="67" t="str">
        <f>'Maquette S'!$D$45</f>
        <v>Paléanthropologie</v>
      </c>
      <c r="HD3" s="67"/>
      <c r="HE3" s="99" t="s">
        <v>84</v>
      </c>
      <c r="HF3" s="98" t="s">
        <v>83</v>
      </c>
      <c r="HH3" s="67">
        <f>'Maquette S'!$D$46</f>
        <v>0</v>
      </c>
      <c r="HI3" s="67"/>
      <c r="HJ3" s="99" t="s">
        <v>84</v>
      </c>
      <c r="HK3" s="98" t="s">
        <v>83</v>
      </c>
      <c r="HM3" s="67">
        <f>'Maquette S'!$D$47</f>
        <v>0</v>
      </c>
      <c r="HN3" s="67"/>
      <c r="HO3" s="99" t="s">
        <v>84</v>
      </c>
      <c r="HP3" s="124">
        <f>IF(ISERROR(AVERAGE(HR6:HR31)),"",AVERAGE(HR6:HR31))</f>
        <v>10.041826923076924</v>
      </c>
      <c r="HQ3" s="125">
        <f>IF(ISERROR(STDEV(HT6:HT31)),"",STDEV(HT6:HT31))</f>
        <v>0.78106159266632857</v>
      </c>
      <c r="HR3" s="126"/>
      <c r="HS3" s="126"/>
      <c r="HT3" s="145" t="str">
        <f>GR2</f>
        <v>Génétique</v>
      </c>
      <c r="HU3" s="146" t="s">
        <v>97</v>
      </c>
      <c r="HV3" s="130"/>
      <c r="HW3" s="98" t="s">
        <v>83</v>
      </c>
      <c r="HY3" s="67" t="str">
        <f>'Maquette S'!$D$49</f>
        <v>Bureautique</v>
      </c>
      <c r="HZ3" s="67"/>
      <c r="IA3" s="99" t="s">
        <v>84</v>
      </c>
      <c r="IB3" s="98" t="s">
        <v>83</v>
      </c>
      <c r="ID3" s="67" t="str">
        <f>'Maquette S'!$D$50</f>
        <v>Technologie Web</v>
      </c>
      <c r="IE3" s="67"/>
      <c r="IF3" s="99" t="s">
        <v>84</v>
      </c>
      <c r="IG3" s="98" t="s">
        <v>83</v>
      </c>
      <c r="II3" s="67">
        <f>'Maquette S'!$D$51</f>
        <v>0</v>
      </c>
      <c r="IJ3" s="67"/>
      <c r="IK3" s="99" t="s">
        <v>84</v>
      </c>
      <c r="IL3" s="98" t="s">
        <v>83</v>
      </c>
      <c r="IN3" s="67">
        <f>'Maquette S'!$D$52</f>
        <v>0</v>
      </c>
      <c r="IO3" s="67"/>
      <c r="IP3" s="99" t="s">
        <v>84</v>
      </c>
      <c r="IQ3" s="98" t="s">
        <v>83</v>
      </c>
      <c r="IS3" s="67">
        <f>'Maquette S'!$D$53</f>
        <v>0</v>
      </c>
      <c r="IT3" s="67"/>
      <c r="IU3" s="99" t="s">
        <v>84</v>
      </c>
      <c r="IV3" s="124">
        <f>IF(ISERROR(AVERAGE(IX6:IX31)),"",AVERAGE(IX6:IX31))</f>
        <v>12.471153846153847</v>
      </c>
      <c r="IW3" s="125">
        <f>IF(ISERROR(STDEV(IZ6:IZ31)),"",STDEV(IZ6:IZ31))</f>
        <v>2.8234083330939947</v>
      </c>
      <c r="IX3" s="126"/>
      <c r="IY3" s="126"/>
      <c r="IZ3" s="145" t="str">
        <f>HX2</f>
        <v>Informatique</v>
      </c>
      <c r="JA3" s="146" t="s">
        <v>97</v>
      </c>
      <c r="JB3" s="130"/>
      <c r="JC3" s="98" t="s">
        <v>83</v>
      </c>
      <c r="JE3" s="67" t="str">
        <f>'Maquette S'!$D$55</f>
        <v>Théâtre</v>
      </c>
      <c r="JF3" s="67"/>
      <c r="JG3" s="99" t="s">
        <v>84</v>
      </c>
      <c r="JH3" s="98" t="s">
        <v>83</v>
      </c>
      <c r="JJ3" s="67" t="str">
        <f>'Maquette S'!$D$56</f>
        <v>Chorale</v>
      </c>
      <c r="JK3" s="67"/>
      <c r="JL3" s="99" t="s">
        <v>84</v>
      </c>
      <c r="JM3" s="98" t="s">
        <v>83</v>
      </c>
      <c r="JO3" s="67" t="str">
        <f>'Maquette S'!$D$57</f>
        <v>Sport</v>
      </c>
      <c r="JP3" s="67"/>
      <c r="JQ3" s="99" t="s">
        <v>84</v>
      </c>
      <c r="JR3" s="98" t="s">
        <v>83</v>
      </c>
      <c r="JT3" s="67">
        <f>'Maquette S'!$D$58</f>
        <v>0</v>
      </c>
      <c r="JU3" s="67"/>
      <c r="JV3" s="99" t="s">
        <v>84</v>
      </c>
      <c r="JW3" s="98" t="s">
        <v>83</v>
      </c>
      <c r="JY3" s="67">
        <f>'Maquette S'!$D$59</f>
        <v>0</v>
      </c>
      <c r="JZ3" s="67"/>
      <c r="KA3" s="99" t="s">
        <v>84</v>
      </c>
      <c r="KB3" s="124">
        <f>IF(ISERROR(AVERAGE(KD6:KD31)),"",AVERAGE(KD6:KD31))</f>
        <v>12.48076923076923</v>
      </c>
      <c r="KC3" s="125">
        <f>IF(ISERROR(STDEV(KF6:KF31)),"",STDEV(KF6:KF31))</f>
        <v>3.1889834406304765</v>
      </c>
      <c r="KD3" s="126"/>
      <c r="KE3" s="126"/>
      <c r="KF3" s="145" t="str">
        <f>JD2</f>
        <v>Options 1</v>
      </c>
      <c r="KG3" s="146" t="s">
        <v>97</v>
      </c>
      <c r="KH3" s="130"/>
      <c r="KI3" s="98" t="s">
        <v>83</v>
      </c>
      <c r="KK3" s="67" t="str">
        <f>'Maquette S'!$D$61</f>
        <v>Optique géométrique</v>
      </c>
      <c r="KL3" s="67"/>
      <c r="KM3" s="99" t="s">
        <v>84</v>
      </c>
      <c r="KN3" s="98" t="s">
        <v>83</v>
      </c>
      <c r="KP3" s="67" t="str">
        <f>'Maquette S'!$D$62</f>
        <v>Structure d'une cellule</v>
      </c>
      <c r="KQ3" s="67"/>
      <c r="KR3" s="99" t="s">
        <v>84</v>
      </c>
      <c r="KS3" s="98" t="s">
        <v>83</v>
      </c>
      <c r="KU3" s="67" t="str">
        <f>'Maquette S'!$D$63</f>
        <v>Fabrication d'un microscope</v>
      </c>
      <c r="KV3" s="67"/>
      <c r="KW3" s="99" t="s">
        <v>84</v>
      </c>
      <c r="KX3" s="98" t="s">
        <v>83</v>
      </c>
      <c r="KZ3" s="67">
        <f>'Maquette S'!$D$64</f>
        <v>0</v>
      </c>
      <c r="LA3" s="67"/>
      <c r="LB3" s="99" t="s">
        <v>84</v>
      </c>
      <c r="LC3" s="98" t="s">
        <v>83</v>
      </c>
      <c r="LE3" s="67">
        <f>'Maquette S'!$D$65</f>
        <v>0</v>
      </c>
      <c r="LF3" s="67"/>
      <c r="LG3" s="99" t="s">
        <v>84</v>
      </c>
      <c r="LH3" s="124">
        <f>IF(ISERROR(AVERAGE(LJ6:LJ31)),"",AVERAGE(LJ6:LJ31))</f>
        <v>10.903125000000001</v>
      </c>
      <c r="LI3" s="125">
        <f>IF(ISERROR(STDEV(LL6:LL31)),"",STDEV(LL6:LL31))</f>
        <v>1.1286559452678491</v>
      </c>
      <c r="LJ3" s="126"/>
      <c r="LK3" s="126"/>
      <c r="LL3" s="145" t="str">
        <f>KJ2</f>
        <v>Production d'un objet technique</v>
      </c>
      <c r="LM3" s="146" t="s">
        <v>97</v>
      </c>
      <c r="LN3" s="130"/>
      <c r="LO3" s="98" t="s">
        <v>83</v>
      </c>
      <c r="LQ3" s="67">
        <f>'Maquette S'!$D$67</f>
        <v>0</v>
      </c>
      <c r="LR3" s="67"/>
      <c r="LS3" s="99" t="s">
        <v>84</v>
      </c>
      <c r="LT3" s="98" t="s">
        <v>83</v>
      </c>
      <c r="LV3" s="67">
        <f>'Maquette S'!$D$68</f>
        <v>0</v>
      </c>
      <c r="LW3" s="67"/>
      <c r="LX3" s="99" t="s">
        <v>84</v>
      </c>
      <c r="LY3" s="98" t="s">
        <v>83</v>
      </c>
      <c r="MA3" s="67">
        <f>'Maquette S'!$D$69</f>
        <v>0</v>
      </c>
      <c r="MB3" s="67"/>
      <c r="MC3" s="99" t="s">
        <v>84</v>
      </c>
      <c r="MD3" s="98" t="s">
        <v>83</v>
      </c>
      <c r="MF3" s="67">
        <f>'Maquette S'!$D$70</f>
        <v>0</v>
      </c>
      <c r="MG3" s="67"/>
      <c r="MH3" s="99" t="s">
        <v>84</v>
      </c>
      <c r="MI3" s="98" t="s">
        <v>83</v>
      </c>
      <c r="MK3" s="67">
        <f>'Maquette S'!$D$71</f>
        <v>0</v>
      </c>
      <c r="ML3" s="67"/>
      <c r="MM3" s="99" t="s">
        <v>84</v>
      </c>
      <c r="MN3" s="124" t="str">
        <f>IF(ISERROR(AVERAGE(MP6:MP31)),"",AVERAGE(MP6:MP31))</f>
        <v/>
      </c>
      <c r="MO3" s="125" t="str">
        <f>IF(ISERROR(STDEV(MR6:MR31)),"",STDEV(MR6:MR31))</f>
        <v/>
      </c>
      <c r="MP3" s="126"/>
      <c r="MQ3" s="126"/>
      <c r="MR3" s="145">
        <f>LP2</f>
        <v>0</v>
      </c>
      <c r="MS3" s="146" t="s">
        <v>97</v>
      </c>
      <c r="MT3" s="130"/>
      <c r="MU3" s="98" t="s">
        <v>83</v>
      </c>
      <c r="MW3" s="67">
        <f>'Maquette S'!$D$73</f>
        <v>0</v>
      </c>
      <c r="MX3" s="67"/>
      <c r="MY3" s="99" t="s">
        <v>84</v>
      </c>
      <c r="MZ3" s="98" t="s">
        <v>83</v>
      </c>
      <c r="NB3" s="67">
        <f>'Maquette S'!$D$74</f>
        <v>0</v>
      </c>
      <c r="NC3" s="67"/>
      <c r="ND3" s="99" t="s">
        <v>84</v>
      </c>
      <c r="NE3" s="98" t="s">
        <v>83</v>
      </c>
      <c r="NG3" s="67">
        <f>'Maquette S'!$D$75</f>
        <v>0</v>
      </c>
      <c r="NH3" s="67"/>
      <c r="NI3" s="99" t="s">
        <v>84</v>
      </c>
      <c r="NJ3" s="98" t="s">
        <v>83</v>
      </c>
      <c r="NL3" s="67">
        <f>'Maquette S'!$D$76</f>
        <v>0</v>
      </c>
      <c r="NM3" s="67"/>
      <c r="NN3" s="99" t="s">
        <v>84</v>
      </c>
      <c r="NO3" s="98" t="s">
        <v>83</v>
      </c>
      <c r="NQ3" s="67">
        <f>'Maquette S'!$D$77</f>
        <v>0</v>
      </c>
      <c r="NR3" s="67"/>
      <c r="NS3" s="99" t="s">
        <v>84</v>
      </c>
      <c r="NT3" s="124" t="str">
        <f>IF(ISERROR(AVERAGE(NV6:NV31)),"",AVERAGE(NV6:NV31))</f>
        <v/>
      </c>
      <c r="NU3" s="125" t="str">
        <f>IF(ISERROR(STDEV(NX6:NX31)),"",STDEV(NX6:NX31))</f>
        <v/>
      </c>
      <c r="NV3" s="126"/>
      <c r="NW3" s="126"/>
      <c r="NX3" s="145">
        <f>MV2</f>
        <v>0</v>
      </c>
      <c r="NY3" s="146" t="s">
        <v>97</v>
      </c>
      <c r="NZ3" s="131"/>
      <c r="OB3" s="122" t="str">
        <f>H2</f>
        <v>Activités numériques</v>
      </c>
      <c r="OC3" s="122" t="str">
        <f>AN2</f>
        <v>Chimie</v>
      </c>
      <c r="OD3" s="122" t="str">
        <f>BT2</f>
        <v>S'informer</v>
      </c>
      <c r="OE3" s="122" t="str">
        <f>CZ2</f>
        <v>Informer et raconter</v>
      </c>
      <c r="OF3" s="122" t="str">
        <f>EF2</f>
        <v>Français des sciences</v>
      </c>
      <c r="OG3" s="122" t="str">
        <f>FL2</f>
        <v>Physiologie humaine</v>
      </c>
      <c r="OH3" s="122" t="str">
        <f>GR2</f>
        <v>Génétique</v>
      </c>
      <c r="OI3" s="122" t="str">
        <f>HX2</f>
        <v>Informatique</v>
      </c>
      <c r="OJ3" s="122" t="str">
        <f>JD2</f>
        <v>Options 1</v>
      </c>
      <c r="OK3" s="122" t="str">
        <f>KJ2</f>
        <v>Production d'un objet technique</v>
      </c>
      <c r="OL3" s="122">
        <f>LP2</f>
        <v>0</v>
      </c>
      <c r="OM3" s="122">
        <f>MV2</f>
        <v>0</v>
      </c>
      <c r="ON3" s="136"/>
      <c r="OO3" s="138"/>
      <c r="OP3" s="138"/>
      <c r="OQ3" s="138"/>
      <c r="OR3" s="138"/>
      <c r="OS3" s="139"/>
      <c r="OT3" s="139"/>
      <c r="OU3" s="150"/>
      <c r="OV3" s="138"/>
      <c r="OX3" s="81" t="s">
        <v>118</v>
      </c>
      <c r="OY3" s="81" t="s">
        <v>120</v>
      </c>
      <c r="OZ3" s="81" t="s">
        <v>122</v>
      </c>
      <c r="PA3" s="81" t="s">
        <v>124</v>
      </c>
      <c r="PB3" s="81" t="s">
        <v>126</v>
      </c>
      <c r="PC3" s="81" t="s">
        <v>242</v>
      </c>
      <c r="PD3" s="81"/>
      <c r="PE3" s="81"/>
      <c r="PF3" s="81"/>
      <c r="PG3" s="81"/>
    </row>
    <row r="4" spans="1:423" s="71" customFormat="1" x14ac:dyDescent="0.3">
      <c r="B4" s="143"/>
      <c r="C4" s="151"/>
      <c r="G4" s="100">
        <f>'Maquette S'!S7</f>
        <v>0.4</v>
      </c>
      <c r="I4" s="72" t="str">
        <f>'Maquette S'!$B$7</f>
        <v>EC1</v>
      </c>
      <c r="J4" s="97"/>
      <c r="K4" s="101">
        <f>'Maquette S'!R7</f>
        <v>0.3125</v>
      </c>
      <c r="L4" s="100">
        <f>'Maquette S'!S8</f>
        <v>0.4</v>
      </c>
      <c r="N4" s="72" t="str">
        <f>'Maquette S'!$B$8</f>
        <v>EC2</v>
      </c>
      <c r="O4" s="97"/>
      <c r="P4" s="101">
        <f>'Maquette S'!R8</f>
        <v>0.1875</v>
      </c>
      <c r="Q4" s="100">
        <f>'Maquette S'!S9</f>
        <v>0.4</v>
      </c>
      <c r="S4" s="72" t="str">
        <f>'Maquette S'!$B$9</f>
        <v>EC3</v>
      </c>
      <c r="T4" s="97"/>
      <c r="U4" s="101">
        <f>'Maquette S'!R9</f>
        <v>0.25</v>
      </c>
      <c r="V4" s="100">
        <f>'Maquette S'!S10</f>
        <v>0.4</v>
      </c>
      <c r="X4" s="72" t="str">
        <f>'Maquette S'!$B$10</f>
        <v>EC4</v>
      </c>
      <c r="Y4" s="97"/>
      <c r="Z4" s="101">
        <f>'Maquette S'!R10</f>
        <v>0.25</v>
      </c>
      <c r="AA4" s="100">
        <f>'Maquette S'!S11</f>
        <v>0.4</v>
      </c>
      <c r="AC4" s="72" t="str">
        <f>'Maquette S'!$B$11</f>
        <v>EC5</v>
      </c>
      <c r="AD4" s="97"/>
      <c r="AE4" s="101">
        <f>'Maquette S'!R11</f>
        <v>0</v>
      </c>
      <c r="AF4" s="127">
        <f>COUNT(AF6:AF31)</f>
        <v>26</v>
      </c>
      <c r="AG4" s="128">
        <f>COUNTIF(AH6:AH31,"&lt;10")</f>
        <v>13</v>
      </c>
      <c r="AH4" s="128">
        <f>COUNTIF(AJ6:AJ31,"&lt;10")</f>
        <v>12</v>
      </c>
      <c r="AI4" s="128"/>
      <c r="AJ4" s="147" t="str">
        <f>G2</f>
        <v>UE1</v>
      </c>
      <c r="AK4" s="148">
        <f>'Maquette S'!Q6</f>
        <v>5</v>
      </c>
      <c r="AL4" s="128"/>
      <c r="AM4" s="100">
        <f>'Maquette S'!S13</f>
        <v>0.4</v>
      </c>
      <c r="AO4" s="72" t="str">
        <f>'Maquette S'!$B$13</f>
        <v>EC1</v>
      </c>
      <c r="AP4" s="97"/>
      <c r="AQ4" s="101">
        <f>'Maquette S'!R13</f>
        <v>0.375</v>
      </c>
      <c r="AR4" s="100">
        <f>'Maquette S'!S14</f>
        <v>0.4</v>
      </c>
      <c r="AT4" s="72" t="str">
        <f>'Maquette S'!$B$14</f>
        <v>EC2</v>
      </c>
      <c r="AU4" s="97"/>
      <c r="AV4" s="101">
        <f>'Maquette S'!R14</f>
        <v>0.4375</v>
      </c>
      <c r="AW4" s="100">
        <f>'Maquette S'!S15</f>
        <v>0.4</v>
      </c>
      <c r="AY4" s="72" t="str">
        <f>'Maquette S'!$B$15</f>
        <v>EC3</v>
      </c>
      <c r="AZ4" s="97"/>
      <c r="BA4" s="101">
        <f>'Maquette S'!R15</f>
        <v>0.1875</v>
      </c>
      <c r="BB4" s="100">
        <f>'Maquette S'!S16</f>
        <v>0.4</v>
      </c>
      <c r="BD4" s="72" t="str">
        <f>'Maquette S'!$B$16</f>
        <v>EC4</v>
      </c>
      <c r="BE4" s="97"/>
      <c r="BF4" s="101">
        <f>'Maquette S'!R16</f>
        <v>0</v>
      </c>
      <c r="BG4" s="100">
        <f>'Maquette S'!S17</f>
        <v>0.4</v>
      </c>
      <c r="BI4" s="72" t="str">
        <f>'Maquette S'!$B$17</f>
        <v>EC5</v>
      </c>
      <c r="BJ4" s="97"/>
      <c r="BK4" s="101">
        <f>'Maquette S'!R17</f>
        <v>0</v>
      </c>
      <c r="BL4" s="127">
        <f>COUNT(BL6:BL31)</f>
        <v>26</v>
      </c>
      <c r="BM4" s="128">
        <f>COUNTIF(BN6:BN31,"&lt;10")</f>
        <v>12</v>
      </c>
      <c r="BN4" s="128">
        <f>COUNTIF(BP6:BP31,"&lt;10")</f>
        <v>6</v>
      </c>
      <c r="BO4" s="128"/>
      <c r="BP4" s="147" t="str">
        <f>AM2</f>
        <v>UE2</v>
      </c>
      <c r="BQ4" s="148">
        <f>'Maquette S'!Q12</f>
        <v>4</v>
      </c>
      <c r="BR4" s="128"/>
      <c r="BS4" s="100">
        <f>'Maquette S'!S19</f>
        <v>0.4</v>
      </c>
      <c r="BU4" s="72" t="str">
        <f>'Maquette S'!$B$19</f>
        <v>EC1</v>
      </c>
      <c r="BV4" s="97"/>
      <c r="BW4" s="101">
        <f>'Maquette S'!R19</f>
        <v>0.375</v>
      </c>
      <c r="BX4" s="100">
        <f>'Maquette S'!S20</f>
        <v>0.4</v>
      </c>
      <c r="BZ4" s="72" t="str">
        <f>'Maquette S'!$B$20</f>
        <v>EC2</v>
      </c>
      <c r="CA4" s="97"/>
      <c r="CB4" s="101">
        <f>'Maquette S'!R20</f>
        <v>0.3125</v>
      </c>
      <c r="CC4" s="100">
        <f>'Maquette S'!S21</f>
        <v>0.4</v>
      </c>
      <c r="CE4" s="72" t="str">
        <f>'Maquette S'!$B$21</f>
        <v>EC3</v>
      </c>
      <c r="CF4" s="97"/>
      <c r="CG4" s="101">
        <f>'Maquette S'!R21</f>
        <v>0.3125</v>
      </c>
      <c r="CH4" s="100">
        <f>'Maquette S'!S22</f>
        <v>0.4</v>
      </c>
      <c r="CJ4" s="72" t="str">
        <f>'Maquette S'!$B$22</f>
        <v>EC4</v>
      </c>
      <c r="CK4" s="97"/>
      <c r="CL4" s="101">
        <f>'Maquette S'!R22</f>
        <v>0</v>
      </c>
      <c r="CM4" s="100">
        <f>'Maquette S'!S23</f>
        <v>0.4</v>
      </c>
      <c r="CO4" s="72" t="str">
        <f>'Maquette S'!$B$23</f>
        <v>EC5</v>
      </c>
      <c r="CP4" s="97"/>
      <c r="CQ4" s="101">
        <f>'Maquette S'!R23</f>
        <v>0</v>
      </c>
      <c r="CR4" s="127">
        <f>COUNT(CR6:CR31)</f>
        <v>26</v>
      </c>
      <c r="CS4" s="128">
        <f>COUNTIF(CT6:CT31,"&lt;10")</f>
        <v>2</v>
      </c>
      <c r="CT4" s="128">
        <f>COUNTIF(CV6:CV31,"&lt;10")</f>
        <v>2</v>
      </c>
      <c r="CU4" s="128"/>
      <c r="CV4" s="147" t="str">
        <f>BS2</f>
        <v>UE3</v>
      </c>
      <c r="CW4" s="148">
        <f>'Maquette S'!Q18</f>
        <v>4</v>
      </c>
      <c r="CX4" s="128"/>
      <c r="CY4" s="100">
        <f>'Maquette S'!S25</f>
        <v>0.4</v>
      </c>
      <c r="DA4" s="72" t="str">
        <f>'Maquette S'!$B$25</f>
        <v>EC1</v>
      </c>
      <c r="DB4" s="97"/>
      <c r="DC4" s="101">
        <f>'Maquette S'!R25</f>
        <v>0.5</v>
      </c>
      <c r="DD4" s="100">
        <f>'Maquette S'!S26</f>
        <v>0.4</v>
      </c>
      <c r="DF4" s="72" t="str">
        <f>'Maquette S'!$B$26</f>
        <v>EC2</v>
      </c>
      <c r="DG4" s="97"/>
      <c r="DH4" s="101">
        <f>'Maquette S'!R26</f>
        <v>0.5</v>
      </c>
      <c r="DI4" s="100">
        <f>'Maquette S'!S26</f>
        <v>0.4</v>
      </c>
      <c r="DK4" s="72" t="str">
        <f>'Maquette S'!$B$27</f>
        <v>EC3</v>
      </c>
      <c r="DL4" s="97"/>
      <c r="DM4" s="101">
        <f>'Maquette S'!R27</f>
        <v>0</v>
      </c>
      <c r="DN4" s="100">
        <f>'Maquette S'!S28</f>
        <v>0.4</v>
      </c>
      <c r="DP4" s="72" t="str">
        <f>'Maquette S'!$B$28</f>
        <v>EC4</v>
      </c>
      <c r="DQ4" s="97"/>
      <c r="DR4" s="101">
        <f>'Maquette S'!R28</f>
        <v>0</v>
      </c>
      <c r="DS4" s="100">
        <f>'Maquette S'!S29</f>
        <v>0.4</v>
      </c>
      <c r="DU4" s="72" t="str">
        <f>'Maquette S'!$B$29</f>
        <v>EC5</v>
      </c>
      <c r="DV4" s="97"/>
      <c r="DW4" s="101">
        <f>'Maquette S'!R29</f>
        <v>0</v>
      </c>
      <c r="DX4" s="127">
        <f>COUNT(DX6:DX31)</f>
        <v>26</v>
      </c>
      <c r="DY4" s="128">
        <f>COUNTIF(DZ6:DZ31,"&lt;10")</f>
        <v>1</v>
      </c>
      <c r="DZ4" s="128">
        <f>COUNTIF(EB6:EB31,"&lt;10")</f>
        <v>1</v>
      </c>
      <c r="EA4" s="128"/>
      <c r="EB4" s="147" t="str">
        <f>CY2</f>
        <v>UE4</v>
      </c>
      <c r="EC4" s="148">
        <f>'Maquette S'!Q24</f>
        <v>4</v>
      </c>
      <c r="ED4" s="128"/>
      <c r="EE4" s="100">
        <f>'Maquette S'!S31</f>
        <v>0.4</v>
      </c>
      <c r="EG4" s="72" t="str">
        <f>'Maquette S'!$B$31</f>
        <v>EC1</v>
      </c>
      <c r="EH4" s="97"/>
      <c r="EI4" s="101">
        <f>'Maquette S'!R31</f>
        <v>0.3125</v>
      </c>
      <c r="EJ4" s="100">
        <f>'Maquette S'!S32</f>
        <v>0.4</v>
      </c>
      <c r="EL4" s="72" t="str">
        <f>'Maquette S'!$B$32</f>
        <v>EC2</v>
      </c>
      <c r="EM4" s="97"/>
      <c r="EN4" s="101">
        <f>'Maquette S'!R32</f>
        <v>0.3125</v>
      </c>
      <c r="EO4" s="100">
        <f>'Maquette S'!S33</f>
        <v>0.4</v>
      </c>
      <c r="EQ4" s="72" t="str">
        <f>'Maquette S'!$B$33</f>
        <v>EC3</v>
      </c>
      <c r="ER4" s="97"/>
      <c r="ES4" s="101">
        <f>'Maquette S'!R33</f>
        <v>0.375</v>
      </c>
      <c r="ET4" s="100">
        <f>'Maquette S'!S34</f>
        <v>0.4</v>
      </c>
      <c r="EV4" s="72" t="str">
        <f>'Maquette S'!$B$34</f>
        <v>EC4</v>
      </c>
      <c r="EW4" s="97"/>
      <c r="EX4" s="101">
        <f>'Maquette S'!R34</f>
        <v>0</v>
      </c>
      <c r="EY4" s="100">
        <f>'Maquette S'!S35</f>
        <v>0.4</v>
      </c>
      <c r="FA4" s="72" t="str">
        <f>'Maquette S'!$B$35</f>
        <v>EC5</v>
      </c>
      <c r="FB4" s="97"/>
      <c r="FC4" s="101">
        <f>'Maquette S'!R35</f>
        <v>0</v>
      </c>
      <c r="FD4" s="127">
        <f>COUNT(FD6:FD31)</f>
        <v>26</v>
      </c>
      <c r="FE4" s="128">
        <f>COUNTIF(FF6:FF31,"&lt;10")</f>
        <v>10</v>
      </c>
      <c r="FF4" s="128">
        <f>COUNTIF(FH6:FH31,"&lt;10")</f>
        <v>5</v>
      </c>
      <c r="FG4" s="128"/>
      <c r="FH4" s="147" t="str">
        <f>EE2</f>
        <v>UE5</v>
      </c>
      <c r="FI4" s="148">
        <f>'Maquette S'!Q30</f>
        <v>3</v>
      </c>
      <c r="FJ4" s="128"/>
      <c r="FK4" s="100">
        <f>'Maquette S'!S37</f>
        <v>0.4</v>
      </c>
      <c r="FM4" s="72" t="str">
        <f>'Maquette S'!$B$37</f>
        <v>EC1</v>
      </c>
      <c r="FN4" s="97"/>
      <c r="FO4" s="101">
        <f>'Maquette S'!R37</f>
        <v>0.4375</v>
      </c>
      <c r="FP4" s="100">
        <f>'Maquette S'!S38</f>
        <v>0.4</v>
      </c>
      <c r="FR4" s="72" t="str">
        <f>'Maquette S'!$B$38</f>
        <v>EC2</v>
      </c>
      <c r="FS4" s="97"/>
      <c r="FT4" s="101">
        <f>'Maquette S'!R38</f>
        <v>0.25</v>
      </c>
      <c r="FU4" s="100">
        <f>'Maquette S'!S39</f>
        <v>0.4</v>
      </c>
      <c r="FW4" s="72" t="str">
        <f>'Maquette S'!$B$39</f>
        <v>EC3</v>
      </c>
      <c r="FX4" s="97"/>
      <c r="FY4" s="101">
        <f>'Maquette S'!R39</f>
        <v>0.3125</v>
      </c>
      <c r="FZ4" s="100">
        <f>'Maquette S'!S40</f>
        <v>0.4</v>
      </c>
      <c r="GB4" s="72" t="str">
        <f>'Maquette S'!$B$40</f>
        <v>EC4</v>
      </c>
      <c r="GC4" s="97"/>
      <c r="GD4" s="101">
        <f>'Maquette S'!R40</f>
        <v>0</v>
      </c>
      <c r="GE4" s="100">
        <f>'Maquette S'!S41</f>
        <v>0.4</v>
      </c>
      <c r="GG4" s="72" t="str">
        <f>'Maquette S'!$B$41</f>
        <v>EC5</v>
      </c>
      <c r="GH4" s="97"/>
      <c r="GI4" s="101">
        <f>'Maquette S'!R41</f>
        <v>0</v>
      </c>
      <c r="GJ4" s="127">
        <f>COUNT(GJ6:GJ31)</f>
        <v>26</v>
      </c>
      <c r="GK4" s="128">
        <f>COUNTIF(GL6:GL31,"&lt;10")</f>
        <v>7</v>
      </c>
      <c r="GL4" s="128">
        <f>COUNTIF(GN6:GN31,"&lt;10")</f>
        <v>5</v>
      </c>
      <c r="GM4" s="128"/>
      <c r="GN4" s="147" t="str">
        <f>FK2</f>
        <v>UE6</v>
      </c>
      <c r="GO4" s="148">
        <f>'Maquette S'!Q36</f>
        <v>2</v>
      </c>
      <c r="GP4" s="128"/>
      <c r="GQ4" s="100">
        <f>'Maquette S'!S43</f>
        <v>0.4</v>
      </c>
      <c r="GS4" s="72" t="str">
        <f>'Maquette S'!$B$43</f>
        <v>EC1</v>
      </c>
      <c r="GT4" s="97"/>
      <c r="GU4" s="101">
        <f>'Maquette S'!R43</f>
        <v>0.375</v>
      </c>
      <c r="GV4" s="100">
        <f>'Maquette S'!S44</f>
        <v>0.4</v>
      </c>
      <c r="GX4" s="72" t="str">
        <f>'Maquette S'!$B$44</f>
        <v>EC2</v>
      </c>
      <c r="GY4" s="97"/>
      <c r="GZ4" s="101">
        <f>'Maquette S'!R44</f>
        <v>0.3125</v>
      </c>
      <c r="HA4" s="100">
        <f>'Maquette S'!S45</f>
        <v>0.4</v>
      </c>
      <c r="HC4" s="72" t="str">
        <f>'Maquette S'!$B$45</f>
        <v>EC3</v>
      </c>
      <c r="HD4" s="97"/>
      <c r="HE4" s="101">
        <f>'Maquette S'!R45</f>
        <v>0.3125</v>
      </c>
      <c r="HF4" s="100">
        <f>'Maquette S'!S46</f>
        <v>0.4</v>
      </c>
      <c r="HH4" s="72" t="str">
        <f>'Maquette S'!$B$46</f>
        <v>EC4</v>
      </c>
      <c r="HI4" s="97"/>
      <c r="HJ4" s="101">
        <f>'Maquette S'!R46</f>
        <v>0</v>
      </c>
      <c r="HK4" s="100">
        <f>'Maquette S'!S47</f>
        <v>0.4</v>
      </c>
      <c r="HM4" s="72" t="str">
        <f>'Maquette S'!$B$47</f>
        <v>EC5</v>
      </c>
      <c r="HN4" s="97"/>
      <c r="HO4" s="101">
        <f>'Maquette S'!R47</f>
        <v>0</v>
      </c>
      <c r="HP4" s="127">
        <f>COUNT(HP6:HP31)</f>
        <v>26</v>
      </c>
      <c r="HQ4" s="128">
        <f>COUNTIF(HR6:HR31,"&lt;10")</f>
        <v>12</v>
      </c>
      <c r="HR4" s="128">
        <f>COUNTIF(HT6:HT31,"&lt;10")</f>
        <v>9</v>
      </c>
      <c r="HS4" s="128"/>
      <c r="HT4" s="147" t="str">
        <f>GQ2</f>
        <v>UE7</v>
      </c>
      <c r="HU4" s="148">
        <f>'Maquette S'!Q42</f>
        <v>2</v>
      </c>
      <c r="HV4" s="128"/>
      <c r="HW4" s="100">
        <f>'Maquette S'!S49</f>
        <v>1</v>
      </c>
      <c r="HY4" s="72" t="str">
        <f>'Maquette S'!$B$49</f>
        <v>EC1</v>
      </c>
      <c r="HZ4" s="97"/>
      <c r="IA4" s="101">
        <f>'Maquette S'!R49</f>
        <v>0.5</v>
      </c>
      <c r="IB4" s="100">
        <f>'Maquette S'!S50</f>
        <v>1</v>
      </c>
      <c r="ID4" s="72" t="str">
        <f>'Maquette S'!$B$50</f>
        <v>EC2</v>
      </c>
      <c r="IE4" s="97"/>
      <c r="IF4" s="101">
        <f>'Maquette S'!R50</f>
        <v>0.5</v>
      </c>
      <c r="IG4" s="100">
        <f>'Maquette S'!S51</f>
        <v>1</v>
      </c>
      <c r="II4" s="72" t="str">
        <f>'Maquette S'!$B$51</f>
        <v>EC3</v>
      </c>
      <c r="IJ4" s="97"/>
      <c r="IK4" s="101">
        <f>'Maquette S'!R51</f>
        <v>0</v>
      </c>
      <c r="IL4" s="100">
        <f>'Maquette S'!S52</f>
        <v>1</v>
      </c>
      <c r="IN4" s="72" t="str">
        <f>'Maquette S'!$B$52</f>
        <v>EC4</v>
      </c>
      <c r="IO4" s="97"/>
      <c r="IP4" s="101">
        <f>'Maquette S'!R52</f>
        <v>0</v>
      </c>
      <c r="IQ4" s="100">
        <f>'Maquette S'!S53</f>
        <v>1</v>
      </c>
      <c r="IS4" s="72" t="str">
        <f>'Maquette S'!$B$53</f>
        <v>EC5</v>
      </c>
      <c r="IT4" s="97"/>
      <c r="IU4" s="101">
        <f>'Maquette S'!R53</f>
        <v>0</v>
      </c>
      <c r="IV4" s="127">
        <f>COUNT(IV6:IV31)</f>
        <v>26</v>
      </c>
      <c r="IW4" s="128">
        <f>COUNTIF(IX6:IX31,"&lt;10")</f>
        <v>4</v>
      </c>
      <c r="IX4" s="128">
        <f>COUNTIF(IZ6:IZ31,"&lt;10")</f>
        <v>4</v>
      </c>
      <c r="IY4" s="128"/>
      <c r="IZ4" s="147" t="str">
        <f>HW2</f>
        <v>UE8</v>
      </c>
      <c r="JA4" s="148">
        <f>'Maquette S'!Q48</f>
        <v>2</v>
      </c>
      <c r="JB4" s="128"/>
      <c r="JC4" s="100">
        <f>'Maquette S'!S55</f>
        <v>0.4</v>
      </c>
      <c r="JE4" s="72" t="str">
        <f>'Maquette S'!$B$55</f>
        <v>EC1</v>
      </c>
      <c r="JF4" s="97"/>
      <c r="JG4" s="101">
        <f>'Maquette S'!R55</f>
        <v>1</v>
      </c>
      <c r="JH4" s="100">
        <f>'Maquette S'!S56</f>
        <v>0.4</v>
      </c>
      <c r="JJ4" s="72" t="str">
        <f>'Maquette S'!$B$56</f>
        <v>EC2</v>
      </c>
      <c r="JK4" s="97"/>
      <c r="JL4" s="101">
        <f>'Maquette S'!R56</f>
        <v>1</v>
      </c>
      <c r="JM4" s="100">
        <f>'Maquette S'!S57</f>
        <v>0.4</v>
      </c>
      <c r="JO4" s="72" t="str">
        <f>'Maquette S'!$B$57</f>
        <v>EC3</v>
      </c>
      <c r="JP4" s="97"/>
      <c r="JQ4" s="101">
        <f>'Maquette S'!R57</f>
        <v>1</v>
      </c>
      <c r="JR4" s="100">
        <f>'Maquette S'!S58</f>
        <v>0.4</v>
      </c>
      <c r="JT4" s="72" t="str">
        <f>'Maquette S'!$B$58</f>
        <v>EC4</v>
      </c>
      <c r="JU4" s="97"/>
      <c r="JV4" s="101">
        <f>'Maquette S'!R58</f>
        <v>0</v>
      </c>
      <c r="JW4" s="100">
        <f>'Maquette S'!S59</f>
        <v>0.4</v>
      </c>
      <c r="JY4" s="72" t="str">
        <f>'Maquette S'!$B$59</f>
        <v>EC5</v>
      </c>
      <c r="JZ4" s="97"/>
      <c r="KA4" s="101">
        <f>'Maquette S'!R59</f>
        <v>0</v>
      </c>
      <c r="KB4" s="127">
        <f>COUNT(KB6:KB31)</f>
        <v>26</v>
      </c>
      <c r="KC4" s="128">
        <f>COUNTIF(KD6:KD31,"&lt;10")</f>
        <v>5</v>
      </c>
      <c r="KD4" s="128">
        <f>COUNTIF(KF6:KF31,"&lt;10")</f>
        <v>5</v>
      </c>
      <c r="KE4" s="128"/>
      <c r="KF4" s="147" t="str">
        <f>JC2</f>
        <v>UE9</v>
      </c>
      <c r="KG4" s="148">
        <f>'Maquette S'!Q54</f>
        <v>2</v>
      </c>
      <c r="KH4" s="128"/>
      <c r="KI4" s="100">
        <f>'Maquette S'!S61</f>
        <v>0.4</v>
      </c>
      <c r="KK4" s="72" t="str">
        <f>'Maquette S'!$B$61</f>
        <v>EC1</v>
      </c>
      <c r="KL4" s="97"/>
      <c r="KM4" s="101">
        <f>'Maquette S'!R61</f>
        <v>0.375</v>
      </c>
      <c r="KN4" s="100">
        <f>'Maquette S'!S62</f>
        <v>0.4</v>
      </c>
      <c r="KP4" s="72" t="str">
        <f>'Maquette S'!$B$62</f>
        <v>EC2</v>
      </c>
      <c r="KQ4" s="97"/>
      <c r="KR4" s="101">
        <f>'Maquette S'!R62</f>
        <v>0.375</v>
      </c>
      <c r="KS4" s="100">
        <f>'Maquette S'!S63</f>
        <v>0.4</v>
      </c>
      <c r="KU4" s="72" t="str">
        <f>'Maquette S'!$B$63</f>
        <v>EC3</v>
      </c>
      <c r="KV4" s="97"/>
      <c r="KW4" s="101">
        <f>'Maquette S'!R63</f>
        <v>0.25</v>
      </c>
      <c r="KX4" s="100">
        <f>'Maquette S'!S64</f>
        <v>0.4</v>
      </c>
      <c r="KZ4" s="72" t="str">
        <f>'Maquette S'!$B$64</f>
        <v>EC4</v>
      </c>
      <c r="LA4" s="97"/>
      <c r="LB4" s="101">
        <f>'Maquette S'!R64</f>
        <v>0</v>
      </c>
      <c r="LC4" s="100">
        <f>'Maquette S'!S65</f>
        <v>0.4</v>
      </c>
      <c r="LE4" s="72" t="str">
        <f>'Maquette S'!$B$65</f>
        <v>EC5</v>
      </c>
      <c r="LF4" s="97"/>
      <c r="LG4" s="101">
        <f>'Maquette S'!R65</f>
        <v>0</v>
      </c>
      <c r="LH4" s="127">
        <f>COUNT(LH6:LH31)</f>
        <v>26</v>
      </c>
      <c r="LI4" s="128">
        <f>COUNTIF(LJ6:LJ31,"&lt;10")</f>
        <v>8</v>
      </c>
      <c r="LJ4" s="128">
        <f>COUNTIF(LL6:LL31,"&lt;10")</f>
        <v>0</v>
      </c>
      <c r="LK4" s="128"/>
      <c r="LL4" s="147" t="str">
        <f>KI2</f>
        <v>UE10</v>
      </c>
      <c r="LM4" s="148">
        <f>'Maquette S'!Q60</f>
        <v>2</v>
      </c>
      <c r="LN4" s="128"/>
      <c r="LO4" s="100">
        <f>'Maquette S'!S67</f>
        <v>0.4</v>
      </c>
      <c r="LQ4" s="72" t="str">
        <f>'Maquette S'!$B$67</f>
        <v>EC1</v>
      </c>
      <c r="LR4" s="97"/>
      <c r="LS4" s="101" t="str">
        <f>'Maquette S'!R67</f>
        <v/>
      </c>
      <c r="LT4" s="100">
        <f>'Maquette S'!S68</f>
        <v>0.4</v>
      </c>
      <c r="LV4" s="72" t="str">
        <f>'Maquette S'!$B$68</f>
        <v>EC2</v>
      </c>
      <c r="LW4" s="97"/>
      <c r="LX4" s="101" t="str">
        <f>'Maquette S'!R68</f>
        <v/>
      </c>
      <c r="LY4" s="100">
        <f>'Maquette S'!S69</f>
        <v>0.4</v>
      </c>
      <c r="MA4" s="72" t="str">
        <f>'Maquette S'!$B$69</f>
        <v>EC3</v>
      </c>
      <c r="MB4" s="97"/>
      <c r="MC4" s="101" t="str">
        <f>'Maquette S'!R69</f>
        <v/>
      </c>
      <c r="MD4" s="100">
        <f>'Maquette S'!S70</f>
        <v>0.4</v>
      </c>
      <c r="MF4" s="72" t="str">
        <f>'Maquette S'!$B$70</f>
        <v>EC4</v>
      </c>
      <c r="MG4" s="97"/>
      <c r="MH4" s="101" t="str">
        <f>'Maquette S'!R70</f>
        <v/>
      </c>
      <c r="MI4" s="100">
        <f>'Maquette S'!S71</f>
        <v>0.4</v>
      </c>
      <c r="MK4" s="72" t="str">
        <f>'Maquette S'!$B$71</f>
        <v>EC5</v>
      </c>
      <c r="ML4" s="97"/>
      <c r="MM4" s="101" t="str">
        <f>'Maquette S'!R71</f>
        <v/>
      </c>
      <c r="MN4" s="127">
        <f>COUNT(MN6:MN31)</f>
        <v>0</v>
      </c>
      <c r="MO4" s="128">
        <f>COUNTIF(MP6:MP31,"&lt;10")</f>
        <v>0</v>
      </c>
      <c r="MP4" s="128">
        <f>COUNTIF(MR6:MR31,"&lt;10")</f>
        <v>0</v>
      </c>
      <c r="MQ4" s="128"/>
      <c r="MR4" s="147" t="str">
        <f>LO2</f>
        <v>UE11</v>
      </c>
      <c r="MS4" s="148">
        <f>'Maquette S'!Q66</f>
        <v>0</v>
      </c>
      <c r="MT4" s="128"/>
      <c r="MU4" s="100">
        <f>'Maquette S'!S73</f>
        <v>0.4</v>
      </c>
      <c r="MW4" s="72" t="str">
        <f>'Maquette S'!$B$73</f>
        <v>EC1</v>
      </c>
      <c r="MX4" s="97"/>
      <c r="MY4" s="101" t="str">
        <f>'Maquette S'!R73</f>
        <v/>
      </c>
      <c r="MZ4" s="100">
        <f>'Maquette S'!S74</f>
        <v>0.4</v>
      </c>
      <c r="NB4" s="72" t="str">
        <f>'Maquette S'!$B$74</f>
        <v>EC2</v>
      </c>
      <c r="NC4" s="97"/>
      <c r="ND4" s="101" t="str">
        <f>'Maquette S'!R74</f>
        <v/>
      </c>
      <c r="NE4" s="100">
        <f>'Maquette S'!S75</f>
        <v>0.4</v>
      </c>
      <c r="NG4" s="72" t="str">
        <f>'Maquette S'!$B$75</f>
        <v>EC3</v>
      </c>
      <c r="NH4" s="97"/>
      <c r="NI4" s="101" t="str">
        <f>'Maquette S'!R75</f>
        <v/>
      </c>
      <c r="NJ4" s="100">
        <f>'Maquette S'!S76</f>
        <v>0.4</v>
      </c>
      <c r="NL4" s="72" t="str">
        <f>'Maquette S'!$B$76</f>
        <v>EC4</v>
      </c>
      <c r="NM4" s="97"/>
      <c r="NN4" s="101" t="str">
        <f>'Maquette S'!R76</f>
        <v/>
      </c>
      <c r="NO4" s="100">
        <f>'Maquette S'!S77</f>
        <v>0.4</v>
      </c>
      <c r="NQ4" s="72" t="str">
        <f>'Maquette S'!$B$77</f>
        <v>EC5</v>
      </c>
      <c r="NR4" s="97">
        <f>'Maquette S'!Q77</f>
        <v>0</v>
      </c>
      <c r="NS4" s="101" t="str">
        <f>'Maquette S'!R77</f>
        <v/>
      </c>
      <c r="NT4" s="127">
        <f>COUNT(NT6:NT31)</f>
        <v>0</v>
      </c>
      <c r="NU4" s="128">
        <f>COUNTIF(NV6:NV31,"&lt;10")</f>
        <v>0</v>
      </c>
      <c r="NV4" s="128">
        <f>COUNTIF(NX6:NX31,"&lt;10")</f>
        <v>0</v>
      </c>
      <c r="NW4" s="128"/>
      <c r="NX4" s="147" t="str">
        <f>MU2</f>
        <v>UE12</v>
      </c>
      <c r="NY4" s="148">
        <f>'Maquette S'!Q72</f>
        <v>0</v>
      </c>
      <c r="NZ4" s="132"/>
      <c r="OB4" s="173" t="s">
        <v>94</v>
      </c>
      <c r="OC4" s="173" t="s">
        <v>94</v>
      </c>
      <c r="OD4" s="173" t="s">
        <v>94</v>
      </c>
      <c r="OE4" s="173" t="s">
        <v>94</v>
      </c>
      <c r="OF4" s="173" t="s">
        <v>94</v>
      </c>
      <c r="OG4" s="173" t="s">
        <v>94</v>
      </c>
      <c r="OH4" s="173" t="s">
        <v>94</v>
      </c>
      <c r="OI4" s="173" t="s">
        <v>94</v>
      </c>
      <c r="OJ4" s="173" t="s">
        <v>94</v>
      </c>
      <c r="OK4" s="173" t="s">
        <v>94</v>
      </c>
      <c r="OL4" s="173" t="s">
        <v>94</v>
      </c>
      <c r="OM4" s="173" t="s">
        <v>94</v>
      </c>
      <c r="ON4" s="137"/>
      <c r="OO4" s="97"/>
      <c r="OP4" s="72"/>
      <c r="OQ4" s="72"/>
      <c r="OR4" s="97"/>
      <c r="OS4" s="119" t="str">
        <f>'Maquette S'!W72</f>
        <v/>
      </c>
      <c r="OT4" s="119" t="str">
        <f>'Maquette S'!X72</f>
        <v/>
      </c>
      <c r="OU4" s="151"/>
      <c r="OV4" s="97"/>
      <c r="OX4" s="82"/>
      <c r="OY4" s="82"/>
      <c r="OZ4" s="82"/>
      <c r="PA4" s="82"/>
      <c r="PB4" s="82"/>
      <c r="PC4" s="82"/>
      <c r="PD4" s="82"/>
      <c r="PE4" s="82"/>
      <c r="PF4" s="82"/>
      <c r="PG4" s="82"/>
    </row>
    <row r="5" spans="1:423" s="32" customFormat="1" x14ac:dyDescent="0.3">
      <c r="A5" s="13" t="s">
        <v>71</v>
      </c>
      <c r="B5" s="13" t="s">
        <v>42</v>
      </c>
      <c r="C5" s="13"/>
      <c r="D5" s="13" t="s">
        <v>40</v>
      </c>
      <c r="E5" s="13" t="s">
        <v>41</v>
      </c>
      <c r="F5" s="13" t="s">
        <v>82</v>
      </c>
      <c r="G5" s="66" t="s">
        <v>74</v>
      </c>
      <c r="H5" s="66" t="s">
        <v>91</v>
      </c>
      <c r="I5" s="66" t="s">
        <v>93</v>
      </c>
      <c r="J5" s="66" t="s">
        <v>92</v>
      </c>
      <c r="K5" s="66" t="s">
        <v>94</v>
      </c>
      <c r="L5" s="66" t="s">
        <v>74</v>
      </c>
      <c r="M5" s="66" t="s">
        <v>91</v>
      </c>
      <c r="N5" s="66" t="s">
        <v>93</v>
      </c>
      <c r="O5" s="66" t="s">
        <v>92</v>
      </c>
      <c r="P5" s="66" t="s">
        <v>94</v>
      </c>
      <c r="Q5" s="66" t="s">
        <v>74</v>
      </c>
      <c r="R5" s="66" t="s">
        <v>91</v>
      </c>
      <c r="S5" s="66" t="s">
        <v>93</v>
      </c>
      <c r="T5" s="66" t="s">
        <v>92</v>
      </c>
      <c r="U5" s="66" t="s">
        <v>94</v>
      </c>
      <c r="V5" s="66" t="s">
        <v>74</v>
      </c>
      <c r="W5" s="66" t="s">
        <v>91</v>
      </c>
      <c r="X5" s="66" t="s">
        <v>93</v>
      </c>
      <c r="Y5" s="66" t="s">
        <v>92</v>
      </c>
      <c r="Z5" s="66" t="s">
        <v>94</v>
      </c>
      <c r="AA5" s="66" t="s">
        <v>74</v>
      </c>
      <c r="AB5" s="66" t="s">
        <v>91</v>
      </c>
      <c r="AC5" s="66" t="s">
        <v>93</v>
      </c>
      <c r="AD5" s="66" t="s">
        <v>92</v>
      </c>
      <c r="AE5" s="66" t="s">
        <v>94</v>
      </c>
      <c r="AF5" s="66" t="s">
        <v>74</v>
      </c>
      <c r="AG5" s="66" t="s">
        <v>91</v>
      </c>
      <c r="AH5" s="66" t="s">
        <v>93</v>
      </c>
      <c r="AI5" s="66" t="s">
        <v>92</v>
      </c>
      <c r="AJ5" s="66" t="s">
        <v>94</v>
      </c>
      <c r="AK5" s="66" t="s">
        <v>89</v>
      </c>
      <c r="AL5" s="66" t="s">
        <v>87</v>
      </c>
      <c r="AM5" s="66" t="s">
        <v>74</v>
      </c>
      <c r="AN5" s="66" t="s">
        <v>91</v>
      </c>
      <c r="AO5" s="66" t="s">
        <v>93</v>
      </c>
      <c r="AP5" s="66" t="s">
        <v>92</v>
      </c>
      <c r="AQ5" s="66" t="s">
        <v>94</v>
      </c>
      <c r="AR5" s="66" t="s">
        <v>74</v>
      </c>
      <c r="AS5" s="66" t="s">
        <v>91</v>
      </c>
      <c r="AT5" s="66" t="s">
        <v>93</v>
      </c>
      <c r="AU5" s="66" t="s">
        <v>92</v>
      </c>
      <c r="AV5" s="66" t="s">
        <v>94</v>
      </c>
      <c r="AW5" s="66" t="s">
        <v>74</v>
      </c>
      <c r="AX5" s="66" t="s">
        <v>91</v>
      </c>
      <c r="AY5" s="66" t="s">
        <v>93</v>
      </c>
      <c r="AZ5" s="66" t="s">
        <v>92</v>
      </c>
      <c r="BA5" s="66" t="s">
        <v>94</v>
      </c>
      <c r="BB5" s="66" t="s">
        <v>74</v>
      </c>
      <c r="BC5" s="66" t="s">
        <v>91</v>
      </c>
      <c r="BD5" s="66" t="s">
        <v>93</v>
      </c>
      <c r="BE5" s="66" t="s">
        <v>92</v>
      </c>
      <c r="BF5" s="66" t="s">
        <v>94</v>
      </c>
      <c r="BG5" s="66" t="s">
        <v>74</v>
      </c>
      <c r="BH5" s="66" t="s">
        <v>91</v>
      </c>
      <c r="BI5" s="66" t="s">
        <v>93</v>
      </c>
      <c r="BJ5" s="66" t="s">
        <v>92</v>
      </c>
      <c r="BK5" s="66" t="s">
        <v>94</v>
      </c>
      <c r="BL5" s="66" t="s">
        <v>74</v>
      </c>
      <c r="BM5" s="66" t="s">
        <v>91</v>
      </c>
      <c r="BN5" s="66" t="s">
        <v>93</v>
      </c>
      <c r="BO5" s="66" t="s">
        <v>92</v>
      </c>
      <c r="BP5" s="66" t="s">
        <v>94</v>
      </c>
      <c r="BQ5" s="66" t="s">
        <v>89</v>
      </c>
      <c r="BR5" s="66" t="s">
        <v>87</v>
      </c>
      <c r="BS5" s="66" t="s">
        <v>74</v>
      </c>
      <c r="BT5" s="66" t="s">
        <v>91</v>
      </c>
      <c r="BU5" s="66" t="s">
        <v>93</v>
      </c>
      <c r="BV5" s="66" t="s">
        <v>92</v>
      </c>
      <c r="BW5" s="66" t="s">
        <v>94</v>
      </c>
      <c r="BX5" s="66" t="s">
        <v>74</v>
      </c>
      <c r="BY5" s="66" t="s">
        <v>91</v>
      </c>
      <c r="BZ5" s="66" t="s">
        <v>93</v>
      </c>
      <c r="CA5" s="66" t="s">
        <v>92</v>
      </c>
      <c r="CB5" s="66" t="s">
        <v>94</v>
      </c>
      <c r="CC5" s="66" t="s">
        <v>74</v>
      </c>
      <c r="CD5" s="66" t="s">
        <v>91</v>
      </c>
      <c r="CE5" s="66" t="s">
        <v>93</v>
      </c>
      <c r="CF5" s="66" t="s">
        <v>92</v>
      </c>
      <c r="CG5" s="66" t="s">
        <v>94</v>
      </c>
      <c r="CH5" s="66" t="s">
        <v>74</v>
      </c>
      <c r="CI5" s="66" t="s">
        <v>91</v>
      </c>
      <c r="CJ5" s="66" t="s">
        <v>93</v>
      </c>
      <c r="CK5" s="66" t="s">
        <v>92</v>
      </c>
      <c r="CL5" s="66" t="s">
        <v>94</v>
      </c>
      <c r="CM5" s="66" t="s">
        <v>74</v>
      </c>
      <c r="CN5" s="66" t="s">
        <v>91</v>
      </c>
      <c r="CO5" s="66" t="s">
        <v>93</v>
      </c>
      <c r="CP5" s="66" t="s">
        <v>92</v>
      </c>
      <c r="CQ5" s="66" t="s">
        <v>94</v>
      </c>
      <c r="CR5" s="66" t="s">
        <v>74</v>
      </c>
      <c r="CS5" s="66" t="s">
        <v>91</v>
      </c>
      <c r="CT5" s="66" t="s">
        <v>93</v>
      </c>
      <c r="CU5" s="66" t="s">
        <v>92</v>
      </c>
      <c r="CV5" s="66" t="s">
        <v>94</v>
      </c>
      <c r="CW5" s="66" t="s">
        <v>89</v>
      </c>
      <c r="CX5" s="66" t="s">
        <v>87</v>
      </c>
      <c r="CY5" s="66" t="s">
        <v>74</v>
      </c>
      <c r="CZ5" s="66" t="s">
        <v>91</v>
      </c>
      <c r="DA5" s="66" t="s">
        <v>93</v>
      </c>
      <c r="DB5" s="66" t="s">
        <v>92</v>
      </c>
      <c r="DC5" s="66" t="s">
        <v>94</v>
      </c>
      <c r="DD5" s="66" t="s">
        <v>74</v>
      </c>
      <c r="DE5" s="66" t="s">
        <v>91</v>
      </c>
      <c r="DF5" s="66" t="s">
        <v>93</v>
      </c>
      <c r="DG5" s="66" t="s">
        <v>92</v>
      </c>
      <c r="DH5" s="66" t="s">
        <v>94</v>
      </c>
      <c r="DI5" s="66" t="s">
        <v>74</v>
      </c>
      <c r="DJ5" s="66" t="s">
        <v>91</v>
      </c>
      <c r="DK5" s="66" t="s">
        <v>93</v>
      </c>
      <c r="DL5" s="66" t="s">
        <v>92</v>
      </c>
      <c r="DM5" s="66" t="s">
        <v>94</v>
      </c>
      <c r="DN5" s="66" t="s">
        <v>74</v>
      </c>
      <c r="DO5" s="66" t="s">
        <v>91</v>
      </c>
      <c r="DP5" s="66" t="s">
        <v>93</v>
      </c>
      <c r="DQ5" s="66" t="s">
        <v>92</v>
      </c>
      <c r="DR5" s="66" t="s">
        <v>94</v>
      </c>
      <c r="DS5" s="66" t="s">
        <v>74</v>
      </c>
      <c r="DT5" s="66" t="s">
        <v>91</v>
      </c>
      <c r="DU5" s="66" t="s">
        <v>93</v>
      </c>
      <c r="DV5" s="66" t="s">
        <v>92</v>
      </c>
      <c r="DW5" s="66" t="s">
        <v>94</v>
      </c>
      <c r="DX5" s="66" t="s">
        <v>74</v>
      </c>
      <c r="DY5" s="66" t="s">
        <v>91</v>
      </c>
      <c r="DZ5" s="66" t="s">
        <v>93</v>
      </c>
      <c r="EA5" s="66" t="s">
        <v>92</v>
      </c>
      <c r="EB5" s="66" t="s">
        <v>94</v>
      </c>
      <c r="EC5" s="66" t="s">
        <v>89</v>
      </c>
      <c r="ED5" s="66" t="s">
        <v>87</v>
      </c>
      <c r="EE5" s="66" t="s">
        <v>74</v>
      </c>
      <c r="EF5" s="66" t="s">
        <v>91</v>
      </c>
      <c r="EG5" s="66" t="s">
        <v>93</v>
      </c>
      <c r="EH5" s="66" t="s">
        <v>92</v>
      </c>
      <c r="EI5" s="66" t="s">
        <v>94</v>
      </c>
      <c r="EJ5" s="66" t="s">
        <v>74</v>
      </c>
      <c r="EK5" s="66" t="s">
        <v>91</v>
      </c>
      <c r="EL5" s="66" t="s">
        <v>93</v>
      </c>
      <c r="EM5" s="66" t="s">
        <v>92</v>
      </c>
      <c r="EN5" s="66" t="s">
        <v>94</v>
      </c>
      <c r="EO5" s="66" t="s">
        <v>74</v>
      </c>
      <c r="EP5" s="66" t="s">
        <v>91</v>
      </c>
      <c r="EQ5" s="66" t="s">
        <v>93</v>
      </c>
      <c r="ER5" s="66" t="s">
        <v>92</v>
      </c>
      <c r="ES5" s="66" t="s">
        <v>94</v>
      </c>
      <c r="ET5" s="66" t="s">
        <v>74</v>
      </c>
      <c r="EU5" s="66" t="s">
        <v>91</v>
      </c>
      <c r="EV5" s="66" t="s">
        <v>93</v>
      </c>
      <c r="EW5" s="66" t="s">
        <v>92</v>
      </c>
      <c r="EX5" s="66" t="s">
        <v>94</v>
      </c>
      <c r="EY5" s="66" t="s">
        <v>74</v>
      </c>
      <c r="EZ5" s="66" t="s">
        <v>91</v>
      </c>
      <c r="FA5" s="66" t="s">
        <v>93</v>
      </c>
      <c r="FB5" s="66" t="s">
        <v>92</v>
      </c>
      <c r="FC5" s="66" t="s">
        <v>94</v>
      </c>
      <c r="FD5" s="66" t="s">
        <v>74</v>
      </c>
      <c r="FE5" s="66" t="s">
        <v>91</v>
      </c>
      <c r="FF5" s="66" t="s">
        <v>93</v>
      </c>
      <c r="FG5" s="66" t="s">
        <v>92</v>
      </c>
      <c r="FH5" s="66" t="s">
        <v>94</v>
      </c>
      <c r="FI5" s="66" t="s">
        <v>89</v>
      </c>
      <c r="FJ5" s="66" t="s">
        <v>87</v>
      </c>
      <c r="FK5" s="66" t="s">
        <v>74</v>
      </c>
      <c r="FL5" s="66" t="s">
        <v>91</v>
      </c>
      <c r="FM5" s="66" t="s">
        <v>93</v>
      </c>
      <c r="FN5" s="66" t="s">
        <v>92</v>
      </c>
      <c r="FO5" s="66" t="s">
        <v>94</v>
      </c>
      <c r="FP5" s="66" t="s">
        <v>74</v>
      </c>
      <c r="FQ5" s="66" t="s">
        <v>91</v>
      </c>
      <c r="FR5" s="66" t="s">
        <v>93</v>
      </c>
      <c r="FS5" s="66" t="s">
        <v>92</v>
      </c>
      <c r="FT5" s="66" t="s">
        <v>94</v>
      </c>
      <c r="FU5" s="66" t="s">
        <v>74</v>
      </c>
      <c r="FV5" s="66" t="s">
        <v>91</v>
      </c>
      <c r="FW5" s="66" t="s">
        <v>93</v>
      </c>
      <c r="FX5" s="66" t="s">
        <v>92</v>
      </c>
      <c r="FY5" s="66" t="s">
        <v>94</v>
      </c>
      <c r="FZ5" s="66" t="s">
        <v>74</v>
      </c>
      <c r="GA5" s="66" t="s">
        <v>91</v>
      </c>
      <c r="GB5" s="66" t="s">
        <v>93</v>
      </c>
      <c r="GC5" s="66" t="s">
        <v>92</v>
      </c>
      <c r="GD5" s="66" t="s">
        <v>94</v>
      </c>
      <c r="GE5" s="66" t="s">
        <v>74</v>
      </c>
      <c r="GF5" s="66" t="s">
        <v>91</v>
      </c>
      <c r="GG5" s="66" t="s">
        <v>93</v>
      </c>
      <c r="GH5" s="66" t="s">
        <v>92</v>
      </c>
      <c r="GI5" s="66" t="s">
        <v>94</v>
      </c>
      <c r="GJ5" s="66" t="s">
        <v>74</v>
      </c>
      <c r="GK5" s="66" t="s">
        <v>91</v>
      </c>
      <c r="GL5" s="66" t="s">
        <v>93</v>
      </c>
      <c r="GM5" s="66" t="s">
        <v>92</v>
      </c>
      <c r="GN5" s="66" t="s">
        <v>94</v>
      </c>
      <c r="GO5" s="66" t="s">
        <v>89</v>
      </c>
      <c r="GP5" s="66" t="s">
        <v>87</v>
      </c>
      <c r="GQ5" s="66" t="s">
        <v>74</v>
      </c>
      <c r="GR5" s="66" t="s">
        <v>91</v>
      </c>
      <c r="GS5" s="66" t="s">
        <v>93</v>
      </c>
      <c r="GT5" s="66" t="s">
        <v>92</v>
      </c>
      <c r="GU5" s="66" t="s">
        <v>94</v>
      </c>
      <c r="GV5" s="66" t="s">
        <v>74</v>
      </c>
      <c r="GW5" s="66" t="s">
        <v>91</v>
      </c>
      <c r="GX5" s="66" t="s">
        <v>93</v>
      </c>
      <c r="GY5" s="66" t="s">
        <v>92</v>
      </c>
      <c r="GZ5" s="66" t="s">
        <v>94</v>
      </c>
      <c r="HA5" s="66" t="s">
        <v>74</v>
      </c>
      <c r="HB5" s="66" t="s">
        <v>91</v>
      </c>
      <c r="HC5" s="66" t="s">
        <v>93</v>
      </c>
      <c r="HD5" s="66" t="s">
        <v>92</v>
      </c>
      <c r="HE5" s="66" t="s">
        <v>94</v>
      </c>
      <c r="HF5" s="66" t="s">
        <v>74</v>
      </c>
      <c r="HG5" s="66" t="s">
        <v>91</v>
      </c>
      <c r="HH5" s="66" t="s">
        <v>93</v>
      </c>
      <c r="HI5" s="66" t="s">
        <v>92</v>
      </c>
      <c r="HJ5" s="66" t="s">
        <v>94</v>
      </c>
      <c r="HK5" s="66" t="s">
        <v>74</v>
      </c>
      <c r="HL5" s="66" t="s">
        <v>91</v>
      </c>
      <c r="HM5" s="66" t="s">
        <v>93</v>
      </c>
      <c r="HN5" s="66" t="s">
        <v>92</v>
      </c>
      <c r="HO5" s="66" t="s">
        <v>94</v>
      </c>
      <c r="HP5" s="66" t="s">
        <v>74</v>
      </c>
      <c r="HQ5" s="66" t="s">
        <v>91</v>
      </c>
      <c r="HR5" s="66" t="s">
        <v>93</v>
      </c>
      <c r="HS5" s="66" t="s">
        <v>92</v>
      </c>
      <c r="HT5" s="66" t="s">
        <v>94</v>
      </c>
      <c r="HU5" s="66" t="s">
        <v>89</v>
      </c>
      <c r="HV5" s="66" t="s">
        <v>87</v>
      </c>
      <c r="HW5" s="66" t="s">
        <v>74</v>
      </c>
      <c r="HX5" s="66" t="s">
        <v>91</v>
      </c>
      <c r="HY5" s="66" t="s">
        <v>93</v>
      </c>
      <c r="HZ5" s="66" t="s">
        <v>92</v>
      </c>
      <c r="IA5" s="66" t="s">
        <v>94</v>
      </c>
      <c r="IB5" s="66" t="s">
        <v>74</v>
      </c>
      <c r="IC5" s="66" t="s">
        <v>91</v>
      </c>
      <c r="ID5" s="66" t="s">
        <v>93</v>
      </c>
      <c r="IE5" s="66" t="s">
        <v>92</v>
      </c>
      <c r="IF5" s="66" t="s">
        <v>94</v>
      </c>
      <c r="IG5" s="66" t="s">
        <v>74</v>
      </c>
      <c r="IH5" s="66" t="s">
        <v>91</v>
      </c>
      <c r="II5" s="66" t="s">
        <v>93</v>
      </c>
      <c r="IJ5" s="66" t="s">
        <v>92</v>
      </c>
      <c r="IK5" s="66" t="s">
        <v>94</v>
      </c>
      <c r="IL5" s="66" t="s">
        <v>74</v>
      </c>
      <c r="IM5" s="66" t="s">
        <v>91</v>
      </c>
      <c r="IN5" s="66" t="s">
        <v>93</v>
      </c>
      <c r="IO5" s="66" t="s">
        <v>92</v>
      </c>
      <c r="IP5" s="66" t="s">
        <v>94</v>
      </c>
      <c r="IQ5" s="66" t="s">
        <v>74</v>
      </c>
      <c r="IR5" s="66" t="s">
        <v>91</v>
      </c>
      <c r="IS5" s="66" t="s">
        <v>93</v>
      </c>
      <c r="IT5" s="66" t="s">
        <v>92</v>
      </c>
      <c r="IU5" s="66" t="s">
        <v>94</v>
      </c>
      <c r="IV5" s="66" t="s">
        <v>74</v>
      </c>
      <c r="IW5" s="66" t="s">
        <v>91</v>
      </c>
      <c r="IX5" s="66" t="s">
        <v>93</v>
      </c>
      <c r="IY5" s="66" t="s">
        <v>92</v>
      </c>
      <c r="IZ5" s="66" t="s">
        <v>94</v>
      </c>
      <c r="JA5" s="66" t="s">
        <v>89</v>
      </c>
      <c r="JB5" s="66" t="s">
        <v>87</v>
      </c>
      <c r="JC5" s="66" t="s">
        <v>74</v>
      </c>
      <c r="JD5" s="66" t="s">
        <v>91</v>
      </c>
      <c r="JE5" s="66" t="s">
        <v>93</v>
      </c>
      <c r="JF5" s="66" t="s">
        <v>92</v>
      </c>
      <c r="JG5" s="66" t="s">
        <v>94</v>
      </c>
      <c r="JH5" s="66" t="s">
        <v>74</v>
      </c>
      <c r="JI5" s="66" t="s">
        <v>91</v>
      </c>
      <c r="JJ5" s="66" t="s">
        <v>93</v>
      </c>
      <c r="JK5" s="66" t="s">
        <v>92</v>
      </c>
      <c r="JL5" s="66" t="s">
        <v>94</v>
      </c>
      <c r="JM5" s="66" t="s">
        <v>74</v>
      </c>
      <c r="JN5" s="66" t="s">
        <v>91</v>
      </c>
      <c r="JO5" s="66" t="s">
        <v>93</v>
      </c>
      <c r="JP5" s="66" t="s">
        <v>92</v>
      </c>
      <c r="JQ5" s="66" t="s">
        <v>94</v>
      </c>
      <c r="JR5" s="66" t="s">
        <v>74</v>
      </c>
      <c r="JS5" s="66" t="s">
        <v>91</v>
      </c>
      <c r="JT5" s="66" t="s">
        <v>93</v>
      </c>
      <c r="JU5" s="66" t="s">
        <v>92</v>
      </c>
      <c r="JV5" s="66" t="s">
        <v>94</v>
      </c>
      <c r="JW5" s="66" t="s">
        <v>74</v>
      </c>
      <c r="JX5" s="66" t="s">
        <v>91</v>
      </c>
      <c r="JY5" s="66" t="s">
        <v>93</v>
      </c>
      <c r="JZ5" s="66" t="s">
        <v>92</v>
      </c>
      <c r="KA5" s="66" t="s">
        <v>94</v>
      </c>
      <c r="KB5" s="66" t="s">
        <v>74</v>
      </c>
      <c r="KC5" s="66" t="s">
        <v>91</v>
      </c>
      <c r="KD5" s="66" t="s">
        <v>93</v>
      </c>
      <c r="KE5" s="66" t="s">
        <v>92</v>
      </c>
      <c r="KF5" s="66" t="s">
        <v>94</v>
      </c>
      <c r="KG5" s="66" t="s">
        <v>89</v>
      </c>
      <c r="KH5" s="66" t="s">
        <v>87</v>
      </c>
      <c r="KI5" s="66" t="s">
        <v>74</v>
      </c>
      <c r="KJ5" s="66" t="s">
        <v>91</v>
      </c>
      <c r="KK5" s="66" t="s">
        <v>93</v>
      </c>
      <c r="KL5" s="66" t="s">
        <v>92</v>
      </c>
      <c r="KM5" s="66" t="s">
        <v>94</v>
      </c>
      <c r="KN5" s="66" t="s">
        <v>74</v>
      </c>
      <c r="KO5" s="66" t="s">
        <v>91</v>
      </c>
      <c r="KP5" s="66" t="s">
        <v>93</v>
      </c>
      <c r="KQ5" s="66" t="s">
        <v>92</v>
      </c>
      <c r="KR5" s="66" t="s">
        <v>94</v>
      </c>
      <c r="KS5" s="66" t="s">
        <v>74</v>
      </c>
      <c r="KT5" s="66" t="s">
        <v>91</v>
      </c>
      <c r="KU5" s="66" t="s">
        <v>93</v>
      </c>
      <c r="KV5" s="66" t="s">
        <v>92</v>
      </c>
      <c r="KW5" s="66" t="s">
        <v>94</v>
      </c>
      <c r="KX5" s="66" t="s">
        <v>74</v>
      </c>
      <c r="KY5" s="66" t="s">
        <v>91</v>
      </c>
      <c r="KZ5" s="66" t="s">
        <v>93</v>
      </c>
      <c r="LA5" s="66" t="s">
        <v>92</v>
      </c>
      <c r="LB5" s="66" t="s">
        <v>94</v>
      </c>
      <c r="LC5" s="66" t="s">
        <v>74</v>
      </c>
      <c r="LD5" s="66" t="s">
        <v>91</v>
      </c>
      <c r="LE5" s="66" t="s">
        <v>93</v>
      </c>
      <c r="LF5" s="66" t="s">
        <v>92</v>
      </c>
      <c r="LG5" s="66" t="s">
        <v>94</v>
      </c>
      <c r="LH5" s="66" t="s">
        <v>74</v>
      </c>
      <c r="LI5" s="66" t="s">
        <v>91</v>
      </c>
      <c r="LJ5" s="66" t="s">
        <v>93</v>
      </c>
      <c r="LK5" s="66" t="s">
        <v>92</v>
      </c>
      <c r="LL5" s="66" t="s">
        <v>94</v>
      </c>
      <c r="LM5" s="66" t="s">
        <v>89</v>
      </c>
      <c r="LN5" s="66" t="s">
        <v>87</v>
      </c>
      <c r="LO5" s="66" t="s">
        <v>74</v>
      </c>
      <c r="LP5" s="66" t="s">
        <v>91</v>
      </c>
      <c r="LQ5" s="66" t="s">
        <v>93</v>
      </c>
      <c r="LR5" s="66" t="s">
        <v>92</v>
      </c>
      <c r="LS5" s="66" t="s">
        <v>94</v>
      </c>
      <c r="LT5" s="66" t="s">
        <v>74</v>
      </c>
      <c r="LU5" s="66" t="s">
        <v>91</v>
      </c>
      <c r="LV5" s="66" t="s">
        <v>93</v>
      </c>
      <c r="LW5" s="66" t="s">
        <v>92</v>
      </c>
      <c r="LX5" s="66" t="s">
        <v>94</v>
      </c>
      <c r="LY5" s="66" t="s">
        <v>74</v>
      </c>
      <c r="LZ5" s="66" t="s">
        <v>91</v>
      </c>
      <c r="MA5" s="66" t="s">
        <v>93</v>
      </c>
      <c r="MB5" s="66" t="s">
        <v>92</v>
      </c>
      <c r="MC5" s="66" t="s">
        <v>94</v>
      </c>
      <c r="MD5" s="66" t="s">
        <v>74</v>
      </c>
      <c r="ME5" s="66" t="s">
        <v>91</v>
      </c>
      <c r="MF5" s="66" t="s">
        <v>93</v>
      </c>
      <c r="MG5" s="66" t="s">
        <v>92</v>
      </c>
      <c r="MH5" s="66" t="s">
        <v>94</v>
      </c>
      <c r="MI5" s="66" t="s">
        <v>74</v>
      </c>
      <c r="MJ5" s="66" t="s">
        <v>91</v>
      </c>
      <c r="MK5" s="66" t="s">
        <v>93</v>
      </c>
      <c r="ML5" s="66" t="s">
        <v>92</v>
      </c>
      <c r="MM5" s="66" t="s">
        <v>94</v>
      </c>
      <c r="MN5" s="66" t="s">
        <v>74</v>
      </c>
      <c r="MO5" s="66" t="s">
        <v>91</v>
      </c>
      <c r="MP5" s="66" t="s">
        <v>93</v>
      </c>
      <c r="MQ5" s="66" t="s">
        <v>92</v>
      </c>
      <c r="MR5" s="66" t="s">
        <v>94</v>
      </c>
      <c r="MS5" s="66" t="s">
        <v>89</v>
      </c>
      <c r="MT5" s="66" t="s">
        <v>87</v>
      </c>
      <c r="MU5" s="66" t="s">
        <v>74</v>
      </c>
      <c r="MV5" s="66" t="s">
        <v>91</v>
      </c>
      <c r="MW5" s="66" t="s">
        <v>93</v>
      </c>
      <c r="MX5" s="66" t="s">
        <v>92</v>
      </c>
      <c r="MY5" s="66" t="s">
        <v>94</v>
      </c>
      <c r="MZ5" s="66" t="s">
        <v>74</v>
      </c>
      <c r="NA5" s="66" t="s">
        <v>91</v>
      </c>
      <c r="NB5" s="66" t="s">
        <v>93</v>
      </c>
      <c r="NC5" s="66" t="s">
        <v>92</v>
      </c>
      <c r="ND5" s="66" t="s">
        <v>94</v>
      </c>
      <c r="NE5" s="66" t="s">
        <v>74</v>
      </c>
      <c r="NF5" s="66" t="s">
        <v>91</v>
      </c>
      <c r="NG5" s="66" t="s">
        <v>93</v>
      </c>
      <c r="NH5" s="66" t="s">
        <v>92</v>
      </c>
      <c r="NI5" s="66" t="s">
        <v>94</v>
      </c>
      <c r="NJ5" s="66" t="s">
        <v>74</v>
      </c>
      <c r="NK5" s="66" t="s">
        <v>91</v>
      </c>
      <c r="NL5" s="66" t="s">
        <v>93</v>
      </c>
      <c r="NM5" s="66" t="s">
        <v>92</v>
      </c>
      <c r="NN5" s="66" t="s">
        <v>94</v>
      </c>
      <c r="NO5" s="66" t="s">
        <v>74</v>
      </c>
      <c r="NP5" s="66" t="s">
        <v>91</v>
      </c>
      <c r="NQ5" s="66" t="s">
        <v>93</v>
      </c>
      <c r="NR5" s="66" t="s">
        <v>92</v>
      </c>
      <c r="NS5" s="66" t="s">
        <v>94</v>
      </c>
      <c r="NT5" s="66" t="s">
        <v>74</v>
      </c>
      <c r="NU5" s="66" t="s">
        <v>91</v>
      </c>
      <c r="NV5" s="66" t="s">
        <v>93</v>
      </c>
      <c r="NW5" s="66" t="s">
        <v>92</v>
      </c>
      <c r="NX5" s="66" t="s">
        <v>94</v>
      </c>
      <c r="NY5" s="66" t="s">
        <v>89</v>
      </c>
      <c r="NZ5" s="66" t="s">
        <v>87</v>
      </c>
      <c r="OB5" s="174" t="str">
        <f>OB3</f>
        <v>Activités numériques</v>
      </c>
      <c r="OC5" s="174" t="str">
        <f t="shared" ref="OC5:OM5" si="0">OC3</f>
        <v>Chimie</v>
      </c>
      <c r="OD5" s="174" t="str">
        <f t="shared" si="0"/>
        <v>S'informer</v>
      </c>
      <c r="OE5" s="174" t="str">
        <f t="shared" si="0"/>
        <v>Informer et raconter</v>
      </c>
      <c r="OF5" s="174" t="str">
        <f t="shared" si="0"/>
        <v>Français des sciences</v>
      </c>
      <c r="OG5" s="174" t="str">
        <f t="shared" si="0"/>
        <v>Physiologie humaine</v>
      </c>
      <c r="OH5" s="174" t="str">
        <f t="shared" si="0"/>
        <v>Génétique</v>
      </c>
      <c r="OI5" s="174" t="str">
        <f t="shared" si="0"/>
        <v>Informatique</v>
      </c>
      <c r="OJ5" s="174" t="str">
        <f t="shared" si="0"/>
        <v>Options 1</v>
      </c>
      <c r="OK5" s="174" t="str">
        <f t="shared" si="0"/>
        <v>Production d'un objet technique</v>
      </c>
      <c r="OL5" s="174">
        <f t="shared" si="0"/>
        <v>0</v>
      </c>
      <c r="OM5" s="174">
        <f t="shared" si="0"/>
        <v>0</v>
      </c>
      <c r="OO5" s="66" t="s">
        <v>74</v>
      </c>
      <c r="OP5" s="66" t="s">
        <v>91</v>
      </c>
      <c r="OQ5" s="66" t="s">
        <v>93</v>
      </c>
      <c r="OR5" s="66" t="s">
        <v>95</v>
      </c>
      <c r="OS5" s="66" t="s">
        <v>89</v>
      </c>
      <c r="OT5" s="66" t="s">
        <v>90</v>
      </c>
      <c r="OV5" s="66" t="s">
        <v>96</v>
      </c>
      <c r="OX5" s="83" t="s">
        <v>117</v>
      </c>
      <c r="OY5" s="83" t="s">
        <v>119</v>
      </c>
      <c r="OZ5" s="83" t="s">
        <v>121</v>
      </c>
      <c r="PA5" s="83" t="s">
        <v>123</v>
      </c>
      <c r="PB5" s="83" t="s">
        <v>125</v>
      </c>
      <c r="PC5" s="83" t="s">
        <v>127</v>
      </c>
      <c r="PD5" s="83"/>
      <c r="PE5" s="83"/>
      <c r="PF5" s="83"/>
      <c r="PG5" s="83"/>
    </row>
    <row r="6" spans="1:423" s="3" customFormat="1" ht="15.6" x14ac:dyDescent="0.3">
      <c r="A6" s="103" t="e">
        <f>A5+1</f>
        <v>#VALUE!</v>
      </c>
      <c r="B6" s="197" t="s">
        <v>295</v>
      </c>
      <c r="C6" s="197"/>
      <c r="D6" s="195"/>
      <c r="E6" s="195"/>
      <c r="F6" s="196"/>
      <c r="G6" s="102">
        <v>12</v>
      </c>
      <c r="H6" s="102">
        <v>3</v>
      </c>
      <c r="I6" s="104">
        <f>IF(AND(G6="",H6=""),"",G6*G$4+H6*(1-G$4))</f>
        <v>6.6000000000000005</v>
      </c>
      <c r="J6" s="102">
        <v>4.75</v>
      </c>
      <c r="K6" s="104">
        <f>IF(AND(G6="",H6=""),"",IF(OR(J6="",J6&lt;I6),I6,IF(H6="",J6,G6*G$4+J6*(1-G$4))))</f>
        <v>6.6000000000000005</v>
      </c>
      <c r="L6" s="102">
        <v>10</v>
      </c>
      <c r="M6" s="102">
        <v>3.25</v>
      </c>
      <c r="N6" s="104">
        <f>IF(AND(L6="",M6=""),"",L6*L$4+M6*(1-L$4))</f>
        <v>5.95</v>
      </c>
      <c r="O6" s="102">
        <v>7.25</v>
      </c>
      <c r="P6" s="104">
        <f>IF(AND(L6="",M6=""),"",IF(OR(O6="",O6&lt;N6),N6,IF(M6="",O6,L6*L$4+O6*(1-L$4))))</f>
        <v>8.35</v>
      </c>
      <c r="Q6" s="102">
        <v>11.5</v>
      </c>
      <c r="R6" s="102">
        <v>11.5</v>
      </c>
      <c r="S6" s="104">
        <f>IF(AND(Q6="",R6=""),"",Q6*Q$4+R6*(1-Q$4))</f>
        <v>11.5</v>
      </c>
      <c r="T6" s="118"/>
      <c r="U6" s="104">
        <f>IF(AND(Q6="",R6=""),"",IF(OR(T6="",T6&lt;S6),S6,IF(R6="",T6,Q6*Q$4+T6*(1-Q$4))))</f>
        <v>11.5</v>
      </c>
      <c r="V6" s="102">
        <v>12.5</v>
      </c>
      <c r="W6" s="102">
        <v>6.5</v>
      </c>
      <c r="X6" s="104">
        <f>IF(AND(V6="",W6=""),"",V6*V$4+W6*(1-V$4))</f>
        <v>8.9</v>
      </c>
      <c r="Y6" s="118"/>
      <c r="Z6" s="104">
        <f>IF(AND(V6="",W6=""),"",IF(OR(Y6="",Y6&lt;X6),X6,IF(W6="",Y6,V6*V$4+Y6*(1-V$4))))</f>
        <v>8.9</v>
      </c>
      <c r="AA6" s="102"/>
      <c r="AB6" s="102"/>
      <c r="AC6" s="104" t="str">
        <f>IF(AND(AA6="",AB6=""),"",AA6*AA$4+AB6*(1-AA$4))</f>
        <v/>
      </c>
      <c r="AD6" s="102"/>
      <c r="AE6" s="104" t="str">
        <f>IF(AND(AA6="",AB6=""),"",IF(OR(AD6="",AD6&lt;AC6),AC6,IF(AB6="",AD6,AA6*AA$4+AD6*(1-AA$4))))</f>
        <v/>
      </c>
      <c r="AF6" s="104">
        <f>IF(AND(G6="",L6="",Q6=""),"",SUM(G6)*SUM(K$4)+SUM(L6)*SUM(P$4)+SUM(Q6)*SUM(U$4)+SUM(V6)*SUM(Z$4)+SUM(AA6)*SUM(AE$4))</f>
        <v>11.625</v>
      </c>
      <c r="AG6" s="104">
        <f>IF(AND(H6="",M6="",R6=""),"",SUM(H6)*SUM(K$4)+SUM(M6)*SUM(P$4)+SUM(R6)*SUM(U$4)+SUM(W6)*SUM(Z$4)+SUM(AB6)*SUM(AE$4))</f>
        <v>6.046875</v>
      </c>
      <c r="AH6" s="104">
        <f>IF(AND(I6="",N6="",S6=""),"",SUM(I6)*SUM(K$4)+SUM(N6)*SUM(P$4)+SUM(S6)*SUM(U$4)+SUM(X6)*SUM(Z$4)+SUM(AC6)*SUM(AE$4))</f>
        <v>8.2781249999999993</v>
      </c>
      <c r="AI6" s="104">
        <f>IF(AND(J6="",O6="",T6=""),"",SUM(J6)*SUM(K$4)+SUM(O6)*SUM(P$4)+SUM(T6)*SUM(U$4)+SUM(Y6)*SUM(Z$4)+SUM(AD6)*SUM(AE$4))</f>
        <v>2.84375</v>
      </c>
      <c r="AJ6" s="104">
        <f>IF(AND(K6="",P6="",U6=""),"",SUM(K6)*SUM(K$4)+SUM(P6)*SUM(P$4)+SUM(U6)*SUM(U$4)+SUM(Z6)*SUM(Z$4)+SUM(AE6)*SUM(AE$4))</f>
        <v>8.7281250000000004</v>
      </c>
      <c r="AK6" s="105">
        <f>IF(AH6="","",IF(SUM(AJ6)=0,IF(SUM(AH6)&gt;=10,AK$4,0),IF(SUM(AJ6)&gt;=10,AK$4,0)))</f>
        <v>0</v>
      </c>
      <c r="AL6" s="109">
        <f>IF(ISERROR(RANK(AJ6,AJ$6:AJ$31)),"",RANK(AJ6,AJ$6:AJ$31))</f>
        <v>22</v>
      </c>
      <c r="AM6" s="102">
        <v>12.5</v>
      </c>
      <c r="AN6" s="102">
        <v>8.5</v>
      </c>
      <c r="AO6" s="104">
        <f>IF(AND(AM6="",AN6=""),"",AM6*AM$4+AN6*(1-AM$4))</f>
        <v>10.1</v>
      </c>
      <c r="AP6" s="102"/>
      <c r="AQ6" s="104">
        <f>IF(AND(AM6="",AN6=""),"",IF(OR(AP6="",AP6&lt;AO6),AO6,IF(AN6="",AP6,AM6*AM$4+AP6*(1-AM$4))))</f>
        <v>10.1</v>
      </c>
      <c r="AR6" s="102">
        <v>10.5</v>
      </c>
      <c r="AS6" s="102">
        <v>6.5</v>
      </c>
      <c r="AT6" s="104">
        <f>IF(AND(AR6="",AS6=""),"",AR6*AR$4+AS6*(1-AR$4))</f>
        <v>8.1</v>
      </c>
      <c r="AU6" s="102">
        <v>10.5</v>
      </c>
      <c r="AV6" s="104">
        <f>IF(AND(AR6="",AS6=""),"",IF(OR(AU6="",AU6&lt;AT6),AT6,IF(AS6="",AU6,AR6*AR$4+AU6*(1-AR$4))))</f>
        <v>10.5</v>
      </c>
      <c r="AW6" s="102">
        <v>5</v>
      </c>
      <c r="AX6" s="102">
        <v>11</v>
      </c>
      <c r="AY6" s="104">
        <f>IF(AND(AW6="",AX6=""),"",AW6*AW$4+AX6*(1-AW$4))</f>
        <v>8.6</v>
      </c>
      <c r="AZ6" s="118">
        <v>11.5</v>
      </c>
      <c r="BA6" s="104">
        <f>IF(AND(AW6="",AX6=""),"",IF(OR(AZ6="",AZ6&lt;AY6),AY6,IF(AX6="",AZ6,AW6*AW$4+AZ6*(1-AW$4))))</f>
        <v>8.8999999999999986</v>
      </c>
      <c r="BB6" s="102"/>
      <c r="BC6" s="102"/>
      <c r="BD6" s="104" t="str">
        <f>IF(AND(BB6="",BC6=""),"",BB6*BB$4+BC6*(1-BB$4))</f>
        <v/>
      </c>
      <c r="BE6" s="118"/>
      <c r="BF6" s="104" t="str">
        <f>IF(AND(BB6="",BC6=""),"",IF(OR(BE6="",BE6&lt;BD6),BD6,IF(BC6="",BE6,BB6*BB$4+BE6*(1-BB$4))))</f>
        <v/>
      </c>
      <c r="BG6" s="102"/>
      <c r="BH6" s="102"/>
      <c r="BI6" s="104" t="str">
        <f>IF(AND(BG6="",BH6=""),"",BG6*BG$4+BH6*(1-BG$4))</f>
        <v/>
      </c>
      <c r="BJ6" s="102"/>
      <c r="BK6" s="104" t="str">
        <f>IF(AND(BG6="",BH6=""),"",IF(OR(BJ6="",BJ6&lt;BI6),BI6,IF(BH6="",BJ6,BG6*BG$4+BJ6*(1-BG$4))))</f>
        <v/>
      </c>
      <c r="BL6" s="104">
        <f>IF(AND(AM6="",AR6="",AW6=""),"",SUM(AM6)*SUM(AQ$4)+SUM(AR6)*SUM(AV$4)+SUM(AW6)*SUM(BA$4)+SUM(BB6)*SUM(BF$4)+SUM(BG6)*SUM(BK$4))</f>
        <v>10.21875</v>
      </c>
      <c r="BM6" s="104">
        <f>IF(AND(AN6="",AS6="",AX6=""),"",SUM(AN6)*SUM(AQ$4)+SUM(AS6)*SUM(AV$4)+SUM(AX6)*SUM(BA$4)+SUM(BC6)*SUM(BF$4)+SUM(BH6)*SUM(BK$4))</f>
        <v>8.09375</v>
      </c>
      <c r="BN6" s="104">
        <f>IF(AND(AO6="",AT6="",AY6=""),"",SUM(AO6)*SUM(AQ$4)+SUM(AT6)*SUM(AV$4)+SUM(AY6)*SUM(BA$4)+SUM(BD6)*SUM(BF$4)+SUM(BI6)*SUM(BK$4))</f>
        <v>8.9437499999999979</v>
      </c>
      <c r="BO6" s="104">
        <f>IF(AND(AP6="",AU6="",AZ6=""),"",SUM(AP6)*SUM(AQ$4)+SUM(AU6)*SUM(AV$4)+SUM(AZ6)*SUM(BA$4)+SUM(BE6)*SUM(BF$4)+SUM(BJ6)*SUM(BK$4))</f>
        <v>6.75</v>
      </c>
      <c r="BP6" s="104">
        <f>IF(AND(AQ6="",AV6="",BA6=""),"",SUM(AQ6)*SUM(AQ$4)+SUM(AV6)*SUM(AV$4)+SUM(BA6)*SUM(BA$4)+SUM(BF6)*SUM(BF$4)+SUM(BK6)*SUM(BK$4))</f>
        <v>10.049999999999999</v>
      </c>
      <c r="BQ6" s="105">
        <f>IF(BN6="","",IF(SUM(BP6)=0,IF(SUM(BN6)&gt;=10,BQ$4,0),IF(SUM(BP6)&gt;=10,BQ$4,0)))</f>
        <v>4</v>
      </c>
      <c r="BR6" s="109">
        <f>IF(ISERROR(RANK(BP6,BP$6:BP$31)),"",RANK(BP6,BP$6:BP$31))</f>
        <v>18</v>
      </c>
      <c r="BS6" s="102">
        <v>11.6</v>
      </c>
      <c r="BT6" s="102">
        <v>10</v>
      </c>
      <c r="BU6" s="104">
        <f>IF(AND(BS6="",BT6=""),"",BS6*BS$4+BT6*(1-BS$4))</f>
        <v>10.64</v>
      </c>
      <c r="BV6" s="102"/>
      <c r="BW6" s="104">
        <f>IF(AND(BS6="",BT6=""),"",IF(OR(BV6="",BV6&lt;BU6),BU6,IF(BT6="",BV6,BS6*BS$4+BV6*(1-BS$4))))</f>
        <v>10.64</v>
      </c>
      <c r="BX6" s="102">
        <v>11.78</v>
      </c>
      <c r="BY6" s="102">
        <v>14</v>
      </c>
      <c r="BZ6" s="104">
        <f>IF(AND(BX6="",BY6=""),"",BX6*BX$4+BY6*(1-BX$4))</f>
        <v>13.112</v>
      </c>
      <c r="CA6" s="102"/>
      <c r="CB6" s="104">
        <f>IF(AND(BX6="",BY6=""),"",IF(OR(CA6="",CA6&lt;BZ6),BZ6,IF(BY6="",CA6,BX6*BX$4+CA6*(1-BX$4))))</f>
        <v>13.112</v>
      </c>
      <c r="CC6" s="102">
        <v>13.18</v>
      </c>
      <c r="CD6" s="102">
        <v>13</v>
      </c>
      <c r="CE6" s="104">
        <f>IF(AND(CC6="",CD6=""),"",CC6*CC$4+CD6*(1-CC$4))</f>
        <v>13.071999999999999</v>
      </c>
      <c r="CF6" s="118"/>
      <c r="CG6" s="104">
        <f>IF(AND(CC6="",CD6=""),"",IF(OR(CF6="",CF6&lt;CE6),CE6,IF(CD6="",CF6,CC6*CC$4+CF6*(1-CC$4))))</f>
        <v>13.071999999999999</v>
      </c>
      <c r="CH6" s="102"/>
      <c r="CI6" s="102"/>
      <c r="CJ6" s="104" t="str">
        <f>IF(AND(CH6="",CI6=""),"",CH6*CH$4+CI6*(1-CH$4))</f>
        <v/>
      </c>
      <c r="CK6" s="118"/>
      <c r="CL6" s="104" t="str">
        <f>IF(AND(CH6="",CI6=""),"",IF(OR(CK6="",CK6&lt;CJ6),CJ6,IF(CI6="",CK6,CH6*CH$4+CK6*(1-CH$4))))</f>
        <v/>
      </c>
      <c r="CM6" s="102"/>
      <c r="CN6" s="102"/>
      <c r="CO6" s="104" t="str">
        <f>IF(AND(CM6="",CN6=""),"",CM6*CM$4+CN6*(1-CM$4))</f>
        <v/>
      </c>
      <c r="CP6" s="102"/>
      <c r="CQ6" s="104" t="str">
        <f>IF(AND(CM6="",CN6=""),"",IF(OR(CP6="",CP6&lt;CO6),CO6,IF(CN6="",CP6,CM6*CM$4+CP6*(1-CM$4))))</f>
        <v/>
      </c>
      <c r="CR6" s="104">
        <f>IF(AND(BS6="",BX6="",CC6=""),"",SUM(BS6)*SUM(BW$4)+SUM(BX6)*SUM(CB$4)+SUM(CC6)*SUM(CG$4)+SUM(CH6)*SUM(CL$4)+SUM(CM6)*SUM(CQ$4))</f>
        <v>12.15</v>
      </c>
      <c r="CS6" s="104">
        <f>IF(AND(BT6="",BY6="",CD6=""),"",SUM(BT6)*SUM(BW$4)+SUM(BY6)*SUM(CB$4)+SUM(CD6)*SUM(CG$4)+SUM(CI6)*SUM(CL$4)+SUM(CN6)*SUM(CQ$4))</f>
        <v>12.1875</v>
      </c>
      <c r="CT6" s="104">
        <f>IF(AND(BU6="",BZ6="",CE6=""),"",SUM(BU6)*SUM(BW$4)+SUM(BZ6)*SUM(CB$4)+SUM(CE6)*SUM(CG$4)+SUM(CJ6)*SUM(CL$4)+SUM(CO6)*SUM(CQ$4))</f>
        <v>12.172499999999999</v>
      </c>
      <c r="CU6" s="104" t="str">
        <f>IF(AND(BV6="",CA6="",CF6=""),"",SUM(BV6)*SUM(BW$4)+SUM(CA6)*SUM(CB$4)+SUM(CF6)*SUM(CG$4)+SUM(CK6)*SUM(CL$4)+SUM(CP6)*SUM(CQ$4))</f>
        <v/>
      </c>
      <c r="CV6" s="104">
        <f>IF(AND(BW6="",CB6="",CG6=""),"",SUM(BW6)*SUM(BW$4)+SUM(CB6)*SUM(CB$4)+SUM(CG6)*SUM(CG$4)+SUM(CL6)*SUM(CL$4)+SUM(CQ6)*SUM(CQ$4))</f>
        <v>12.172499999999999</v>
      </c>
      <c r="CW6" s="105">
        <f>IF(CT6="","",IF(SUM(CV6)=0,IF(SUM(CT6)&gt;=10,CW$4,0),IF(SUM(CV6)&gt;=10,CW$4,0)))</f>
        <v>4</v>
      </c>
      <c r="CX6" s="109">
        <f>IF(ISERROR(RANK(CV6,CV$6:CV$31)),"",RANK(CV6,CV$6:CV$31))</f>
        <v>15</v>
      </c>
      <c r="CY6" s="102">
        <v>12</v>
      </c>
      <c r="CZ6" s="102">
        <v>11.5</v>
      </c>
      <c r="DA6" s="104">
        <f>IF(AND(CY6="",CZ6=""),"",CY6*CY$4+CZ6*(1-CY$4))</f>
        <v>11.7</v>
      </c>
      <c r="DB6" s="102"/>
      <c r="DC6" s="104">
        <f>IF(AND(CY6="",CZ6=""),"",IF(OR(DB6="",DB6&lt;DA6),DA6,IF(CZ6="",DB6,CY6*CY$4+DB6*(1-CY$4))))</f>
        <v>11.7</v>
      </c>
      <c r="DD6" s="102">
        <v>12</v>
      </c>
      <c r="DE6" s="102">
        <v>10</v>
      </c>
      <c r="DF6" s="104">
        <f>IF(AND(DD6="",DE6=""),"",DD6*DD$4+DE6*(1-DD$4))</f>
        <v>10.8</v>
      </c>
      <c r="DG6" s="102"/>
      <c r="DH6" s="104">
        <f>IF(AND(DD6="",DE6=""),"",IF(OR(DG6="",DG6&lt;DF6),DF6,IF(DE6="",DG6,DD6*DD$4+DG6*(1-DD$4))))</f>
        <v>10.8</v>
      </c>
      <c r="DI6" s="102"/>
      <c r="DJ6" s="102"/>
      <c r="DK6" s="104" t="str">
        <f>IF(AND(DI6="",DJ6=""),"",DI6*DI$4+DJ6*(1-DI$4))</f>
        <v/>
      </c>
      <c r="DL6" s="118"/>
      <c r="DM6" s="104" t="str">
        <f>IF(AND(DI6="",DJ6=""),"",IF(OR(DL6="",DL6&lt;DK6),DK6,IF(DJ6="",DL6,DI6*DI$4+DL6*(1-DI$4))))</f>
        <v/>
      </c>
      <c r="DN6" s="102"/>
      <c r="DO6" s="102"/>
      <c r="DP6" s="104" t="str">
        <f>IF(AND(DN6="",DO6=""),"",DN6*DN$4+DO6*(1-DN$4))</f>
        <v/>
      </c>
      <c r="DQ6" s="118"/>
      <c r="DR6" s="104" t="str">
        <f>IF(AND(DN6="",DO6=""),"",IF(OR(DQ6="",DQ6&lt;DP6),DP6,IF(DO6="",DQ6,DN6*DN$4+DQ6*(1-DN$4))))</f>
        <v/>
      </c>
      <c r="DS6" s="102"/>
      <c r="DT6" s="102"/>
      <c r="DU6" s="104" t="str">
        <f>IF(AND(DS6="",DT6=""),"",DS6*DS$4+DT6*(1-DS$4))</f>
        <v/>
      </c>
      <c r="DV6" s="102"/>
      <c r="DW6" s="104" t="str">
        <f>IF(AND(DS6="",DT6=""),"",IF(OR(DV6="",DV6&lt;DU6),DU6,IF(DT6="",DV6,DS6*DS$4+DV6*(1-DS$4))))</f>
        <v/>
      </c>
      <c r="DX6" s="104">
        <f>IF(AND(CY6="",DD6="",DI6=""),"",SUM(CY6)*SUM(DC$4)+SUM(DD6)*SUM(DH$4)+SUM(DI6)*SUM(DM$4)+SUM(DN6)*SUM(DR$4)+SUM(DS6)*SUM(DW$4))</f>
        <v>12</v>
      </c>
      <c r="DY6" s="104">
        <f>IF(AND(CZ6="",DE6="",DJ6=""),"",SUM(CZ6)*SUM(DC$4)+SUM(DE6)*SUM(DH$4)+SUM(DJ6)*SUM(DM$4)+SUM(DO6)*SUM(DR$4)+SUM(DT6)*SUM(DW$4))</f>
        <v>10.75</v>
      </c>
      <c r="DZ6" s="104">
        <f>IF(AND(DA6="",DF6="",DK6=""),"",SUM(DA6)*SUM(DC$4)+SUM(DF6)*SUM(DH$4)+SUM(DK6)*SUM(DM$4)+SUM(DP6)*SUM(DR$4)+SUM(DU6)*SUM(DW$4))</f>
        <v>11.25</v>
      </c>
      <c r="EA6" s="104" t="str">
        <f>IF(AND(DB6="",DG6="",DL6=""),"",SUM(DB6)*SUM(DC$4)+SUM(DG6)*SUM(DH$4)+SUM(DL6)*SUM(DM$4)+SUM(DQ6)*SUM(DR$4)+SUM(DV6)*SUM(DW$4))</f>
        <v/>
      </c>
      <c r="EB6" s="104">
        <f>IF(AND(DC6="",DH6="",DM6=""),"",SUM(DC6)*SUM(DC$4)+SUM(DH6)*SUM(DH$4)+SUM(DM6)*SUM(DM$4)+SUM(DR6)*SUM(DR$4)+SUM(DW6)*SUM(DW$4))</f>
        <v>11.25</v>
      </c>
      <c r="EC6" s="105">
        <f>IF(DZ6="","",IF(SUM(EB6)=0,IF(SUM(DZ6)&gt;=10,EC$4,0),IF(SUM(EB6)&gt;=10,EC$4,0)))</f>
        <v>4</v>
      </c>
      <c r="ED6" s="109">
        <f>IF(ISERROR(RANK(EB6,EB$6:EB$31)),"",RANK(EB6,EB$6:EB$31))</f>
        <v>19</v>
      </c>
      <c r="EE6" s="102">
        <v>11</v>
      </c>
      <c r="EF6" s="102">
        <v>13</v>
      </c>
      <c r="EG6" s="104">
        <f>IF(AND(EE6="",EF6=""),"",EE6*EE$4+EF6*(1-EE$4))</f>
        <v>12.2</v>
      </c>
      <c r="EH6" s="102"/>
      <c r="EI6" s="104">
        <f>IF(AND(EE6="",EF6=""),"",IF(OR(EH6="",EH6&lt;EG6),EG6,IF(EF6="",EH6,EE6*EE$4+EH6*(1-EE$4))))</f>
        <v>12.2</v>
      </c>
      <c r="EJ6" s="102">
        <v>10.5</v>
      </c>
      <c r="EK6" s="102">
        <v>5</v>
      </c>
      <c r="EL6" s="104">
        <f>IF(AND(EJ6="",EK6=""),"",EJ6*EJ$4+EK6*(1-EJ$4))</f>
        <v>7.2</v>
      </c>
      <c r="EM6" s="102">
        <v>5.5</v>
      </c>
      <c r="EN6" s="104">
        <f>IF(AND(EJ6="",EK6=""),"",IF(OR(EM6="",EM6&lt;EL6),EL6,IF(EK6="",EM6,EJ6*EJ$4+EM6*(1-EJ$4))))</f>
        <v>7.2</v>
      </c>
      <c r="EO6" s="102">
        <v>13</v>
      </c>
      <c r="EP6" s="102">
        <v>8</v>
      </c>
      <c r="EQ6" s="104">
        <f>IF(AND(EO6="",EP6=""),"",EO6*EO$4+EP6*(1-EO$4))</f>
        <v>10</v>
      </c>
      <c r="ER6" s="118"/>
      <c r="ES6" s="104">
        <f>IF(AND(EO6="",EP6=""),"",IF(OR(ER6="",ER6&lt;EQ6),EQ6,IF(EP6="",ER6,EO6*EO$4+ER6*(1-EO$4))))</f>
        <v>10</v>
      </c>
      <c r="ET6" s="102"/>
      <c r="EU6" s="102"/>
      <c r="EV6" s="104" t="str">
        <f>IF(AND(ET6="",EU6=""),"",ET6*ET$4+EU6*(1-ET$4))</f>
        <v/>
      </c>
      <c r="EW6" s="118"/>
      <c r="EX6" s="104" t="str">
        <f>IF(AND(ET6="",EU6=""),"",IF(OR(EW6="",EW6&lt;EV6),EV6,IF(EU6="",EW6,ET6*ET$4+EW6*(1-ET$4))))</f>
        <v/>
      </c>
      <c r="EY6" s="102"/>
      <c r="EZ6" s="102"/>
      <c r="FA6" s="104" t="str">
        <f>IF(AND(EY6="",EZ6=""),"",EY6*EY$4+EZ6*(1-EY$4))</f>
        <v/>
      </c>
      <c r="FB6" s="102"/>
      <c r="FC6" s="104" t="str">
        <f>IF(AND(EY6="",EZ6=""),"",IF(OR(FB6="",FB6&lt;FA6),FA6,IF(EZ6="",FB6,EY6*EY$4+FB6*(1-EY$4))))</f>
        <v/>
      </c>
      <c r="FD6" s="104">
        <f>IF(AND(EE6="",EJ6="",EO6=""),"",SUM(EE6)*SUM(EI$4)+SUM(EJ6)*SUM(EN$4)+SUM(EO6)*SUM(ES$4)+SUM(ET6)*SUM(EX$4)+SUM(EY6)*SUM(FC$4))</f>
        <v>11.59375</v>
      </c>
      <c r="FE6" s="104">
        <f>IF(AND(EF6="",EK6="",EP6=""),"",SUM(EF6)*SUM(EI$4)+SUM(EK6)*SUM(EN$4)+SUM(EP6)*SUM(ES$4)+SUM(EU6)*SUM(EX$4)+SUM(EZ6)*SUM(FC$4))</f>
        <v>8.625</v>
      </c>
      <c r="FF6" s="104">
        <f>IF(AND(EG6="",EL6="",EQ6=""),"",SUM(EG6)*SUM(EI$4)+SUM(EL6)*SUM(EN$4)+SUM(EQ6)*SUM(ES$4)+SUM(EV6)*SUM(EX$4)+SUM(FA6)*SUM(FC$4))</f>
        <v>9.8125</v>
      </c>
      <c r="FG6" s="104">
        <f>IF(AND(EH6="",EM6="",ER6=""),"",SUM(EH6)*SUM(EI$4)+SUM(EM6)*SUM(EN$4)+SUM(ER6)*SUM(ES$4)+SUM(EW6)*SUM(EX$4)+SUM(FB6)*SUM(FC$4))</f>
        <v>1.71875</v>
      </c>
      <c r="FH6" s="104">
        <f>IF(AND(EI6="",EN6="",ES6=""),"",SUM(EI6)*SUM(EI$4)+SUM(EN6)*SUM(EN$4)+SUM(ES6)*SUM(ES$4)+SUM(EX6)*SUM(EX$4)+SUM(FC6)*SUM(FC$4))</f>
        <v>9.8125</v>
      </c>
      <c r="FI6" s="105">
        <f>IF(FF6="","",IF(SUM(FH6)=0,IF(SUM(FF6)&gt;=10,FI$4,0),IF(SUM(FH6)&gt;=10,FI$4,0)))</f>
        <v>0</v>
      </c>
      <c r="FJ6" s="109">
        <f>IF(ISERROR(RANK(FH6,FH$6:FH$31)),"",RANK(FH6,FH$6:FH$31))</f>
        <v>23</v>
      </c>
      <c r="FK6" s="198">
        <v>11</v>
      </c>
      <c r="FL6" s="198">
        <v>9</v>
      </c>
      <c r="FM6" s="104">
        <f>IF(AND(FK6="",FL6=""),"",FK6*FK$4+FL6*(1-FK$4))</f>
        <v>9.8000000000000007</v>
      </c>
      <c r="FN6" s="200">
        <v>5.5</v>
      </c>
      <c r="FO6" s="104">
        <f>IF(AND(FK6="",FL6=""),"",IF(OR(FN6="",FN6&lt;FM6),FM6,IF(FL6="",FN6,FK6*FK$4+FN6*(1-FK$4))))</f>
        <v>9.8000000000000007</v>
      </c>
      <c r="FP6" s="199">
        <f>(5*20)/9</f>
        <v>11.111111111111111</v>
      </c>
      <c r="FQ6" s="197">
        <v>5.5</v>
      </c>
      <c r="FR6" s="104">
        <f>IF(AND(FP6="",FQ6=""),"",FP6*FP$4+FQ6*(1-FP$4))</f>
        <v>7.7444444444444445</v>
      </c>
      <c r="FS6" s="203">
        <v>7.5</v>
      </c>
      <c r="FT6" s="104">
        <f>IF(AND(FP6="",FQ6=""),"",IF(OR(FS6="",FS6&lt;FR6),FR6,IF(FQ6="",FS6,FP6*FP$4+FS6*(1-FP$4))))</f>
        <v>7.7444444444444445</v>
      </c>
      <c r="FU6" s="102">
        <v>12.67</v>
      </c>
      <c r="FV6" s="198">
        <v>8</v>
      </c>
      <c r="FW6" s="104">
        <f>IF(AND(FU6="",FV6=""),"",FU6*FU$4+FV6*(1-FU$4))</f>
        <v>9.8680000000000003</v>
      </c>
      <c r="FX6" s="202">
        <v>10</v>
      </c>
      <c r="FY6" s="104">
        <f>IF(AND(FU6="",FV6=""),"",IF(OR(FX6="",FX6&lt;FW6),FW6,IF(FV6="",FX6,FU6*FU$4+FX6*(1-FU$4))))</f>
        <v>11.068000000000001</v>
      </c>
      <c r="FZ6" s="102"/>
      <c r="GA6" s="102"/>
      <c r="GB6" s="104" t="str">
        <f>IF(AND(FZ6="",GA6=""),"",FZ6*FZ$4+GA6*(1-FZ$4))</f>
        <v/>
      </c>
      <c r="GC6" s="118"/>
      <c r="GD6" s="104" t="str">
        <f>IF(AND(FZ6="",GA6=""),"",IF(OR(GC6="",GC6&lt;GB6),GB6,IF(GA6="",GC6,FZ6*FZ$4+GC6*(1-FZ$4))))</f>
        <v/>
      </c>
      <c r="GE6" s="102"/>
      <c r="GF6" s="102"/>
      <c r="GG6" s="104" t="str">
        <f>IF(AND(GE6="",GF6=""),"",GE6*GE$4+GF6*(1-GE$4))</f>
        <v/>
      </c>
      <c r="GH6" s="102"/>
      <c r="GI6" s="104" t="str">
        <f>IF(AND(GE6="",GF6=""),"",IF(OR(GH6="",GH6&lt;GG6),GG6,IF(GF6="",GH6,GE6*GE$4+GH6*(1-GE$4))))</f>
        <v/>
      </c>
      <c r="GJ6" s="104">
        <f>IF(AND(FK6="",FP6="",FU6=""),"",SUM(FK6)*SUM(FO$4)+SUM(FP6)*SUM(FT$4)+SUM(FU6)*SUM(FY$4)+SUM(FZ6)*SUM(GD$4)+SUM(GE6)*SUM(GI$4))</f>
        <v>11.549652777777778</v>
      </c>
      <c r="GK6" s="104">
        <f>IF(AND(FL6="",FQ6="",FV6=""),"",SUM(FL6)*SUM(FO$4)+SUM(FQ6)*SUM(FT$4)+SUM(FV6)*SUM(FY$4)+SUM(GA6)*SUM(GD$4)+SUM(GF6)*SUM(GI$4))</f>
        <v>7.8125</v>
      </c>
      <c r="GL6" s="104">
        <f>IF(AND(FM6="",FR6="",FW6=""),"",SUM(FM6)*SUM(FO$4)+SUM(FR6)*SUM(FT$4)+SUM(FW6)*SUM(FY$4)+SUM(GB6)*SUM(GD$4)+SUM(GG6)*SUM(GI$4))</f>
        <v>9.3073611111111116</v>
      </c>
      <c r="GM6" s="104">
        <f>IF(AND(FN6="",FS6="",FX6=""),"",SUM(FN6)*SUM(FO$4)+SUM(FS6)*SUM(FT$4)+SUM(FX6)*SUM(FY$4)+SUM(GC6)*SUM(GD$4)+SUM(GH6)*SUM(GI$4))</f>
        <v>7.40625</v>
      </c>
      <c r="GN6" s="104">
        <f>IF(AND(FO6="",FT6="",FY6=""),"",SUM(FO6)*SUM(FO$4)+SUM(FT6)*SUM(FT$4)+SUM(FY6)*SUM(FY$4)+SUM(GD6)*SUM(GD$4)+SUM(GI6)*SUM(GI$4))</f>
        <v>9.6823611111111116</v>
      </c>
      <c r="GO6" s="105">
        <f>IF(GL6="","",IF(SUM(GN6)=0,IF(SUM(GL6)&gt;=10,GO$4,0),IF(SUM(GN6)&gt;=10,GO$4,0)))</f>
        <v>0</v>
      </c>
      <c r="GP6" s="109">
        <f>IF(ISERROR(RANK(GN6,GN$6:GN$31)),"",RANK(GN6,GN$6:GN$31))</f>
        <v>23</v>
      </c>
      <c r="GQ6" s="198">
        <v>9</v>
      </c>
      <c r="GR6" s="198">
        <v>6.5</v>
      </c>
      <c r="GS6" s="104">
        <f>IF(AND(GQ6="",GR6=""),"",GQ6*GQ$4+GR6*(1-GQ$4))</f>
        <v>7.5</v>
      </c>
      <c r="GT6" s="200">
        <v>8.25</v>
      </c>
      <c r="GU6" s="104">
        <f>IF(AND(GQ6="",GR6=""),"",IF(OR(GT6="",GT6&lt;GS6),GS6,IF(GR6="",GT6,GQ6*GQ$4+GT6*(1-GQ$4))))</f>
        <v>8.5500000000000007</v>
      </c>
      <c r="GV6" s="102">
        <v>10</v>
      </c>
      <c r="GW6" s="102">
        <v>10</v>
      </c>
      <c r="GX6" s="104">
        <f>IF(AND(GV6="",GW6=""),"",GV6*GV$4+GW6*(1-GV$4))</f>
        <v>10</v>
      </c>
      <c r="GY6" s="102"/>
      <c r="GZ6" s="104">
        <f>IF(AND(GV6="",GW6=""),"",IF(OR(GY6="",GY6&lt;GX6),GX6,IF(GW6="",GY6,GV6*GV$4+GY6*(1-GV$4))))</f>
        <v>10</v>
      </c>
      <c r="HA6" s="102">
        <v>10</v>
      </c>
      <c r="HB6" s="102">
        <v>10</v>
      </c>
      <c r="HC6" s="104">
        <f>IF(AND(HA6="",HB6=""),"",HA6*HA$4+HB6*(1-HA$4))</f>
        <v>10</v>
      </c>
      <c r="HD6" s="118"/>
      <c r="HE6" s="104">
        <f>IF(AND(HA6="",HB6=""),"",IF(OR(HD6="",HD6&lt;HC6),HC6,IF(HB6="",HD6,HA6*HA$4+HD6*(1-HA$4))))</f>
        <v>10</v>
      </c>
      <c r="HF6" s="102"/>
      <c r="HG6" s="102"/>
      <c r="HH6" s="104" t="str">
        <f>IF(AND(HF6="",HG6=""),"",HF6*HF$4+HG6*(1-HF$4))</f>
        <v/>
      </c>
      <c r="HI6" s="118"/>
      <c r="HJ6" s="104" t="str">
        <f>IF(AND(HF6="",HG6=""),"",IF(OR(HI6="",HI6&lt;HH6),HH6,IF(HG6="",HI6,HF6*HF$4+HI6*(1-HF$4))))</f>
        <v/>
      </c>
      <c r="HK6" s="102"/>
      <c r="HL6" s="102"/>
      <c r="HM6" s="104" t="str">
        <f>IF(AND(HK6="",HL6=""),"",HK6*HK$4+HL6*(1-HK$4))</f>
        <v/>
      </c>
      <c r="HN6" s="102"/>
      <c r="HO6" s="104" t="str">
        <f>IF(AND(HK6="",HL6=""),"",IF(OR(HN6="",HN6&lt;HM6),HM6,IF(HL6="",HN6,HK6*HK$4+HN6*(1-HK$4))))</f>
        <v/>
      </c>
      <c r="HP6" s="104">
        <f>IF(AND(GQ6="",GV6="",HA6=""),"",SUM(GQ6)*SUM(GU$4)+SUM(GV6)*SUM(GZ$4)+SUM(HA6)*SUM(HE$4)+SUM(HF6)*SUM(HJ$4)+SUM(HK6)*SUM(HO$4))</f>
        <v>9.625</v>
      </c>
      <c r="HQ6" s="104">
        <f>IF(AND(GR6="",GW6="",HB6=""),"",SUM(GR6)*SUM(GU$4)+SUM(GW6)*SUM(GZ$4)+SUM(HB6)*SUM(HE$4)+SUM(HG6)*SUM(HJ$4)+SUM(HL6)*SUM(HO$4))</f>
        <v>8.6875</v>
      </c>
      <c r="HR6" s="104">
        <f>IF(AND(GS6="",GX6="",HC6=""),"",SUM(GS6)*SUM(GU$4)+SUM(GX6)*SUM(GZ$4)+SUM(HC6)*SUM(HE$4)+SUM(HH6)*SUM(HJ$4)+SUM(HM6)*SUM(HO$4))</f>
        <v>9.0625</v>
      </c>
      <c r="HS6" s="104">
        <f>IF(AND(GT6="",GY6="",HD6=""),"",SUM(GT6)*SUM(GU$4)+SUM(GY6)*SUM(GZ$4)+SUM(HD6)*SUM(HE$4)+SUM(HI6)*SUM(HJ$4)+SUM(HN6)*SUM(HO$4))</f>
        <v>3.09375</v>
      </c>
      <c r="HT6" s="104">
        <f>IF(AND(GU6="",GZ6="",HE6=""),"",SUM(GU6)*SUM(GU$4)+SUM(GZ6)*SUM(GZ$4)+SUM(HE6)*SUM(HE$4)+SUM(HJ6)*SUM(HJ$4)+SUM(HO6)*SUM(HO$4))</f>
        <v>9.4562500000000007</v>
      </c>
      <c r="HU6" s="105">
        <f>IF(HR6="","",IF(SUM(HT6)=0,IF(SUM(HR6)&gt;=10,HU$4,0),IF(SUM(HT6)&gt;=10,HU$4,0)))</f>
        <v>0</v>
      </c>
      <c r="HV6" s="109">
        <f>IF(ISERROR(RANK(HT6,HT$6:HT$31)),"",RANK(HT6,HT$6:HT$31))</f>
        <v>22</v>
      </c>
      <c r="HW6" s="102">
        <v>8</v>
      </c>
      <c r="HX6" s="102">
        <v>8</v>
      </c>
      <c r="HY6" s="104">
        <f>IF(AND(HW6="",HX6=""),"",HW6*HW$4+HX6*(1-HW$4))</f>
        <v>8</v>
      </c>
      <c r="HZ6" s="102">
        <v>11</v>
      </c>
      <c r="IA6" s="104">
        <f>IF(AND(HW6="",HX6=""),"",IF(OR(HZ6="",HZ6&lt;HY6),HY6,IF(HX6="",HZ6,HW6*HW$4+HZ6*(1-HW$4))))</f>
        <v>8</v>
      </c>
      <c r="IB6" s="102">
        <v>5.25</v>
      </c>
      <c r="IC6" s="102">
        <v>5.25</v>
      </c>
      <c r="ID6" s="104">
        <f>IF(AND(IB6="",IC6=""),"",IB6*IB$4+IC6*(1-IB$4))</f>
        <v>5.25</v>
      </c>
      <c r="IE6" s="102"/>
      <c r="IF6" s="104">
        <f>IF(AND(IB6="",IC6=""),"",IF(OR(IE6="",IE6&lt;ID6),ID6,IF(IC6="",IE6,IB6*IB$4+IE6*(1-IB$4))))</f>
        <v>5.25</v>
      </c>
      <c r="IG6" s="102"/>
      <c r="IH6" s="102"/>
      <c r="II6" s="104" t="str">
        <f>IF(AND(IG6="",IH6=""),"",IG6*IG$4+IH6*(1-IG$4))</f>
        <v/>
      </c>
      <c r="IJ6" s="118"/>
      <c r="IK6" s="104" t="str">
        <f>IF(AND(IG6="",IH6=""),"",IF(OR(IJ6="",IJ6&lt;II6),II6,IF(IH6="",IJ6,IG6*IG$4+IJ6*(1-IG$4))))</f>
        <v/>
      </c>
      <c r="IL6" s="102"/>
      <c r="IM6" s="102"/>
      <c r="IN6" s="104" t="str">
        <f>IF(AND(IL6="",IM6=""),"",IL6*IL$4+IM6*(1-IL$4))</f>
        <v/>
      </c>
      <c r="IO6" s="118"/>
      <c r="IP6" s="104" t="str">
        <f>IF(AND(IL6="",IM6=""),"",IF(OR(IO6="",IO6&lt;IN6),IN6,IF(IM6="",IO6,IL6*IL$4+IO6*(1-IL$4))))</f>
        <v/>
      </c>
      <c r="IQ6" s="102"/>
      <c r="IR6" s="102"/>
      <c r="IS6" s="104" t="str">
        <f>IF(AND(IQ6="",IR6=""),"",IQ6*IQ$4+IR6*(1-IQ$4))</f>
        <v/>
      </c>
      <c r="IT6" s="102"/>
      <c r="IU6" s="104" t="str">
        <f>IF(AND(IQ6="",IR6=""),"",IF(OR(IT6="",IT6&lt;IS6),IS6,IF(IR6="",IT6,IQ6*IQ$4+IT6*(1-IQ$4))))</f>
        <v/>
      </c>
      <c r="IV6" s="104">
        <f>IF(AND(HW6="",IB6="",IG6=""),"",SUM(HW6)*SUM(IA$4)+SUM(IB6)*SUM(IF$4)+SUM(IG6)*SUM(IK$4)+SUM(IL6)*SUM(IP$4)+SUM(IQ6)*SUM(IU$4))</f>
        <v>6.625</v>
      </c>
      <c r="IW6" s="104">
        <f>IF(AND(HX6="",IC6="",IH6=""),"",SUM(HX6)*SUM(IA$4)+SUM(IC6)*SUM(IF$4)+SUM(IH6)*SUM(IK$4)+SUM(IM6)*SUM(IP$4)+SUM(IR6)*SUM(IU$4))</f>
        <v>6.625</v>
      </c>
      <c r="IX6" s="104">
        <f>IF(AND(HY6="",ID6="",II6=""),"",SUM(HY6)*SUM(IA$4)+SUM(ID6)*SUM(IF$4)+SUM(II6)*SUM(IK$4)+SUM(IN6)*SUM(IP$4)+SUM(IS6)*SUM(IU$4))</f>
        <v>6.625</v>
      </c>
      <c r="IY6" s="104">
        <f>IF(AND(HZ6="",IE6="",IJ6=""),"",SUM(HZ6)*SUM(IA$4)+SUM(IE6)*SUM(IF$4)+SUM(IJ6)*SUM(IK$4)+SUM(IO6)*SUM(IP$4)+SUM(IT6)*SUM(IU$4))</f>
        <v>5.5</v>
      </c>
      <c r="IZ6" s="104">
        <f>IF(AND(IA6="",IF6="",IK6=""),"",SUM(IA6)*SUM(IA$4)+SUM(IF6)*SUM(IF$4)+SUM(IK6)*SUM(IK$4)+SUM(IP6)*SUM(IP$4)+SUM(IU6)*SUM(IU$4))</f>
        <v>6.625</v>
      </c>
      <c r="JA6" s="105">
        <f>IF(IX6="","",IF(SUM(IZ6)=0,IF(SUM(IX6)&gt;=10,JA$4,0),IF(SUM(IZ6)&gt;=10,JA$4,0)))</f>
        <v>0</v>
      </c>
      <c r="JB6" s="109">
        <f>IF(ISERROR(RANK(IZ6,IZ$6:IZ$31)),"",RANK(IZ6,IZ$6:IZ$31))</f>
        <v>26</v>
      </c>
      <c r="JC6" s="102">
        <v>5.25</v>
      </c>
      <c r="JD6" s="102">
        <v>5.25</v>
      </c>
      <c r="JE6" s="104">
        <f>IF(AND(JC6="",JD6=""),"",JC6*JC$4+JD6*(1-JC$4))</f>
        <v>5.25</v>
      </c>
      <c r="JF6" s="102"/>
      <c r="JG6" s="104">
        <f>IF(AND(JC6="",JD6=""),"",IF(OR(JF6="",JF6&lt;JE6),JE6,IF(JD6="",JF6,JC6*JC$4+JF6*(1-JC$4))))</f>
        <v>5.25</v>
      </c>
      <c r="JH6" s="102"/>
      <c r="JI6" s="102"/>
      <c r="JJ6" s="104" t="str">
        <f>IF(AND(JH6="",JI6=""),"",JH6*JH$4+JI6*(1-JH$4))</f>
        <v/>
      </c>
      <c r="JK6" s="102"/>
      <c r="JL6" s="104" t="str">
        <f>IF(AND(JH6="",JI6=""),"",IF(OR(JK6="",JK6&lt;JJ6),JJ6,IF(JI6="",JK6,JH6*JH$4+JK6*(1-JH$4))))</f>
        <v/>
      </c>
      <c r="JM6" s="102"/>
      <c r="JN6" s="102"/>
      <c r="JO6" s="104" t="str">
        <f>IF(AND(JM6="",JN6=""),"",JM6*JM$4+JN6*(1-JM$4))</f>
        <v/>
      </c>
      <c r="JP6" s="118"/>
      <c r="JQ6" s="104" t="str">
        <f>IF(AND(JM6="",JN6=""),"",IF(OR(JP6="",JP6&lt;JO6),JO6,IF(JN6="",JP6,JM6*JM$4+JP6*(1-JM$4))))</f>
        <v/>
      </c>
      <c r="JR6" s="102"/>
      <c r="JS6" s="102"/>
      <c r="JT6" s="104" t="str">
        <f>IF(AND(JR6="",JS6=""),"",JR6*JR$4+JS6*(1-JR$4))</f>
        <v/>
      </c>
      <c r="JU6" s="118"/>
      <c r="JV6" s="104" t="str">
        <f>IF(AND(JR6="",JS6=""),"",IF(OR(JU6="",JU6&lt;JT6),JT6,IF(JS6="",JU6,JR6*JR$4+JU6*(1-JR$4))))</f>
        <v/>
      </c>
      <c r="JW6" s="102"/>
      <c r="JX6" s="102"/>
      <c r="JY6" s="104" t="str">
        <f>IF(AND(JW6="",JX6=""),"",JW6*JW$4+JX6*(1-JW$4))</f>
        <v/>
      </c>
      <c r="JZ6" s="102"/>
      <c r="KA6" s="104" t="str">
        <f>IF(AND(JW6="",JX6=""),"",IF(OR(JZ6="",JZ6&lt;JY6),JY6,IF(JX6="",JZ6,JW6*JW$4+JZ6*(1-JW$4))))</f>
        <v/>
      </c>
      <c r="KB6" s="104">
        <f>IF(AND(JC6="",JH6="",JM6=""),"",SUM(JC6)*SUM(JG$4)+SUM(JH6)*SUM(JL$4)+SUM(JM6)*SUM(JQ$4)+SUM(JR6)*SUM(JV$4)+SUM(JW6)*SUM(KA$4))</f>
        <v>5.25</v>
      </c>
      <c r="KC6" s="104">
        <f>IF(AND(JD6="",JI6="",JN6=""),"",SUM(JD6)*SUM(JG$4)+SUM(JI6)*SUM(JL$4)+SUM(JN6)*SUM(JQ$4)+SUM(JS6)*SUM(JV$4)+SUM(JX6)*SUM(KA$4))</f>
        <v>5.25</v>
      </c>
      <c r="KD6" s="104">
        <f>IF(AND(JE6="",JJ6="",JO6=""),"",SUM(JE6)*SUM(JG$4)+SUM(JJ6)*SUM(JL$4)+SUM(JO6)*SUM(JQ$4)+SUM(JT6)*SUM(JV$4)+SUM(JY6)*SUM(KA$4))</f>
        <v>5.25</v>
      </c>
      <c r="KE6" s="104" t="str">
        <f>IF(AND(JF6="",JK6="",JP6=""),"",SUM(JF6)*SUM(JG$4)+SUM(JK6)*SUM(JL$4)+SUM(JP6)*SUM(JQ$4)+SUM(JU6)*SUM(JV$4)+SUM(JZ6)*SUM(KA$4))</f>
        <v/>
      </c>
      <c r="KF6" s="104">
        <f>IF(AND(JG6="",JL6="",JQ6=""),"",SUM(JG6)*SUM(JG$4)+SUM(JL6)*SUM(JL$4)+SUM(JQ6)*SUM(JQ$4)+SUM(JV6)*SUM(JV$4)+SUM(KA6)*SUM(KA$4))</f>
        <v>5.25</v>
      </c>
      <c r="KG6" s="105">
        <f>IF(KD6="","",IF(SUM(KF6)=0,IF(SUM(KD6)&gt;=10,KG$4,0),IF(SUM(KF6)&gt;=10,KG$4,0)))</f>
        <v>0</v>
      </c>
      <c r="KH6" s="109">
        <f>IF(ISERROR(RANK(KF6,KF$6:KF$31)),"",RANK(KF6,KF$6:KF$31))</f>
        <v>26</v>
      </c>
      <c r="KI6" s="102">
        <v>8.5</v>
      </c>
      <c r="KJ6" s="102">
        <v>4</v>
      </c>
      <c r="KK6" s="104">
        <f>IF(AND(KI6="",KJ6=""),"",KI6*KI$4+KJ6*(1-KI$4))</f>
        <v>5.8000000000000007</v>
      </c>
      <c r="KL6" s="102">
        <v>8</v>
      </c>
      <c r="KM6" s="104">
        <f>IF(AND(KI6="",KJ6=""),"",IF(OR(KL6="",KL6&lt;KK6),KK6,IF(KJ6="",KL6,KI6*KI$4+KL6*(1-KI$4))))</f>
        <v>8.1999999999999993</v>
      </c>
      <c r="KN6" s="197">
        <v>10</v>
      </c>
      <c r="KO6" s="198">
        <v>6.25</v>
      </c>
      <c r="KP6" s="104">
        <f>IF(AND(KN6="",KO6=""),"",KN6*KN$4+KO6*(1-KN$4))</f>
        <v>7.75</v>
      </c>
      <c r="KQ6" s="200">
        <v>15.5</v>
      </c>
      <c r="KR6" s="104">
        <f>IF(AND(KN6="",KO6=""),"",IF(OR(KQ6="",KQ6&lt;KP6),KP6,IF(KO6="",KQ6,KN6*KN$4+KQ6*(1-KN$4))))</f>
        <v>13.299999999999999</v>
      </c>
      <c r="KS6" s="102">
        <v>16</v>
      </c>
      <c r="KT6" s="102">
        <v>16</v>
      </c>
      <c r="KU6" s="104">
        <f>IF(AND(KS6="",KT6=""),"",KS6*KS$4+KT6*(1-KS$4))</f>
        <v>16</v>
      </c>
      <c r="KV6" s="118"/>
      <c r="KW6" s="104">
        <f>IF(AND(KS6="",KT6=""),"",IF(OR(KV6="",KV6&lt;KU6),KU6,IF(KT6="",KV6,KS6*KS$4+KV6*(1-KS$4))))</f>
        <v>16</v>
      </c>
      <c r="KX6" s="102"/>
      <c r="KY6" s="102"/>
      <c r="KZ6" s="104" t="str">
        <f>IF(AND(KX6="",KY6=""),"",KX6*KX$4+KY6*(1-KX$4))</f>
        <v/>
      </c>
      <c r="LA6" s="118"/>
      <c r="LB6" s="104" t="str">
        <f>IF(AND(KX6="",KY6=""),"",IF(OR(LA6="",LA6&lt;KZ6),KZ6,IF(KY6="",LA6,KX6*KX$4+LA6*(1-KX$4))))</f>
        <v/>
      </c>
      <c r="LC6" s="102"/>
      <c r="LD6" s="102"/>
      <c r="LE6" s="104" t="str">
        <f>IF(AND(LC6="",LD6=""),"",LC6*LC$4+LD6*(1-LC$4))</f>
        <v/>
      </c>
      <c r="LF6" s="102"/>
      <c r="LG6" s="104" t="str">
        <f>IF(AND(LC6="",LD6=""),"",IF(OR(LF6="",LF6&lt;LE6),LE6,IF(LD6="",LF6,LC6*LC$4+LF6*(1-LC$4))))</f>
        <v/>
      </c>
      <c r="LH6" s="104">
        <f>IF(AND(KI6="",KN6="",KS6=""),"",SUM(KI6)*SUM(KM$4)+SUM(KN6)*SUM(KR$4)+SUM(KS6)*SUM(KW$4)+SUM(KX6)*SUM(LB$4)+SUM(LC6)*SUM(LG$4))</f>
        <v>10.9375</v>
      </c>
      <c r="LI6" s="104">
        <f>IF(AND(KJ6="",KO6="",KT6=""),"",SUM(KJ6)*SUM(KM$4)+SUM(KO6)*SUM(KR$4)+SUM(KT6)*SUM(KW$4)+SUM(KY6)*SUM(LB$4)+SUM(LD6)*SUM(LG$4))</f>
        <v>7.84375</v>
      </c>
      <c r="LJ6" s="104">
        <f>IF(AND(KK6="",KP6="",KU6=""),"",SUM(KK6)*SUM(KM$4)+SUM(KP6)*SUM(KR$4)+SUM(KU6)*SUM(KW$4)+SUM(KZ6)*SUM(LB$4)+SUM(LE6)*SUM(LG$4))</f>
        <v>9.0812500000000007</v>
      </c>
      <c r="LK6" s="104">
        <f>IF(AND(KL6="",KQ6="",KV6=""),"",SUM(KL6)*SUM(KM$4)+SUM(KQ6)*SUM(KR$4)+SUM(KV6)*SUM(KW$4)+SUM(LA6)*SUM(LB$4)+SUM(LF6)*SUM(LG$4))</f>
        <v>8.8125</v>
      </c>
      <c r="LL6" s="104">
        <f>IF(AND(KM6="",KR6="",KW6=""),"",SUM(KM6)*SUM(KM$4)+SUM(KR6)*SUM(KR$4)+SUM(KW6)*SUM(KW$4)+SUM(LB6)*SUM(LB$4)+SUM(LG6)*SUM(LG$4))</f>
        <v>12.0625</v>
      </c>
      <c r="LM6" s="105">
        <f>IF(LJ6="","",IF(SUM(LL6)=0,IF(SUM(LJ6)&gt;=10,LM$4,0),IF(SUM(LL6)&gt;=10,LM$4,0)))</f>
        <v>2</v>
      </c>
      <c r="LN6" s="109">
        <f>IF(ISERROR(RANK(LL6,LL$6:LL$31)),"",RANK(LL6,LL$6:LL$31))</f>
        <v>13</v>
      </c>
      <c r="LO6" s="102"/>
      <c r="LP6" s="102"/>
      <c r="LQ6" s="104" t="str">
        <f>IF(AND(LO6="",LP6=""),"",LO6*LO$4+LP6*(1-LO$4))</f>
        <v/>
      </c>
      <c r="LR6" s="102"/>
      <c r="LS6" s="104" t="str">
        <f>IF(AND(LO6="",LP6=""),"",IF(OR(LR6="",LR6&lt;LQ6),LQ6,IF(LP6="",LR6,LO6*LO$4+LR6*(1-LO$4))))</f>
        <v/>
      </c>
      <c r="LT6" s="102"/>
      <c r="LU6" s="102"/>
      <c r="LV6" s="104" t="str">
        <f>IF(AND(LT6="",LU6=""),"",LT6*LT$4+LU6*(1-LT$4))</f>
        <v/>
      </c>
      <c r="LW6" s="102"/>
      <c r="LX6" s="104" t="str">
        <f>IF(AND(LT6="",LU6=""),"",IF(OR(LW6="",LW6&lt;LV6),LV6,IF(LU6="",LW6,LT6*LT$4+LW6*(1-LT$4))))</f>
        <v/>
      </c>
      <c r="LY6" s="102"/>
      <c r="LZ6" s="102"/>
      <c r="MA6" s="104" t="str">
        <f>IF(AND(LY6="",LZ6=""),"",LY6*LY$4+LZ6*(1-LY$4))</f>
        <v/>
      </c>
      <c r="MB6" s="118"/>
      <c r="MC6" s="104" t="str">
        <f>IF(AND(LY6="",LZ6=""),"",IF(OR(MB6="",MB6&lt;MA6),MA6,IF(LZ6="",MB6,LY6*LY$4+MB6*(1-LY$4))))</f>
        <v/>
      </c>
      <c r="MD6" s="102"/>
      <c r="ME6" s="102"/>
      <c r="MF6" s="104" t="str">
        <f>IF(AND(MD6="",ME6=""),"",MD6*MD$4+ME6*(1-MD$4))</f>
        <v/>
      </c>
      <c r="MG6" s="118"/>
      <c r="MH6" s="104" t="str">
        <f>IF(AND(MD6="",ME6=""),"",IF(OR(MG6="",MG6&lt;MF6),MF6,IF(ME6="",MG6,MD6*MD$4+MG6*(1-MD$4))))</f>
        <v/>
      </c>
      <c r="MI6" s="102"/>
      <c r="MJ6" s="102"/>
      <c r="MK6" s="104" t="str">
        <f>IF(AND(MI6="",MJ6=""),"",MI6*MI$4+MJ6*(1-MI$4))</f>
        <v/>
      </c>
      <c r="ML6" s="102"/>
      <c r="MM6" s="104" t="str">
        <f>IF(AND(MI6="",MJ6=""),"",IF(OR(ML6="",ML6&lt;MK6),MK6,IF(MJ6="",ML6,MI6*MI$4+ML6*(1-MI$4))))</f>
        <v/>
      </c>
      <c r="MN6" s="104" t="str">
        <f>IF(AND(LO6="",LT6="",LY6=""),"",SUM(LO6)*SUM(LS$4)+SUM(LT6)*SUM(LX$4)+SUM(LY6)*SUM(MC$4)+SUM(MD6)*SUM(MH$4)+SUM(MI6)*SUM(MM$4))</f>
        <v/>
      </c>
      <c r="MO6" s="104" t="str">
        <f>IF(AND(LP6="",LU6="",LZ6=""),"",SUM(LP6)*SUM(LS$4)+SUM(LU6)*SUM(LX$4)+SUM(LZ6)*SUM(MC$4)+SUM(ME6)*SUM(MH$4)+SUM(MJ6)*SUM(MM$4))</f>
        <v/>
      </c>
      <c r="MP6" s="104" t="str">
        <f>IF(AND(LQ6="",LV6="",MA6=""),"",SUM(LQ6)*SUM(LS$4)+SUM(LV6)*SUM(LX$4)+SUM(MA6)*SUM(MC$4)+SUM(MF6)*SUM(MH$4)+SUM(MK6)*SUM(MM$4))</f>
        <v/>
      </c>
      <c r="MQ6" s="104" t="str">
        <f>IF(AND(LR6="",LW6="",MB6=""),"",SUM(LR6)*SUM(LS$4)+SUM(LW6)*SUM(LX$4)+SUM(MB6)*SUM(MC$4)+SUM(MG6)*SUM(MH$4)+SUM(ML6)*SUM(MM$4))</f>
        <v/>
      </c>
      <c r="MR6" s="104" t="str">
        <f>IF(AND(LS6="",LX6="",MC6=""),"",SUM(LS6)*SUM(LS$4)+SUM(LX6)*SUM(LX$4)+SUM(MC6)*SUM(MC$4)+SUM(MH6)*SUM(MH$4)+SUM(MM6)*SUM(MM$4))</f>
        <v/>
      </c>
      <c r="MS6" s="105" t="str">
        <f>IF(MP6="","",IF(SUM(MR6)=0,IF(SUM(MP6)&gt;=10,MS$4,0),IF(SUM(MR6)&gt;=10,MS$4,0)))</f>
        <v/>
      </c>
      <c r="MT6" s="109" t="str">
        <f>IF(ISERROR(RANK(MR6,MR$6:MR$31)),"",RANK(MR6,MR$6:MR$31))</f>
        <v/>
      </c>
      <c r="MU6" s="102"/>
      <c r="MV6" s="102"/>
      <c r="MW6" s="104" t="str">
        <f>IF(AND(MU6="",MV6=""),"",MU6*MU$4+MV6*(1-MU$4))</f>
        <v/>
      </c>
      <c r="MX6" s="102"/>
      <c r="MY6" s="104" t="str">
        <f>IF(AND(MU6="",MV6=""),"",IF(OR(MX6="",MX6&lt;MW6),MW6,IF(MV6="",MX6,MU6*MU$4+MX6*(1-MU$4))))</f>
        <v/>
      </c>
      <c r="MZ6" s="102"/>
      <c r="NA6" s="102"/>
      <c r="NB6" s="104" t="str">
        <f>IF(AND(MZ6="",NA6=""),"",MZ6*MZ$4+NA6*(1-MZ$4))</f>
        <v/>
      </c>
      <c r="NC6" s="102"/>
      <c r="ND6" s="104" t="str">
        <f>IF(AND(MZ6="",NA6=""),"",IF(OR(NC6="",NC6&lt;NB6),NB6,IF(NA6="",NC6,MZ6*MZ$4+NC6*(1-MZ$4))))</f>
        <v/>
      </c>
      <c r="NE6" s="102"/>
      <c r="NF6" s="102"/>
      <c r="NG6" s="104" t="str">
        <f>IF(AND(NE6="",NF6=""),"",NE6*NE$4+NF6*(1-NE$4))</f>
        <v/>
      </c>
      <c r="NH6" s="118"/>
      <c r="NI6" s="104" t="str">
        <f>IF(AND(NE6="",NF6=""),"",IF(OR(NH6="",NH6&lt;NG6),NG6,IF(NF6="",NH6,NE6*NE$4+NH6*(1-NE$4))))</f>
        <v/>
      </c>
      <c r="NJ6" s="102"/>
      <c r="NK6" s="102"/>
      <c r="NL6" s="104" t="str">
        <f>IF(AND(NJ6="",NK6=""),"",NJ6*NJ$4+NK6*(1-NJ$4))</f>
        <v/>
      </c>
      <c r="NM6" s="118"/>
      <c r="NN6" s="104" t="str">
        <f>IF(AND(NJ6="",NK6=""),"",IF(OR(NM6="",NM6&lt;NL6),NL6,IF(NK6="",NM6,NJ6*NJ$4+NM6*(1-NJ$4))))</f>
        <v/>
      </c>
      <c r="NO6" s="102"/>
      <c r="NP6" s="102"/>
      <c r="NQ6" s="104" t="str">
        <f>IF(AND(NO6="",NP6=""),"",NO6*NO$4+NP6*(1-NO$4))</f>
        <v/>
      </c>
      <c r="NR6" s="102"/>
      <c r="NS6" s="104" t="str">
        <f>IF(AND(NO6="",NP6=""),"",IF(OR(NR6="",NR6&lt;NQ6),NQ6,IF(NP6="",NR6,NO6*NO$4+NR6*(1-NO$4))))</f>
        <v/>
      </c>
      <c r="NT6" s="104" t="str">
        <f>IF(AND(MU6="",MZ6="",NE6=""),"",SUM(MU6)*SUM(MY$4)+SUM(MZ6)*SUM(ND$4)+SUM(NE6)*SUM(NI$4)+SUM(NJ6)*SUM(NN$4)+SUM(NO6)*SUM(NS$4))</f>
        <v/>
      </c>
      <c r="NU6" s="104" t="str">
        <f>IF(AND(MV6="",NA6="",NF6=""),"",SUM(MV6)*SUM(MY$4)+SUM(NA6)*SUM(ND$4)+SUM(NF6)*SUM(NI$4)+SUM(NK6)*SUM(NN$4)+SUM(NP6)*SUM(NS$4))</f>
        <v/>
      </c>
      <c r="NV6" s="104" t="str">
        <f>IF(AND(MW6="",NB6="",NG6=""),"",SUM(MW6)*SUM(MY$4)+SUM(NB6)*SUM(ND$4)+SUM(NG6)*SUM(NI$4)+SUM(NL6)*SUM(NN$4)+SUM(NQ6)*SUM(NS$4))</f>
        <v/>
      </c>
      <c r="NW6" s="104" t="str">
        <f>IF(AND(MX6="",NC6="",NH6=""),"",SUM(MX6)*SUM(MY$4)+SUM(NC6)*SUM(ND$4)+SUM(NH6)*SUM(NI$4)+SUM(NM6)*SUM(NN$4)+SUM(NR6)*SUM(NS$4))</f>
        <v/>
      </c>
      <c r="NX6" s="104" t="str">
        <f>IF(AND(MY6="",ND6="",NI6=""),"",SUM(MY6)*SUM(MY$4)+SUM(ND6)*SUM(ND$4)+SUM(NI6)*SUM(NI$4)+SUM(NN6)*SUM(NN$4)+SUM(NS6)*SUM(NS$4))</f>
        <v/>
      </c>
      <c r="NY6" s="105" t="str">
        <f>IF(NV6="","",IF(SUM(NX6)=0,IF(SUM(NV6)&gt;=10,NY$4,0),IF(SUM(NX6)&gt;=10,NY$4,0)))</f>
        <v/>
      </c>
      <c r="NZ6" s="109" t="str">
        <f>IF(ISERROR(RANK(NX6,NX$6:NX$31)),"",RANK(NX6,NX$6:NX$31))</f>
        <v/>
      </c>
      <c r="OA6" s="73" t="str">
        <f>B6</f>
        <v>Berthin</v>
      </c>
      <c r="OB6" s="104">
        <f>AJ6</f>
        <v>8.7281250000000004</v>
      </c>
      <c r="OC6" s="104">
        <f>BP6</f>
        <v>10.049999999999999</v>
      </c>
      <c r="OD6" s="104">
        <f>CV6</f>
        <v>12.172499999999999</v>
      </c>
      <c r="OE6" s="104">
        <f>EB6</f>
        <v>11.25</v>
      </c>
      <c r="OF6" s="104">
        <f>FH6</f>
        <v>9.8125</v>
      </c>
      <c r="OG6" s="104">
        <f>GN6</f>
        <v>9.6823611111111116</v>
      </c>
      <c r="OH6" s="104">
        <f>HT6</f>
        <v>9.4562500000000007</v>
      </c>
      <c r="OI6" s="104">
        <f>IZ6</f>
        <v>6.625</v>
      </c>
      <c r="OJ6" s="104">
        <f>KF6</f>
        <v>5.25</v>
      </c>
      <c r="OK6" s="104">
        <f>LL6</f>
        <v>12.0625</v>
      </c>
      <c r="OL6" s="104" t="str">
        <f>MR6</f>
        <v/>
      </c>
      <c r="OM6" s="104" t="str">
        <f>NX6</f>
        <v/>
      </c>
      <c r="ON6" s="134"/>
      <c r="OO6" s="104">
        <f>IF(AF6="","",(SUM(AF12)*SUM($AK$4)+SUM(BL6)*SUM($BQ$4)+SUM(CR6)*SUM($CW$4)+SUM(DX6)*SUM($EC$4)+SUM(FD6)*SUM($FI$4)+SUM(GJ6)*SUM($GO$4)+SUM(HP6)*SUM($HU$4)+SUM(IV6)*SUM($JA$4)+SUM(KB6)*SUM($KG$4)+SUM(LH6)*SUM($LM$4)+SUM(MN6)*SUM($MS$4)+SUM(NT6)*SUM($NY$4))/30)</f>
        <v>11.002476851851851</v>
      </c>
      <c r="OP6" s="104">
        <f>IF(AG6="","",(SUM(AG12)*SUM($AK$4)+SUM(BM6)*SUM($BQ$4)+SUM(CS6)*SUM($CW$4)+SUM(DY6)*SUM($EC$4)+SUM(FE6)*SUM($FI$4)+SUM(GK6)*SUM($GO$4)+SUM(HQ6)*SUM($HU$4)+SUM(IW6)*SUM($JA$4)+SUM(KC6)*SUM($KG$4)+SUM(LI6)*SUM($LM$4)+SUM(MO6)*SUM($MS$4)+SUM(NU6)*SUM($NY$4))/30)</f>
        <v>8.8755208333333329</v>
      </c>
      <c r="OQ6" s="104">
        <f>IF(AH6="","",($AK$4*SUM(AH6)+$BQ$4*SUM(BN6)+$CW$4*SUM(CT6)+$EC$4*SUM(DZ6)+$FI$4*SUM(FF6)+$GO$4*SUM(GL6)+$HU$4*SUM(HR6)+$JA$4*SUM(IX6)+$KG$4*SUM(KD6)+$LM$4*SUM(LJ6)+$MS$4*SUM(MP6)+$NY$4*SUM(NV6))/30)</f>
        <v>9.2981782407407412</v>
      </c>
      <c r="OR6" s="104">
        <f>IF(AJ6="","",($AK$4*SUM(AJ6)+$BQ$4*SUM(BP6)+$CW$4*SUM(CV6)+$EC$4*SUM(EB6)+$FI$4*SUM(FH6)+$GO$4*SUM(GN6)+$HU$4*SUM(HT6)+$JA$4*SUM(IZ6)+$KG$4*SUM(KF6)+$LM$4*SUM(LL6)+$MS$4*SUM(MR6)+$NY$4*SUM(NX6))/30)</f>
        <v>9.7706782407407413</v>
      </c>
      <c r="OS6" s="105">
        <f>IF(AL6="","",SUM($AK6,$BQ6,$CW6,$EC6,$FI6,$GO6,$HU6,$JA6,$KG6,$LM6,$MS6,$NY6))</f>
        <v>14</v>
      </c>
      <c r="OT6" s="105">
        <f>IF(OR6="","",IF(OR6&lt;10,OS6,30))</f>
        <v>14</v>
      </c>
      <c r="OU6" s="134"/>
      <c r="OV6" s="109">
        <f>IF(ISERROR(RANK(OR6,OR$6:OR$31)),"",RANK(OR6,OR$6:OR$31))</f>
        <v>25</v>
      </c>
      <c r="OW6" s="10"/>
      <c r="OX6" s="95" t="s">
        <v>35</v>
      </c>
      <c r="OY6" s="95" t="s">
        <v>35</v>
      </c>
      <c r="OZ6" s="95" t="s">
        <v>36</v>
      </c>
      <c r="PA6" s="95" t="s">
        <v>35</v>
      </c>
      <c r="PB6" s="95"/>
      <c r="PC6" s="95" t="s">
        <v>35</v>
      </c>
      <c r="PD6" s="95"/>
      <c r="PE6" s="95"/>
      <c r="PF6" s="95"/>
      <c r="PG6" s="95"/>
    </row>
    <row r="7" spans="1:423" ht="15.6" x14ac:dyDescent="0.3">
      <c r="A7" s="103" t="e">
        <f>A6+1</f>
        <v>#VALUE!</v>
      </c>
      <c r="B7" s="197" t="s">
        <v>286</v>
      </c>
      <c r="C7" s="197"/>
      <c r="D7" s="195"/>
      <c r="E7" s="195"/>
      <c r="F7" s="196"/>
      <c r="G7" s="102">
        <v>12.5</v>
      </c>
      <c r="H7" s="102">
        <v>6.25</v>
      </c>
      <c r="I7" s="104">
        <f>IF(AND(G7="",H7=""),"",G7*G$4+H7*(1-G$4))</f>
        <v>8.75</v>
      </c>
      <c r="J7" s="102">
        <v>3.75</v>
      </c>
      <c r="K7" s="104">
        <f>IF(AND(G7="",H7=""),"",IF(OR(J7="",J7&lt;I7),I7,IF(H7="",J7,G7*G$4+J7*(1-G$4))))</f>
        <v>8.75</v>
      </c>
      <c r="L7" s="102">
        <v>13</v>
      </c>
      <c r="M7" s="102">
        <v>4</v>
      </c>
      <c r="N7" s="104">
        <f>IF(AND(L7="",M7=""),"",L7*L$4+M7*(1-L$4))</f>
        <v>7.6</v>
      </c>
      <c r="O7" s="102">
        <v>4.75</v>
      </c>
      <c r="P7" s="104">
        <f>IF(AND(L7="",M7=""),"",IF(OR(O7="",O7&lt;N7),N7,IF(M7="",O7,L7*L$4+O7*(1-L$4))))</f>
        <v>7.6</v>
      </c>
      <c r="Q7" s="102">
        <v>13.5</v>
      </c>
      <c r="R7" s="102">
        <v>10</v>
      </c>
      <c r="S7" s="104">
        <f>IF(AND(Q7="",R7=""),"",Q7*Q$4+R7*(1-Q$4))</f>
        <v>11.4</v>
      </c>
      <c r="T7" s="118"/>
      <c r="U7" s="104">
        <f>IF(AND(Q7="",R7=""),"",IF(OR(T7="",T7&lt;S7),S7,IF(R7="",T7,Q7*Q$4+T7*(1-Q$4))))</f>
        <v>11.4</v>
      </c>
      <c r="V7" s="102">
        <v>11.5</v>
      </c>
      <c r="W7" s="102">
        <v>4.25</v>
      </c>
      <c r="X7" s="104">
        <f>IF(AND(V7="",W7=""),"",V7*V$4+W7*(1-V$4))</f>
        <v>7.15</v>
      </c>
      <c r="Y7" s="118">
        <v>1.5</v>
      </c>
      <c r="Z7" s="104">
        <f>IF(AND(V7="",W7=""),"",IF(OR(Y7="",Y7&lt;X7),X7,IF(W7="",Y7,V7*V$4+Y7*(1-V$4))))</f>
        <v>7.15</v>
      </c>
      <c r="AA7" s="102"/>
      <c r="AB7" s="102"/>
      <c r="AC7" s="104" t="str">
        <f>IF(AND(AA7="",AB7=""),"",AA7*AA$4+AB7*(1-AA$4))</f>
        <v/>
      </c>
      <c r="AD7" s="102"/>
      <c r="AE7" s="104" t="str">
        <f>IF(AND(AA7="",AB7=""),"",IF(OR(AD7="",AD7&lt;AC7),AC7,IF(AB7="",AD7,AA7*AA$4+AD7*(1-AA$4))))</f>
        <v/>
      </c>
      <c r="AF7" s="104">
        <f>IF(AND(G7="",L7="",Q7=""),"",SUM(G7)*SUM(K$4)+SUM(L7)*SUM(P$4)+SUM(Q7)*SUM(U$4)+SUM(V7)*SUM(Z$4)+SUM(AA7)*SUM(AE$4))</f>
        <v>12.59375</v>
      </c>
      <c r="AG7" s="104">
        <f>IF(AND(H7="",M7="",R7=""),"",SUM(H7)*SUM(K$4)+SUM(M7)*SUM(P$4)+SUM(R7)*SUM(U$4)+SUM(W7)*SUM(Z$4)+SUM(AB7)*SUM(AE$4))</f>
        <v>6.265625</v>
      </c>
      <c r="AH7" s="104">
        <f>IF(AND(I7="",N7="",S7=""),"",SUM(I7)*SUM(K$4)+SUM(N7)*SUM(P$4)+SUM(S7)*SUM(U$4)+SUM(X7)*SUM(Z$4)+SUM(AC7)*SUM(AE$4))</f>
        <v>8.796875</v>
      </c>
      <c r="AI7" s="104">
        <f>IF(AND(J7="",O7="",T7=""),"",SUM(J7)*SUM(K$4)+SUM(O7)*SUM(P$4)+SUM(T7)*SUM(U$4)+SUM(Y7)*SUM(Z$4)+SUM(AD7)*SUM(AE$4))</f>
        <v>2.4375</v>
      </c>
      <c r="AJ7" s="104">
        <f>IF(AND(K7="",P7="",U7=""),"",SUM(K7)*SUM(K$4)+SUM(P7)*SUM(P$4)+SUM(U7)*SUM(U$4)+SUM(Z7)*SUM(Z$4)+SUM(AE7)*SUM(AE$4))</f>
        <v>8.796875</v>
      </c>
      <c r="AK7" s="105">
        <f>IF(AH7="","",IF(SUM(AJ7)=0,IF(SUM(AH7)&gt;=10,AK$4,0),IF(SUM(AJ7)&gt;=10,AK$4,0)))</f>
        <v>0</v>
      </c>
      <c r="AL7" s="109">
        <f>IF(ISERROR(RANK(AJ7,AJ$6:AJ$31)),"",RANK(AJ7,AJ$6:AJ$31))</f>
        <v>21</v>
      </c>
      <c r="AM7" s="102">
        <v>12.5</v>
      </c>
      <c r="AN7" s="102">
        <v>9</v>
      </c>
      <c r="AO7" s="104">
        <f>IF(AND(AM7="",AN7=""),"",AM7*AM$4+AN7*(1-AM$4))</f>
        <v>10.399999999999999</v>
      </c>
      <c r="AP7" s="102"/>
      <c r="AQ7" s="104">
        <f>IF(AND(AM7="",AN7=""),"",IF(OR(AP7="",AP7&lt;AO7),AO7,IF(AN7="",AP7,AM7*AM$4+AP7*(1-AM$4))))</f>
        <v>10.399999999999999</v>
      </c>
      <c r="AR7" s="102">
        <v>6</v>
      </c>
      <c r="AS7" s="102">
        <v>10</v>
      </c>
      <c r="AT7" s="104">
        <f>IF(AND(AR7="",AS7=""),"",AR7*AR$4+AS7*(1-AR$4))</f>
        <v>8.4</v>
      </c>
      <c r="AU7" s="102">
        <v>10</v>
      </c>
      <c r="AV7" s="104">
        <f>IF(AND(AR7="",AS7=""),"",IF(OR(AU7="",AU7&lt;AT7),AT7,IF(AS7="",AU7,AR7*AR$4+AU7*(1-AR$4))))</f>
        <v>8.4</v>
      </c>
      <c r="AW7" s="102">
        <v>7</v>
      </c>
      <c r="AX7" s="102">
        <v>9</v>
      </c>
      <c r="AY7" s="104">
        <f>IF(AND(AW7="",AX7=""),"",AW7*AW$4+AX7*(1-AW$4))</f>
        <v>8.1999999999999993</v>
      </c>
      <c r="AZ7" s="118"/>
      <c r="BA7" s="104">
        <f>IF(AND(AW7="",AX7=""),"",IF(OR(AZ7="",AZ7&lt;AY7),AY7,IF(AX7="",AZ7,AW7*AW$4+AZ7*(1-AW$4))))</f>
        <v>8.1999999999999993</v>
      </c>
      <c r="BB7" s="102"/>
      <c r="BC7" s="102"/>
      <c r="BD7" s="104" t="str">
        <f>IF(AND(BB7="",BC7=""),"",BB7*BB$4+BC7*(1-BB$4))</f>
        <v/>
      </c>
      <c r="BE7" s="118"/>
      <c r="BF7" s="104" t="str">
        <f>IF(AND(BB7="",BC7=""),"",IF(OR(BE7="",BE7&lt;BD7),BD7,IF(BC7="",BE7,BB7*BB$4+BE7*(1-BB$4))))</f>
        <v/>
      </c>
      <c r="BG7" s="102"/>
      <c r="BH7" s="102"/>
      <c r="BI7" s="104" t="str">
        <f>IF(AND(BG7="",BH7=""),"",BG7*BG$4+BH7*(1-BG$4))</f>
        <v/>
      </c>
      <c r="BJ7" s="102"/>
      <c r="BK7" s="104" t="str">
        <f>IF(AND(BG7="",BH7=""),"",IF(OR(BJ7="",BJ7&lt;BI7),BI7,IF(BH7="",BJ7,BG7*BG$4+BJ7*(1-BG$4))))</f>
        <v/>
      </c>
      <c r="BL7" s="104">
        <f>IF(AND(AM7="",AR7="",AW7=""),"",SUM(AM7)*SUM(AQ$4)+SUM(AR7)*SUM(AV$4)+SUM(AW7)*SUM(BA$4)+SUM(BB7)*SUM(BF$4)+SUM(BG7)*SUM(BK$4))</f>
        <v>8.625</v>
      </c>
      <c r="BM7" s="104">
        <f>IF(AND(AN7="",AS7="",AX7=""),"",SUM(AN7)*SUM(AQ$4)+SUM(AS7)*SUM(AV$4)+SUM(AX7)*SUM(BA$4)+SUM(BC7)*SUM(BF$4)+SUM(BH7)*SUM(BK$4))</f>
        <v>9.4375</v>
      </c>
      <c r="BN7" s="104">
        <f>IF(AND(AO7="",AT7="",AY7=""),"",SUM(AO7)*SUM(AQ$4)+SUM(AT7)*SUM(AV$4)+SUM(AY7)*SUM(BA$4)+SUM(BD7)*SUM(BF$4)+SUM(BI7)*SUM(BK$4))</f>
        <v>9.1124999999999989</v>
      </c>
      <c r="BO7" s="104">
        <f>IF(AND(AP7="",AU7="",AZ7=""),"",SUM(AP7)*SUM(AQ$4)+SUM(AU7)*SUM(AV$4)+SUM(AZ7)*SUM(BA$4)+SUM(BE7)*SUM(BF$4)+SUM(BJ7)*SUM(BK$4))</f>
        <v>4.375</v>
      </c>
      <c r="BP7" s="104">
        <f>IF(AND(AQ7="",AV7="",BA7=""),"",SUM(AQ7)*SUM(AQ$4)+SUM(AV7)*SUM(AV$4)+SUM(BA7)*SUM(BA$4)+SUM(BF7)*SUM(BF$4)+SUM(BK7)*SUM(BK$4))</f>
        <v>9.1124999999999989</v>
      </c>
      <c r="BQ7" s="105">
        <f>IF(BN7="","",IF(SUM(BP7)=0,IF(SUM(BN7)&gt;=10,BQ$4,0),IF(SUM(BP7)&gt;=10,BQ$4,0)))</f>
        <v>0</v>
      </c>
      <c r="BR7" s="109">
        <f>IF(ISERROR(RANK(BP7,BP$6:BP$31)),"",RANK(BP7,BP$6:BP$31))</f>
        <v>22</v>
      </c>
      <c r="BS7" s="102">
        <v>8.16</v>
      </c>
      <c r="BT7" s="102">
        <v>10.5</v>
      </c>
      <c r="BU7" s="104">
        <f>IF(AND(BS7="",BT7=""),"",BS7*BS$4+BT7*(1-BS$4))</f>
        <v>9.5640000000000001</v>
      </c>
      <c r="BV7" s="102">
        <v>7</v>
      </c>
      <c r="BW7" s="104">
        <f>IF(AND(BS7="",BT7=""),"",IF(OR(BV7="",BV7&lt;BU7),BU7,IF(BT7="",BV7,BS7*BS$4+BV7*(1-BS$4))))</f>
        <v>9.5640000000000001</v>
      </c>
      <c r="BX7" s="102">
        <v>10.56</v>
      </c>
      <c r="BY7" s="102">
        <v>15</v>
      </c>
      <c r="BZ7" s="104">
        <f>IF(AND(BX7="",BY7=""),"",BX7*BX$4+BY7*(1-BX$4))</f>
        <v>13.224</v>
      </c>
      <c r="CA7" s="102">
        <v>11</v>
      </c>
      <c r="CB7" s="104">
        <f>IF(AND(BX7="",BY7=""),"",IF(OR(CA7="",CA7&lt;BZ7),BZ7,IF(BY7="",CA7,BX7*BX$4+CA7*(1-BX$4))))</f>
        <v>13.224</v>
      </c>
      <c r="CC7" s="102">
        <v>12.3</v>
      </c>
      <c r="CD7" s="102">
        <v>2</v>
      </c>
      <c r="CE7" s="104">
        <f>IF(AND(CC7="",CD7=""),"",CC7*CC$4+CD7*(1-CC$4))</f>
        <v>6.120000000000001</v>
      </c>
      <c r="CF7" s="118"/>
      <c r="CG7" s="104">
        <f>IF(AND(CC7="",CD7=""),"",IF(OR(CF7="",CF7&lt;CE7),CE7,IF(CD7="",CF7,CC7*CC$4+CF7*(1-CC$4))))</f>
        <v>6.120000000000001</v>
      </c>
      <c r="CH7" s="102"/>
      <c r="CI7" s="102"/>
      <c r="CJ7" s="104" t="str">
        <f>IF(AND(CH7="",CI7=""),"",CH7*CH$4+CI7*(1-CH$4))</f>
        <v/>
      </c>
      <c r="CK7" s="118"/>
      <c r="CL7" s="104" t="str">
        <f>IF(AND(CH7="",CI7=""),"",IF(OR(CK7="",CK7&lt;CJ7),CJ7,IF(CI7="",CK7,CH7*CH$4+CK7*(1-CH$4))))</f>
        <v/>
      </c>
      <c r="CM7" s="102"/>
      <c r="CN7" s="102"/>
      <c r="CO7" s="104" t="str">
        <f>IF(AND(CM7="",CN7=""),"",CM7*CM$4+CN7*(1-CM$4))</f>
        <v/>
      </c>
      <c r="CP7" s="102"/>
      <c r="CQ7" s="104" t="str">
        <f>IF(AND(CM7="",CN7=""),"",IF(OR(CP7="",CP7&lt;CO7),CO7,IF(CN7="",CP7,CM7*CM$4+CP7*(1-CM$4))))</f>
        <v/>
      </c>
      <c r="CR7" s="104">
        <f>IF(AND(BS7="",BX7="",CC7=""),"",SUM(BS7)*SUM(BW$4)+SUM(BX7)*SUM(CB$4)+SUM(CC7)*SUM(CG$4)+SUM(CH7)*SUM(CL$4)+SUM(CM7)*SUM(CQ$4))</f>
        <v>10.203749999999999</v>
      </c>
      <c r="CS7" s="104">
        <f>IF(AND(BT7="",BY7="",CD7=""),"",SUM(BT7)*SUM(BW$4)+SUM(BY7)*SUM(CB$4)+SUM(CD7)*SUM(CG$4)+SUM(CI7)*SUM(CL$4)+SUM(CN7)*SUM(CQ$4))</f>
        <v>9.25</v>
      </c>
      <c r="CT7" s="104">
        <f>IF(AND(BU7="",BZ7="",CE7=""),"",SUM(BU7)*SUM(BW$4)+SUM(BZ7)*SUM(CB$4)+SUM(CE7)*SUM(CG$4)+SUM(CJ7)*SUM(CL$4)+SUM(CO7)*SUM(CQ$4))</f>
        <v>9.6315000000000008</v>
      </c>
      <c r="CU7" s="104">
        <f>IF(AND(BV7="",CA7="",CF7=""),"",SUM(BV7)*SUM(BW$4)+SUM(CA7)*SUM(CB$4)+SUM(CF7)*SUM(CG$4)+SUM(CK7)*SUM(CL$4)+SUM(CP7)*SUM(CQ$4))</f>
        <v>6.0625</v>
      </c>
      <c r="CV7" s="104">
        <f>IF(AND(BW7="",CB7="",CG7=""),"",SUM(BW7)*SUM(BW$4)+SUM(CB7)*SUM(CB$4)+SUM(CG7)*SUM(CG$4)+SUM(CL7)*SUM(CL$4)+SUM(CQ7)*SUM(CQ$4))</f>
        <v>9.6315000000000008</v>
      </c>
      <c r="CW7" s="105">
        <f>IF(CT7="","",IF(SUM(CV7)=0,IF(SUM(CT7)&gt;=10,CW$4,0),IF(SUM(CV7)&gt;=10,CW$4,0)))</f>
        <v>0</v>
      </c>
      <c r="CX7" s="109">
        <f>IF(ISERROR(RANK(CV7,CV$6:CV$31)),"",RANK(CV7,CV$6:CV$31))</f>
        <v>26</v>
      </c>
      <c r="CY7" s="102">
        <v>15</v>
      </c>
      <c r="CZ7" s="102">
        <v>17</v>
      </c>
      <c r="DA7" s="104">
        <f>IF(AND(CY7="",CZ7=""),"",CY7*CY$4+CZ7*(1-CY$4))</f>
        <v>16.2</v>
      </c>
      <c r="DB7" s="102"/>
      <c r="DC7" s="104">
        <f>IF(AND(CY7="",CZ7=""),"",IF(OR(DB7="",DB7&lt;DA7),DA7,IF(CZ7="",DB7,CY7*CY$4+DB7*(1-CY$4))))</f>
        <v>16.2</v>
      </c>
      <c r="DD7" s="102">
        <v>13</v>
      </c>
      <c r="DE7" s="102">
        <v>15</v>
      </c>
      <c r="DF7" s="104">
        <f>IF(AND(DD7="",DE7=""),"",DD7*DD$4+DE7*(1-DD$4))</f>
        <v>14.2</v>
      </c>
      <c r="DG7" s="102"/>
      <c r="DH7" s="104">
        <f>IF(AND(DD7="",DE7=""),"",IF(OR(DG7="",DG7&lt;DF7),DF7,IF(DE7="",DG7,DD7*DD$4+DG7*(1-DD$4))))</f>
        <v>14.2</v>
      </c>
      <c r="DI7" s="102"/>
      <c r="DJ7" s="102"/>
      <c r="DK7" s="104" t="str">
        <f>IF(AND(DI7="",DJ7=""),"",DI7*DI$4+DJ7*(1-DI$4))</f>
        <v/>
      </c>
      <c r="DL7" s="118"/>
      <c r="DM7" s="104" t="str">
        <f>IF(AND(DI7="",DJ7=""),"",IF(OR(DL7="",DL7&lt;DK7),DK7,IF(DJ7="",DL7,DI7*DI$4+DL7*(1-DI$4))))</f>
        <v/>
      </c>
      <c r="DN7" s="102"/>
      <c r="DO7" s="102"/>
      <c r="DP7" s="104" t="str">
        <f>IF(AND(DN7="",DO7=""),"",DN7*DN$4+DO7*(1-DN$4))</f>
        <v/>
      </c>
      <c r="DQ7" s="118"/>
      <c r="DR7" s="104" t="str">
        <f>IF(AND(DN7="",DO7=""),"",IF(OR(DQ7="",DQ7&lt;DP7),DP7,IF(DO7="",DQ7,DN7*DN$4+DQ7*(1-DN$4))))</f>
        <v/>
      </c>
      <c r="DS7" s="102"/>
      <c r="DT7" s="102"/>
      <c r="DU7" s="104" t="str">
        <f>IF(AND(DS7="",DT7=""),"",DS7*DS$4+DT7*(1-DS$4))</f>
        <v/>
      </c>
      <c r="DV7" s="102"/>
      <c r="DW7" s="104" t="str">
        <f>IF(AND(DS7="",DT7=""),"",IF(OR(DV7="",DV7&lt;DU7),DU7,IF(DT7="",DV7,DS7*DS$4+DV7*(1-DS$4))))</f>
        <v/>
      </c>
      <c r="DX7" s="104">
        <f>IF(AND(CY7="",DD7="",DI7=""),"",SUM(CY7)*SUM(DC$4)+SUM(DD7)*SUM(DH$4)+SUM(DI7)*SUM(DM$4)+SUM(DN7)*SUM(DR$4)+SUM(DS7)*SUM(DW$4))</f>
        <v>14</v>
      </c>
      <c r="DY7" s="104">
        <f>IF(AND(CZ7="",DE7="",DJ7=""),"",SUM(CZ7)*SUM(DC$4)+SUM(DE7)*SUM(DH$4)+SUM(DJ7)*SUM(DM$4)+SUM(DO7)*SUM(DR$4)+SUM(DT7)*SUM(DW$4))</f>
        <v>16</v>
      </c>
      <c r="DZ7" s="104">
        <f>IF(AND(DA7="",DF7="",DK7=""),"",SUM(DA7)*SUM(DC$4)+SUM(DF7)*SUM(DH$4)+SUM(DK7)*SUM(DM$4)+SUM(DP7)*SUM(DR$4)+SUM(DU7)*SUM(DW$4))</f>
        <v>15.2</v>
      </c>
      <c r="EA7" s="104" t="str">
        <f>IF(AND(DB7="",DG7="",DL7=""),"",SUM(DB7)*SUM(DC$4)+SUM(DG7)*SUM(DH$4)+SUM(DL7)*SUM(DM$4)+SUM(DQ7)*SUM(DR$4)+SUM(DV7)*SUM(DW$4))</f>
        <v/>
      </c>
      <c r="EB7" s="104">
        <f>IF(AND(DC7="",DH7="",DM7=""),"",SUM(DC7)*SUM(DC$4)+SUM(DH7)*SUM(DH$4)+SUM(DM7)*SUM(DM$4)+SUM(DR7)*SUM(DR$4)+SUM(DW7)*SUM(DW$4))</f>
        <v>15.2</v>
      </c>
      <c r="EC7" s="105">
        <f>IF(DZ7="","",IF(SUM(EB7)=0,IF(SUM(DZ7)&gt;=10,EC$4,0),IF(SUM(EB7)&gt;=10,EC$4,0)))</f>
        <v>4</v>
      </c>
      <c r="ED7" s="109">
        <f>IF(ISERROR(RANK(EB7,EB$6:EB$31)),"",RANK(EB7,EB$6:EB$31))</f>
        <v>5</v>
      </c>
      <c r="EE7" s="102">
        <v>13</v>
      </c>
      <c r="EF7" s="102">
        <v>10.5</v>
      </c>
      <c r="EG7" s="104">
        <f>IF(AND(EE7="",EF7=""),"",EE7*EE$4+EF7*(1-EE$4))</f>
        <v>11.5</v>
      </c>
      <c r="EH7" s="102"/>
      <c r="EI7" s="104">
        <f>IF(AND(EE7="",EF7=""),"",IF(OR(EH7="",EH7&lt;EG7),EG7,IF(EF7="",EH7,EE7*EE$4+EH7*(1-EE$4))))</f>
        <v>11.5</v>
      </c>
      <c r="EJ7" s="102">
        <v>12</v>
      </c>
      <c r="EK7" s="102">
        <v>5.5</v>
      </c>
      <c r="EL7" s="104">
        <f>IF(AND(EJ7="",EK7=""),"",EJ7*EJ$4+EK7*(1-EJ$4))</f>
        <v>8.1000000000000014</v>
      </c>
      <c r="EM7" s="102"/>
      <c r="EN7" s="104">
        <f>IF(AND(EJ7="",EK7=""),"",IF(OR(EM7="",EM7&lt;EL7),EL7,IF(EK7="",EM7,EJ7*EJ$4+EM7*(1-EJ$4))))</f>
        <v>8.1000000000000014</v>
      </c>
      <c r="EO7" s="102">
        <v>12.5</v>
      </c>
      <c r="EP7" s="102">
        <v>12.5</v>
      </c>
      <c r="EQ7" s="104">
        <f>IF(AND(EO7="",EP7=""),"",EO7*EO$4+EP7*(1-EO$4))</f>
        <v>12.5</v>
      </c>
      <c r="ER7" s="118"/>
      <c r="ES7" s="104">
        <f>IF(AND(EO7="",EP7=""),"",IF(OR(ER7="",ER7&lt;EQ7),EQ7,IF(EP7="",ER7,EO7*EO$4+ER7*(1-EO$4))))</f>
        <v>12.5</v>
      </c>
      <c r="ET7" s="102"/>
      <c r="EU7" s="102"/>
      <c r="EV7" s="104" t="str">
        <f>IF(AND(ET7="",EU7=""),"",ET7*ET$4+EU7*(1-ET$4))</f>
        <v/>
      </c>
      <c r="EW7" s="118"/>
      <c r="EX7" s="104" t="str">
        <f>IF(AND(ET7="",EU7=""),"",IF(OR(EW7="",EW7&lt;EV7),EV7,IF(EU7="",EW7,ET7*ET$4+EW7*(1-ET$4))))</f>
        <v/>
      </c>
      <c r="EY7" s="102"/>
      <c r="EZ7" s="102"/>
      <c r="FA7" s="104" t="str">
        <f>IF(AND(EY7="",EZ7=""),"",EY7*EY$4+EZ7*(1-EY$4))</f>
        <v/>
      </c>
      <c r="FB7" s="102"/>
      <c r="FC7" s="104" t="str">
        <f>IF(AND(EY7="",EZ7=""),"",IF(OR(FB7="",FB7&lt;FA7),FA7,IF(EZ7="",FB7,EY7*EY$4+FB7*(1-EY$4))))</f>
        <v/>
      </c>
      <c r="FD7" s="104">
        <f>IF(AND(EE7="",EJ7="",EO7=""),"",SUM(EE7)*SUM(EI$4)+SUM(EJ7)*SUM(EN$4)+SUM(EO7)*SUM(ES$4)+SUM(ET7)*SUM(EX$4)+SUM(EY7)*SUM(FC$4))</f>
        <v>12.5</v>
      </c>
      <c r="FE7" s="104">
        <f>IF(AND(EF7="",EK7="",EP7=""),"",SUM(EF7)*SUM(EI$4)+SUM(EK7)*SUM(EN$4)+SUM(EP7)*SUM(ES$4)+SUM(EU7)*SUM(EX$4)+SUM(EZ7)*SUM(FC$4))</f>
        <v>9.6875</v>
      </c>
      <c r="FF7" s="104">
        <f>IF(AND(EG7="",EL7="",EQ7=""),"",SUM(EG7)*SUM(EI$4)+SUM(EL7)*SUM(EN$4)+SUM(EQ7)*SUM(ES$4)+SUM(EV7)*SUM(EX$4)+SUM(FA7)*SUM(FC$4))</f>
        <v>10.8125</v>
      </c>
      <c r="FG7" s="104" t="str">
        <f>IF(AND(EH7="",EM7="",ER7=""),"",SUM(EH7)*SUM(EI$4)+SUM(EM7)*SUM(EN$4)+SUM(ER7)*SUM(ES$4)+SUM(EW7)*SUM(EX$4)+SUM(FB7)*SUM(FC$4))</f>
        <v/>
      </c>
      <c r="FH7" s="104">
        <f>IF(AND(EI7="",EN7="",ES7=""),"",SUM(EI7)*SUM(EI$4)+SUM(EN7)*SUM(EN$4)+SUM(ES7)*SUM(ES$4)+SUM(EX7)*SUM(EX$4)+SUM(FC7)*SUM(FC$4))</f>
        <v>10.8125</v>
      </c>
      <c r="FI7" s="105">
        <f>IF(FF7="","",IF(SUM(FH7)=0,IF(SUM(FF7)&gt;=10,FI$4,0),IF(SUM(FH7)&gt;=10,FI$4,0)))</f>
        <v>3</v>
      </c>
      <c r="FJ7" s="109">
        <f>IF(ISERROR(RANK(FH7,FH$6:FH$31)),"",RANK(FH7,FH$6:FH$31))</f>
        <v>15</v>
      </c>
      <c r="FK7" s="198">
        <v>13.5</v>
      </c>
      <c r="FL7" s="198">
        <v>10</v>
      </c>
      <c r="FM7" s="104">
        <f>IF(AND(FK7="",FL7=""),"",FK7*FK$4+FL7*(1-FK$4))</f>
        <v>11.4</v>
      </c>
      <c r="FN7" s="200"/>
      <c r="FO7" s="104">
        <f>IF(AND(FK7="",FL7=""),"",IF(OR(FN7="",FN7&lt;FM7),FM7,IF(FL7="",FN7,FK7*FK$4+FN7*(1-FK$4))))</f>
        <v>11.4</v>
      </c>
      <c r="FP7" s="199">
        <f>(5.4*20)/9</f>
        <v>12</v>
      </c>
      <c r="FQ7" s="197">
        <v>7</v>
      </c>
      <c r="FR7" s="104">
        <f>IF(AND(FP7="",FQ7=""),"",FP7*FP$4+FQ7*(1-FP$4))</f>
        <v>9</v>
      </c>
      <c r="FS7" s="203"/>
      <c r="FT7" s="104">
        <f>IF(AND(FP7="",FQ7=""),"",IF(OR(FS7="",FS7&lt;FR7),FR7,IF(FQ7="",FS7,FP7*FP$4+FS7*(1-FP$4))))</f>
        <v>9</v>
      </c>
      <c r="FU7" s="102">
        <v>14.7</v>
      </c>
      <c r="FV7" s="198">
        <v>6</v>
      </c>
      <c r="FW7" s="104">
        <f>IF(AND(FU7="",FV7=""),"",FU7*FU$4+FV7*(1-FU$4))</f>
        <v>9.48</v>
      </c>
      <c r="FX7" s="202"/>
      <c r="FY7" s="104">
        <f>IF(AND(FU7="",FV7=""),"",IF(OR(FX7="",FX7&lt;FW7),FW7,IF(FV7="",FX7,FU7*FU$4+FX7*(1-FU$4))))</f>
        <v>9.48</v>
      </c>
      <c r="FZ7" s="102"/>
      <c r="GA7" s="102"/>
      <c r="GB7" s="104" t="str">
        <f>IF(AND(FZ7="",GA7=""),"",FZ7*FZ$4+GA7*(1-FZ$4))</f>
        <v/>
      </c>
      <c r="GC7" s="118"/>
      <c r="GD7" s="104" t="str">
        <f>IF(AND(FZ7="",GA7=""),"",IF(OR(GC7="",GC7&lt;GB7),GB7,IF(GA7="",GC7,FZ7*FZ$4+GC7*(1-FZ$4))))</f>
        <v/>
      </c>
      <c r="GE7" s="102"/>
      <c r="GF7" s="102"/>
      <c r="GG7" s="104" t="str">
        <f>IF(AND(GE7="",GF7=""),"",GE7*GE$4+GF7*(1-GE$4))</f>
        <v/>
      </c>
      <c r="GH7" s="102"/>
      <c r="GI7" s="104" t="str">
        <f>IF(AND(GE7="",GF7=""),"",IF(OR(GH7="",GH7&lt;GG7),GG7,IF(GF7="",GH7,GE7*GE$4+GH7*(1-GE$4))))</f>
        <v/>
      </c>
      <c r="GJ7" s="104">
        <f>IF(AND(FK7="",FP7="",FU7=""),"",SUM(FK7)*SUM(FO$4)+SUM(FP7)*SUM(FT$4)+SUM(FU7)*SUM(FY$4)+SUM(FZ7)*SUM(GD$4)+SUM(GE7)*SUM(GI$4))</f>
        <v>13.5</v>
      </c>
      <c r="GK7" s="104">
        <f>IF(AND(FL7="",FQ7="",FV7=""),"",SUM(FL7)*SUM(FO$4)+SUM(FQ7)*SUM(FT$4)+SUM(FV7)*SUM(FY$4)+SUM(GA7)*SUM(GD$4)+SUM(GF7)*SUM(GI$4))</f>
        <v>8</v>
      </c>
      <c r="GL7" s="104">
        <f>IF(AND(FM7="",FR7="",FW7=""),"",SUM(FM7)*SUM(FO$4)+SUM(FR7)*SUM(FT$4)+SUM(FW7)*SUM(FY$4)+SUM(GB7)*SUM(GD$4)+SUM(GG7)*SUM(GI$4))</f>
        <v>10.199999999999999</v>
      </c>
      <c r="GM7" s="104" t="str">
        <f>IF(AND(FN7="",FS7="",FX7=""),"",SUM(FN7)*SUM(FO$4)+SUM(FS7)*SUM(FT$4)+SUM(FX7)*SUM(FY$4)+SUM(GC7)*SUM(GD$4)+SUM(GH7)*SUM(GI$4))</f>
        <v/>
      </c>
      <c r="GN7" s="104">
        <f>IF(AND(FO7="",FT7="",FY7=""),"",SUM(FO7)*SUM(FO$4)+SUM(FT7)*SUM(FT$4)+SUM(FY7)*SUM(FY$4)+SUM(GD7)*SUM(GD$4)+SUM(GI7)*SUM(GI$4))</f>
        <v>10.199999999999999</v>
      </c>
      <c r="GO7" s="105">
        <f>IF(GL7="","",IF(SUM(GN7)=0,IF(SUM(GL7)&gt;=10,GO$4,0),IF(SUM(GN7)&gt;=10,GO$4,0)))</f>
        <v>2</v>
      </c>
      <c r="GP7" s="109">
        <f>IF(ISERROR(RANK(GN7,GN$6:GN$31)),"",RANK(GN7,GN$6:GN$31))</f>
        <v>20</v>
      </c>
      <c r="GQ7" s="198">
        <v>9</v>
      </c>
      <c r="GR7" s="198">
        <v>14.5</v>
      </c>
      <c r="GS7" s="104">
        <f>IF(AND(GQ7="",GR7=""),"",GQ7*GQ$4+GR7*(1-GQ$4))</f>
        <v>12.299999999999999</v>
      </c>
      <c r="GT7" s="200"/>
      <c r="GU7" s="104">
        <f>IF(AND(GQ7="",GR7=""),"",IF(OR(GT7="",GT7&lt;GS7),GS7,IF(GR7="",GT7,GQ7*GQ$4+GT7*(1-GQ$4))))</f>
        <v>12.299999999999999</v>
      </c>
      <c r="GV7" s="102">
        <v>10</v>
      </c>
      <c r="GW7" s="102">
        <v>10</v>
      </c>
      <c r="GX7" s="104">
        <f>IF(AND(GV7="",GW7=""),"",GV7*GV$4+GW7*(1-GV$4))</f>
        <v>10</v>
      </c>
      <c r="GY7" s="102"/>
      <c r="GZ7" s="104">
        <f>IF(AND(GV7="",GW7=""),"",IF(OR(GY7="",GY7&lt;GX7),GX7,IF(GW7="",GY7,GV7*GV$4+GY7*(1-GV$4))))</f>
        <v>10</v>
      </c>
      <c r="HA7" s="102">
        <v>10</v>
      </c>
      <c r="HB7" s="102">
        <v>10</v>
      </c>
      <c r="HC7" s="104">
        <f>IF(AND(HA7="",HB7=""),"",HA7*HA$4+HB7*(1-HA$4))</f>
        <v>10</v>
      </c>
      <c r="HD7" s="118"/>
      <c r="HE7" s="104">
        <f>IF(AND(HA7="",HB7=""),"",IF(OR(HD7="",HD7&lt;HC7),HC7,IF(HB7="",HD7,HA7*HA$4+HD7*(1-HA$4))))</f>
        <v>10</v>
      </c>
      <c r="HF7" s="102"/>
      <c r="HG7" s="102"/>
      <c r="HH7" s="104" t="str">
        <f>IF(AND(HF7="",HG7=""),"",HF7*HF$4+HG7*(1-HF$4))</f>
        <v/>
      </c>
      <c r="HI7" s="118"/>
      <c r="HJ7" s="104" t="str">
        <f>IF(AND(HF7="",HG7=""),"",IF(OR(HI7="",HI7&lt;HH7),HH7,IF(HG7="",HI7,HF7*HF$4+HI7*(1-HF$4))))</f>
        <v/>
      </c>
      <c r="HK7" s="102"/>
      <c r="HL7" s="102"/>
      <c r="HM7" s="104" t="str">
        <f>IF(AND(HK7="",HL7=""),"",HK7*HK$4+HL7*(1-HK$4))</f>
        <v/>
      </c>
      <c r="HN7" s="102"/>
      <c r="HO7" s="104" t="str">
        <f>IF(AND(HK7="",HL7=""),"",IF(OR(HN7="",HN7&lt;HM7),HM7,IF(HL7="",HN7,HK7*HK$4+HN7*(1-HK$4))))</f>
        <v/>
      </c>
      <c r="HP7" s="104">
        <f>IF(AND(GQ7="",GV7="",HA7=""),"",SUM(GQ7)*SUM(GU$4)+SUM(GV7)*SUM(GZ$4)+SUM(HA7)*SUM(HE$4)+SUM(HF7)*SUM(HJ$4)+SUM(HK7)*SUM(HO$4))</f>
        <v>9.625</v>
      </c>
      <c r="HQ7" s="104">
        <f>IF(AND(GR7="",GW7="",HB7=""),"",SUM(GR7)*SUM(GU$4)+SUM(GW7)*SUM(GZ$4)+SUM(HB7)*SUM(HE$4)+SUM(HG7)*SUM(HJ$4)+SUM(HL7)*SUM(HO$4))</f>
        <v>11.6875</v>
      </c>
      <c r="HR7" s="104">
        <f>IF(AND(GS7="",GX7="",HC7=""),"",SUM(GS7)*SUM(GU$4)+SUM(GX7)*SUM(GZ$4)+SUM(HC7)*SUM(HE$4)+SUM(HH7)*SUM(HJ$4)+SUM(HM7)*SUM(HO$4))</f>
        <v>10.862500000000001</v>
      </c>
      <c r="HS7" s="104" t="str">
        <f>IF(AND(GT7="",GY7="",HD7=""),"",SUM(GT7)*SUM(GU$4)+SUM(GY7)*SUM(GZ$4)+SUM(HD7)*SUM(HE$4)+SUM(HI7)*SUM(HJ$4)+SUM(HN7)*SUM(HO$4))</f>
        <v/>
      </c>
      <c r="HT7" s="104">
        <f>IF(AND(GU7="",GZ7="",HE7=""),"",SUM(GU7)*SUM(GU$4)+SUM(GZ7)*SUM(GZ$4)+SUM(HE7)*SUM(HE$4)+SUM(HJ7)*SUM(HJ$4)+SUM(HO7)*SUM(HO$4))</f>
        <v>10.862500000000001</v>
      </c>
      <c r="HU7" s="105">
        <f>IF(HR7="","",IF(SUM(HT7)=0,IF(SUM(HR7)&gt;=10,HU$4,0),IF(SUM(HT7)&gt;=10,HU$4,0)))</f>
        <v>2</v>
      </c>
      <c r="HV7" s="109">
        <f>IF(ISERROR(RANK(HT7,HT$6:HT$31)),"",RANK(HT7,HT$6:HT$31))</f>
        <v>5</v>
      </c>
      <c r="HW7" s="102">
        <v>10.5</v>
      </c>
      <c r="HX7" s="102">
        <v>10.5</v>
      </c>
      <c r="HY7" s="104">
        <f>IF(AND(HW7="",HX7=""),"",HW7*HW$4+HX7*(1-HW$4))</f>
        <v>10.5</v>
      </c>
      <c r="HZ7" s="102"/>
      <c r="IA7" s="104">
        <f>IF(AND(HW7="",HX7=""),"",IF(OR(HZ7="",HZ7&lt;HY7),HY7,IF(HX7="",HZ7,HW7*HW$4+HZ7*(1-HW$4))))</f>
        <v>10.5</v>
      </c>
      <c r="IB7" s="102">
        <v>12.5</v>
      </c>
      <c r="IC7" s="102">
        <v>12.5</v>
      </c>
      <c r="ID7" s="104">
        <f>IF(AND(IB7="",IC7=""),"",IB7*IB$4+IC7*(1-IB$4))</f>
        <v>12.5</v>
      </c>
      <c r="IE7" s="102"/>
      <c r="IF7" s="104">
        <f>IF(AND(IB7="",IC7=""),"",IF(OR(IE7="",IE7&lt;ID7),ID7,IF(IC7="",IE7,IB7*IB$4+IE7*(1-IB$4))))</f>
        <v>12.5</v>
      </c>
      <c r="IG7" s="102"/>
      <c r="IH7" s="102"/>
      <c r="II7" s="104" t="str">
        <f>IF(AND(IG7="",IH7=""),"",IG7*IG$4+IH7*(1-IG$4))</f>
        <v/>
      </c>
      <c r="IJ7" s="118"/>
      <c r="IK7" s="104" t="str">
        <f>IF(AND(IG7="",IH7=""),"",IF(OR(IJ7="",IJ7&lt;II7),II7,IF(IH7="",IJ7,IG7*IG$4+IJ7*(1-IG$4))))</f>
        <v/>
      </c>
      <c r="IL7" s="102"/>
      <c r="IM7" s="102"/>
      <c r="IN7" s="104" t="str">
        <f>IF(AND(IL7="",IM7=""),"",IL7*IL$4+IM7*(1-IL$4))</f>
        <v/>
      </c>
      <c r="IO7" s="118"/>
      <c r="IP7" s="104" t="str">
        <f>IF(AND(IL7="",IM7=""),"",IF(OR(IO7="",IO7&lt;IN7),IN7,IF(IM7="",IO7,IL7*IL$4+IO7*(1-IL$4))))</f>
        <v/>
      </c>
      <c r="IQ7" s="102"/>
      <c r="IR7" s="102"/>
      <c r="IS7" s="104" t="str">
        <f>IF(AND(IQ7="",IR7=""),"",IQ7*IQ$4+IR7*(1-IQ$4))</f>
        <v/>
      </c>
      <c r="IT7" s="102"/>
      <c r="IU7" s="104" t="str">
        <f>IF(AND(IQ7="",IR7=""),"",IF(OR(IT7="",IT7&lt;IS7),IS7,IF(IR7="",IT7,IQ7*IQ$4+IT7*(1-IQ$4))))</f>
        <v/>
      </c>
      <c r="IV7" s="104">
        <f>IF(AND(HW7="",IB7="",IG7=""),"",SUM(HW7)*SUM(IA$4)+SUM(IB7)*SUM(IF$4)+SUM(IG7)*SUM(IK$4)+SUM(IL7)*SUM(IP$4)+SUM(IQ7)*SUM(IU$4))</f>
        <v>11.5</v>
      </c>
      <c r="IW7" s="104">
        <f>IF(AND(HX7="",IC7="",IH7=""),"",SUM(HX7)*SUM(IA$4)+SUM(IC7)*SUM(IF$4)+SUM(IH7)*SUM(IK$4)+SUM(IM7)*SUM(IP$4)+SUM(IR7)*SUM(IU$4))</f>
        <v>11.5</v>
      </c>
      <c r="IX7" s="104">
        <f>IF(AND(HY7="",ID7="",II7=""),"",SUM(HY7)*SUM(IA$4)+SUM(ID7)*SUM(IF$4)+SUM(II7)*SUM(IK$4)+SUM(IN7)*SUM(IP$4)+SUM(IS7)*SUM(IU$4))</f>
        <v>11.5</v>
      </c>
      <c r="IY7" s="104" t="str">
        <f>IF(AND(HZ7="",IE7="",IJ7=""),"",SUM(HZ7)*SUM(IA$4)+SUM(IE7)*SUM(IF$4)+SUM(IJ7)*SUM(IK$4)+SUM(IO7)*SUM(IP$4)+SUM(IT7)*SUM(IU$4))</f>
        <v/>
      </c>
      <c r="IZ7" s="104">
        <f>IF(AND(IA7="",IF7="",IK7=""),"",SUM(IA7)*SUM(IA$4)+SUM(IF7)*SUM(IF$4)+SUM(IK7)*SUM(IK$4)+SUM(IP7)*SUM(IP$4)+SUM(IU7)*SUM(IU$4))</f>
        <v>11.5</v>
      </c>
      <c r="JA7" s="105">
        <f>IF(IX7="","",IF(SUM(IZ7)=0,IF(SUM(IX7)&gt;=10,JA$4,0),IF(SUM(IZ7)&gt;=10,JA$4,0)))</f>
        <v>2</v>
      </c>
      <c r="JB7" s="109">
        <f>IF(ISERROR(RANK(IZ7,IZ$6:IZ$31)),"",RANK(IZ7,IZ$6:IZ$31))</f>
        <v>15</v>
      </c>
      <c r="JC7" s="102"/>
      <c r="JD7" s="102"/>
      <c r="JE7" s="104" t="str">
        <f>IF(AND(JC7="",JD7=""),"",JC7*JC$4+JD7*(1-JC$4))</f>
        <v/>
      </c>
      <c r="JF7" s="102"/>
      <c r="JG7" s="104" t="str">
        <f>IF(AND(JC7="",JD7=""),"",IF(OR(JF7="",JF7&lt;JE7),JE7,IF(JD7="",JF7,JC7*JC$4+JF7*(1-JC$4))))</f>
        <v/>
      </c>
      <c r="JH7" s="102">
        <v>12.5</v>
      </c>
      <c r="JI7" s="102">
        <v>12.5</v>
      </c>
      <c r="JJ7" s="104">
        <f>IF(AND(JH7="",JI7=""),"",JH7*JH$4+JI7*(1-JH$4))</f>
        <v>12.5</v>
      </c>
      <c r="JK7" s="102"/>
      <c r="JL7" s="104">
        <f>IF(AND(JH7="",JI7=""),"",IF(OR(JK7="",JK7&lt;JJ7),JJ7,IF(JI7="",JK7,JH7*JH$4+JK7*(1-JH$4))))</f>
        <v>12.5</v>
      </c>
      <c r="JM7" s="102"/>
      <c r="JN7" s="102"/>
      <c r="JO7" s="104" t="str">
        <f>IF(AND(JM7="",JN7=""),"",JM7*JM$4+JN7*(1-JM$4))</f>
        <v/>
      </c>
      <c r="JP7" s="118"/>
      <c r="JQ7" s="104" t="str">
        <f>IF(AND(JM7="",JN7=""),"",IF(OR(JP7="",JP7&lt;JO7),JO7,IF(JN7="",JP7,JM7*JM$4+JP7*(1-JM$4))))</f>
        <v/>
      </c>
      <c r="JR7" s="102"/>
      <c r="JS7" s="102"/>
      <c r="JT7" s="104" t="str">
        <f>IF(AND(JR7="",JS7=""),"",JR7*JR$4+JS7*(1-JR$4))</f>
        <v/>
      </c>
      <c r="JU7" s="118"/>
      <c r="JV7" s="104" t="str">
        <f>IF(AND(JR7="",JS7=""),"",IF(OR(JU7="",JU7&lt;JT7),JT7,IF(JS7="",JU7,JR7*JR$4+JU7*(1-JR$4))))</f>
        <v/>
      </c>
      <c r="JW7" s="102"/>
      <c r="JX7" s="102"/>
      <c r="JY7" s="104" t="str">
        <f>IF(AND(JW7="",JX7=""),"",JW7*JW$4+JX7*(1-JW$4))</f>
        <v/>
      </c>
      <c r="JZ7" s="102"/>
      <c r="KA7" s="104" t="str">
        <f>IF(AND(JW7="",JX7=""),"",IF(OR(JZ7="",JZ7&lt;JY7),JY7,IF(JX7="",JZ7,JW7*JW$4+JZ7*(1-JW$4))))</f>
        <v/>
      </c>
      <c r="KB7" s="104">
        <f>IF(AND(JC7="",JH7="",JM7=""),"",SUM(JC7)*SUM(JG$4)+SUM(JH7)*SUM(JL$4)+SUM(JM7)*SUM(JQ$4)+SUM(JR7)*SUM(JV$4)+SUM(JW7)*SUM(KA$4))</f>
        <v>12.5</v>
      </c>
      <c r="KC7" s="104">
        <f>IF(AND(JD7="",JI7="",JN7=""),"",SUM(JD7)*SUM(JG$4)+SUM(JI7)*SUM(JL$4)+SUM(JN7)*SUM(JQ$4)+SUM(JS7)*SUM(JV$4)+SUM(JX7)*SUM(KA$4))</f>
        <v>12.5</v>
      </c>
      <c r="KD7" s="104">
        <f>IF(AND(JE7="",JJ7="",JO7=""),"",SUM(JE7)*SUM(JG$4)+SUM(JJ7)*SUM(JL$4)+SUM(JO7)*SUM(JQ$4)+SUM(JT7)*SUM(JV$4)+SUM(JY7)*SUM(KA$4))</f>
        <v>12.5</v>
      </c>
      <c r="KE7" s="104" t="str">
        <f>IF(AND(JF7="",JK7="",JP7=""),"",SUM(JF7)*SUM(JG$4)+SUM(JK7)*SUM(JL$4)+SUM(JP7)*SUM(JQ$4)+SUM(JU7)*SUM(JV$4)+SUM(JZ7)*SUM(KA$4))</f>
        <v/>
      </c>
      <c r="KF7" s="104">
        <f>IF(AND(JG7="",JL7="",JQ7=""),"",SUM(JG7)*SUM(JG$4)+SUM(JL7)*SUM(JL$4)+SUM(JQ7)*SUM(JQ$4)+SUM(JV7)*SUM(JV$4)+SUM(KA7)*SUM(KA$4))</f>
        <v>12.5</v>
      </c>
      <c r="KG7" s="105">
        <f>IF(KD7="","",IF(SUM(KF7)=0,IF(SUM(KD7)&gt;=10,KG$4,0),IF(SUM(KF7)&gt;=10,KG$4,0)))</f>
        <v>2</v>
      </c>
      <c r="KH7" s="109">
        <f>IF(ISERROR(RANK(KF7,KF$6:KF$31)),"",RANK(KF7,KF$6:KF$31))</f>
        <v>17</v>
      </c>
      <c r="KI7" s="102">
        <v>5</v>
      </c>
      <c r="KJ7" s="102">
        <v>5</v>
      </c>
      <c r="KK7" s="104">
        <f>IF(AND(KI7="",KJ7=""),"",KI7*KI$4+KJ7*(1-KI$4))</f>
        <v>5</v>
      </c>
      <c r="KL7" s="102">
        <v>9</v>
      </c>
      <c r="KM7" s="104">
        <f>IF(AND(KI7="",KJ7=""),"",IF(OR(KL7="",KL7&lt;KK7),KK7,IF(KJ7="",KL7,KI7*KI$4+KL7*(1-KI$4))))</f>
        <v>7.3999999999999995</v>
      </c>
      <c r="KN7" s="197">
        <v>9.5</v>
      </c>
      <c r="KO7" s="198">
        <v>7.5</v>
      </c>
      <c r="KP7" s="104">
        <f>IF(AND(KN7="",KO7=""),"",KN7*KN$4+KO7*(1-KN$4))</f>
        <v>8.3000000000000007</v>
      </c>
      <c r="KQ7" s="200">
        <v>15.75</v>
      </c>
      <c r="KR7" s="104">
        <f>IF(AND(KN7="",KO7=""),"",IF(OR(KQ7="",KQ7&lt;KP7),KP7,IF(KO7="",KQ7,KN7*KN$4+KQ7*(1-KN$4))))</f>
        <v>13.25</v>
      </c>
      <c r="KS7" s="102">
        <v>14</v>
      </c>
      <c r="KT7" s="102">
        <v>14</v>
      </c>
      <c r="KU7" s="104">
        <f>IF(AND(KS7="",KT7=""),"",KS7*KS$4+KT7*(1-KS$4))</f>
        <v>14</v>
      </c>
      <c r="KV7" s="118"/>
      <c r="KW7" s="104">
        <f>IF(AND(KS7="",KT7=""),"",IF(OR(KV7="",KV7&lt;KU7),KU7,IF(KT7="",KV7,KS7*KS$4+KV7*(1-KS$4))))</f>
        <v>14</v>
      </c>
      <c r="KX7" s="102"/>
      <c r="KY7" s="102"/>
      <c r="KZ7" s="104" t="str">
        <f>IF(AND(KX7="",KY7=""),"",KX7*KX$4+KY7*(1-KX$4))</f>
        <v/>
      </c>
      <c r="LA7" s="118"/>
      <c r="LB7" s="104" t="str">
        <f>IF(AND(KX7="",KY7=""),"",IF(OR(LA7="",LA7&lt;KZ7),KZ7,IF(KY7="",LA7,KX7*KX$4+LA7*(1-KX$4))))</f>
        <v/>
      </c>
      <c r="LC7" s="102"/>
      <c r="LD7" s="102"/>
      <c r="LE7" s="104" t="str">
        <f>IF(AND(LC7="",LD7=""),"",LC7*LC$4+LD7*(1-LC$4))</f>
        <v/>
      </c>
      <c r="LF7" s="102"/>
      <c r="LG7" s="104" t="str">
        <f>IF(AND(LC7="",LD7=""),"",IF(OR(LF7="",LF7&lt;LE7),LE7,IF(LD7="",LF7,LC7*LC$4+LF7*(1-LC$4))))</f>
        <v/>
      </c>
      <c r="LH7" s="104">
        <f>IF(AND(KI7="",KN7="",KS7=""),"",SUM(KI7)*SUM(KM$4)+SUM(KN7)*SUM(KR$4)+SUM(KS7)*SUM(KW$4)+SUM(KX7)*SUM(LB$4)+SUM(LC7)*SUM(LG$4))</f>
        <v>8.9375</v>
      </c>
      <c r="LI7" s="104">
        <f>IF(AND(KJ7="",KO7="",KT7=""),"",SUM(KJ7)*SUM(KM$4)+SUM(KO7)*SUM(KR$4)+SUM(KT7)*SUM(KW$4)+SUM(KY7)*SUM(LB$4)+SUM(LD7)*SUM(LG$4))</f>
        <v>8.1875</v>
      </c>
      <c r="LJ7" s="104">
        <f>IF(AND(KK7="",KP7="",KU7=""),"",SUM(KK7)*SUM(KM$4)+SUM(KP7)*SUM(KR$4)+SUM(KU7)*SUM(KW$4)+SUM(KZ7)*SUM(LB$4)+SUM(LE7)*SUM(LG$4))</f>
        <v>8.4875000000000007</v>
      </c>
      <c r="LK7" s="104">
        <f>IF(AND(KL7="",KQ7="",KV7=""),"",SUM(KL7)*SUM(KM$4)+SUM(KQ7)*SUM(KR$4)+SUM(KV7)*SUM(KW$4)+SUM(LA7)*SUM(LB$4)+SUM(LF7)*SUM(LG$4))</f>
        <v>9.28125</v>
      </c>
      <c r="LL7" s="104">
        <f>IF(AND(KM7="",KR7="",KW7=""),"",SUM(KM7)*SUM(KM$4)+SUM(KR7)*SUM(KR$4)+SUM(KW7)*SUM(KW$4)+SUM(LB7)*SUM(LB$4)+SUM(LG7)*SUM(LG$4))</f>
        <v>11.24375</v>
      </c>
      <c r="LM7" s="105">
        <f>IF(LJ7="","",IF(SUM(LL7)=0,IF(SUM(LJ7)&gt;=10,LM$4,0),IF(SUM(LL7)&gt;=10,LM$4,0)))</f>
        <v>2</v>
      </c>
      <c r="LN7" s="109">
        <f>IF(ISERROR(RANK(LL7,LL$6:LL$31)),"",RANK(LL7,LL$6:LL$31))</f>
        <v>20</v>
      </c>
      <c r="LO7" s="102"/>
      <c r="LP7" s="102"/>
      <c r="LQ7" s="104" t="str">
        <f>IF(AND(LO7="",LP7=""),"",LO7*LO$4+LP7*(1-LO$4))</f>
        <v/>
      </c>
      <c r="LR7" s="102"/>
      <c r="LS7" s="104" t="str">
        <f>IF(AND(LO7="",LP7=""),"",IF(OR(LR7="",LR7&lt;LQ7),LQ7,IF(LP7="",LR7,LO7*LO$4+LR7*(1-LO$4))))</f>
        <v/>
      </c>
      <c r="LT7" s="102"/>
      <c r="LU7" s="102"/>
      <c r="LV7" s="104" t="str">
        <f>IF(AND(LT7="",LU7=""),"",LT7*LT$4+LU7*(1-LT$4))</f>
        <v/>
      </c>
      <c r="LW7" s="102"/>
      <c r="LX7" s="104" t="str">
        <f>IF(AND(LT7="",LU7=""),"",IF(OR(LW7="",LW7&lt;LV7),LV7,IF(LU7="",LW7,LT7*LT$4+LW7*(1-LT$4))))</f>
        <v/>
      </c>
      <c r="LY7" s="102"/>
      <c r="LZ7" s="102"/>
      <c r="MA7" s="104" t="str">
        <f>IF(AND(LY7="",LZ7=""),"",LY7*LY$4+LZ7*(1-LY$4))</f>
        <v/>
      </c>
      <c r="MB7" s="118"/>
      <c r="MC7" s="104" t="str">
        <f>IF(AND(LY7="",LZ7=""),"",IF(OR(MB7="",MB7&lt;MA7),MA7,IF(LZ7="",MB7,LY7*LY$4+MB7*(1-LY$4))))</f>
        <v/>
      </c>
      <c r="MD7" s="102"/>
      <c r="ME7" s="102"/>
      <c r="MF7" s="104" t="str">
        <f>IF(AND(MD7="",ME7=""),"",MD7*MD$4+ME7*(1-MD$4))</f>
        <v/>
      </c>
      <c r="MG7" s="118"/>
      <c r="MH7" s="104" t="str">
        <f>IF(AND(MD7="",ME7=""),"",IF(OR(MG7="",MG7&lt;MF7),MF7,IF(ME7="",MG7,MD7*MD$4+MG7*(1-MD$4))))</f>
        <v/>
      </c>
      <c r="MI7" s="102"/>
      <c r="MJ7" s="102"/>
      <c r="MK7" s="104" t="str">
        <f>IF(AND(MI7="",MJ7=""),"",MI7*MI$4+MJ7*(1-MI$4))</f>
        <v/>
      </c>
      <c r="ML7" s="102"/>
      <c r="MM7" s="104" t="str">
        <f>IF(AND(MI7="",MJ7=""),"",IF(OR(ML7="",ML7&lt;MK7),MK7,IF(MJ7="",ML7,MI7*MI$4+ML7*(1-MI$4))))</f>
        <v/>
      </c>
      <c r="MN7" s="104" t="str">
        <f>IF(AND(LO7="",LT7="",LY7=""),"",SUM(LO7)*SUM(LS$4)+SUM(LT7)*SUM(LX$4)+SUM(LY7)*SUM(MC$4)+SUM(MD7)*SUM(MH$4)+SUM(MI7)*SUM(MM$4))</f>
        <v/>
      </c>
      <c r="MO7" s="104" t="str">
        <f>IF(AND(LP7="",LU7="",LZ7=""),"",SUM(LP7)*SUM(LS$4)+SUM(LU7)*SUM(LX$4)+SUM(LZ7)*SUM(MC$4)+SUM(ME7)*SUM(MH$4)+SUM(MJ7)*SUM(MM$4))</f>
        <v/>
      </c>
      <c r="MP7" s="104" t="str">
        <f>IF(AND(LQ7="",LV7="",MA7=""),"",SUM(LQ7)*SUM(LS$4)+SUM(LV7)*SUM(LX$4)+SUM(MA7)*SUM(MC$4)+SUM(MF7)*SUM(MH$4)+SUM(MK7)*SUM(MM$4))</f>
        <v/>
      </c>
      <c r="MQ7" s="104" t="str">
        <f>IF(AND(LR7="",LW7="",MB7=""),"",SUM(LR7)*SUM(LS$4)+SUM(LW7)*SUM(LX$4)+SUM(MB7)*SUM(MC$4)+SUM(MG7)*SUM(MH$4)+SUM(ML7)*SUM(MM$4))</f>
        <v/>
      </c>
      <c r="MR7" s="104" t="str">
        <f>IF(AND(LS7="",LX7="",MC7=""),"",SUM(LS7)*SUM(LS$4)+SUM(LX7)*SUM(LX$4)+SUM(MC7)*SUM(MC$4)+SUM(MH7)*SUM(MH$4)+SUM(MM7)*SUM(MM$4))</f>
        <v/>
      </c>
      <c r="MS7" s="105" t="str">
        <f>IF(MP7="","",IF(SUM(MR7)=0,IF(SUM(MP7)&gt;=10,MS$4,0),IF(SUM(MR7)&gt;=10,MS$4,0)))</f>
        <v/>
      </c>
      <c r="MT7" s="109" t="str">
        <f>IF(ISERROR(RANK(MR7,MR$6:MR$31)),"",RANK(MR7,MR$6:MR$31))</f>
        <v/>
      </c>
      <c r="MU7" s="102"/>
      <c r="MV7" s="102"/>
      <c r="MW7" s="104" t="str">
        <f>IF(AND(MU7="",MV7=""),"",MU7*MU$4+MV7*(1-MU$4))</f>
        <v/>
      </c>
      <c r="MX7" s="102"/>
      <c r="MY7" s="104" t="str">
        <f>IF(AND(MU7="",MV7=""),"",IF(OR(MX7="",MX7&lt;MW7),MW7,IF(MV7="",MX7,MU7*MU$4+MX7*(1-MU$4))))</f>
        <v/>
      </c>
      <c r="MZ7" s="102"/>
      <c r="NA7" s="102"/>
      <c r="NB7" s="104" t="str">
        <f>IF(AND(MZ7="",NA7=""),"",MZ7*MZ$4+NA7*(1-MZ$4))</f>
        <v/>
      </c>
      <c r="NC7" s="102"/>
      <c r="ND7" s="104" t="str">
        <f>IF(AND(MZ7="",NA7=""),"",IF(OR(NC7="",NC7&lt;NB7),NB7,IF(NA7="",NC7,MZ7*MZ$4+NC7*(1-MZ$4))))</f>
        <v/>
      </c>
      <c r="NE7" s="102"/>
      <c r="NF7" s="102"/>
      <c r="NG7" s="104" t="str">
        <f>IF(AND(NE7="",NF7=""),"",NE7*NE$4+NF7*(1-NE$4))</f>
        <v/>
      </c>
      <c r="NH7" s="118"/>
      <c r="NI7" s="104" t="str">
        <f>IF(AND(NE7="",NF7=""),"",IF(OR(NH7="",NH7&lt;NG7),NG7,IF(NF7="",NH7,NE7*NE$4+NH7*(1-NE$4))))</f>
        <v/>
      </c>
      <c r="NJ7" s="102"/>
      <c r="NK7" s="102"/>
      <c r="NL7" s="104" t="str">
        <f>IF(AND(NJ7="",NK7=""),"",NJ7*NJ$4+NK7*(1-NJ$4))</f>
        <v/>
      </c>
      <c r="NM7" s="118"/>
      <c r="NN7" s="104" t="str">
        <f>IF(AND(NJ7="",NK7=""),"",IF(OR(NM7="",NM7&lt;NL7),NL7,IF(NK7="",NM7,NJ7*NJ$4+NM7*(1-NJ$4))))</f>
        <v/>
      </c>
      <c r="NO7" s="102"/>
      <c r="NP7" s="102"/>
      <c r="NQ7" s="104" t="str">
        <f>IF(AND(NO7="",NP7=""),"",NO7*NO$4+NP7*(1-NO$4))</f>
        <v/>
      </c>
      <c r="NR7" s="102"/>
      <c r="NS7" s="104" t="str">
        <f>IF(AND(NO7="",NP7=""),"",IF(OR(NR7="",NR7&lt;NQ7),NQ7,IF(NP7="",NR7,NO7*NO$4+NR7*(1-NO$4))))</f>
        <v/>
      </c>
      <c r="NT7" s="104" t="str">
        <f>IF(AND(MU7="",MZ7="",NE7=""),"",SUM(MU7)*SUM(MY$4)+SUM(MZ7)*SUM(ND$4)+SUM(NE7)*SUM(NI$4)+SUM(NJ7)*SUM(NN$4)+SUM(NO7)*SUM(NS$4))</f>
        <v/>
      </c>
      <c r="NU7" s="104" t="str">
        <f>IF(AND(MV7="",NA7="",NF7=""),"",SUM(MV7)*SUM(MY$4)+SUM(NA7)*SUM(ND$4)+SUM(NF7)*SUM(NI$4)+SUM(NK7)*SUM(NN$4)+SUM(NP7)*SUM(NS$4))</f>
        <v/>
      </c>
      <c r="NV7" s="104" t="str">
        <f>IF(AND(MW7="",NB7="",NG7=""),"",SUM(MW7)*SUM(MY$4)+SUM(NB7)*SUM(ND$4)+SUM(NG7)*SUM(NI$4)+SUM(NL7)*SUM(NN$4)+SUM(NQ7)*SUM(NS$4))</f>
        <v/>
      </c>
      <c r="NW7" s="104" t="str">
        <f>IF(AND(MX7="",NC7="",NH7=""),"",SUM(MX7)*SUM(MY$4)+SUM(NC7)*SUM(ND$4)+SUM(NH7)*SUM(NI$4)+SUM(NM7)*SUM(NN$4)+SUM(NR7)*SUM(NS$4))</f>
        <v/>
      </c>
      <c r="NX7" s="104" t="str">
        <f>IF(AND(MY7="",ND7="",NI7=""),"",SUM(MY7)*SUM(MY$4)+SUM(ND7)*SUM(ND$4)+SUM(NI7)*SUM(NI$4)+SUM(NN7)*SUM(NN$4)+SUM(NS7)*SUM(NS$4))</f>
        <v/>
      </c>
      <c r="NY7" s="105" t="str">
        <f>IF(NV7="","",IF(SUM(NX7)=0,IF(SUM(NV7)&gt;=10,NY$4,0),IF(SUM(NX7)&gt;=10,NY$4,0)))</f>
        <v/>
      </c>
      <c r="NZ7" s="109" t="str">
        <f>IF(ISERROR(RANK(NX7,NX$6:NX$31)),"",RANK(NX7,NX$6:NX$31))</f>
        <v/>
      </c>
      <c r="OA7" s="73" t="str">
        <f>B7</f>
        <v>Claudia</v>
      </c>
      <c r="OB7" s="104">
        <f>AJ7</f>
        <v>8.796875</v>
      </c>
      <c r="OC7" s="104">
        <f>BP7</f>
        <v>9.1124999999999989</v>
      </c>
      <c r="OD7" s="104">
        <f>CV7</f>
        <v>9.6315000000000008</v>
      </c>
      <c r="OE7" s="104">
        <f>EB7</f>
        <v>15.2</v>
      </c>
      <c r="OF7" s="104">
        <f>FH7</f>
        <v>10.8125</v>
      </c>
      <c r="OG7" s="104">
        <f>GN7</f>
        <v>10.199999999999999</v>
      </c>
      <c r="OH7" s="104">
        <f>HT7</f>
        <v>10.862500000000001</v>
      </c>
      <c r="OI7" s="104">
        <f>IZ7</f>
        <v>11.5</v>
      </c>
      <c r="OJ7" s="104">
        <f>KF7</f>
        <v>12.5</v>
      </c>
      <c r="OK7" s="104">
        <f>LL7</f>
        <v>11.24375</v>
      </c>
      <c r="OL7" s="104" t="str">
        <f>MR7</f>
        <v/>
      </c>
      <c r="OM7" s="104" t="str">
        <f>NX7</f>
        <v/>
      </c>
      <c r="ON7" s="134"/>
      <c r="OO7" s="104" t="e">
        <f>IF(AF7="","",(SUM(#REF!)*SUM($AK$4)+SUM(BL7)*SUM($BQ$4)+SUM(CR7)*SUM($CW$4)+SUM(DX7)*SUM($EC$4)+SUM(FD7)*SUM($FI$4)+SUM(GJ7)*SUM($GO$4)+SUM(HP7)*SUM($HU$4)+SUM(IV7)*SUM($JA$4)+SUM(KB7)*SUM($KG$4)+SUM(LH7)*SUM($LM$4)+SUM(MN7)*SUM($MS$4)+SUM(NT7)*SUM($NY$4))/30)</f>
        <v>#REF!</v>
      </c>
      <c r="OP7" s="104" t="e">
        <f>IF(AG7="","",(SUM(#REF!)*SUM($AK$4)+SUM(BM7)*SUM($BQ$4)+SUM(CS7)*SUM($CW$4)+SUM(DY7)*SUM($EC$4)+SUM(FE7)*SUM($FI$4)+SUM(GK7)*SUM($GO$4)+SUM(HQ7)*SUM($HU$4)+SUM(IW7)*SUM($JA$4)+SUM(KC7)*SUM($KG$4)+SUM(LI7)*SUM($LM$4)+SUM(MO7)*SUM($MS$4)+SUM(NU7)*SUM($NY$4))/30)</f>
        <v>#REF!</v>
      </c>
      <c r="OQ7" s="104">
        <f>IF(AH7="","",($AK$4*SUM(AH7)+$BQ$4*SUM(BN7)+$CW$4*SUM(CT7)+$EC$4*SUM(DZ7)+$FI$4*SUM(FF7)+$GO$4*SUM(GL7)+$HU$4*SUM(HR7)+$JA$4*SUM(IX7)+$KG$4*SUM(KD7)+$LM$4*SUM(LJ7)+$MS$4*SUM(MP7)+$NY$4*SUM(NV7))/30)</f>
        <v>10.643262500000001</v>
      </c>
      <c r="OR7" s="104">
        <f>IF(AJ7="","",($AK$4*SUM(AJ7)+$BQ$4*SUM(BP7)+$CW$4*SUM(CV7)+$EC$4*SUM(EB7)+$FI$4*SUM(FH7)+$GO$4*SUM(GN7)+$HU$4*SUM(HT7)+$JA$4*SUM(IZ7)+$KG$4*SUM(KF7)+$LM$4*SUM(LL7)+$MS$4*SUM(MR7)+$NY$4*SUM(NX7))/30)</f>
        <v>10.8270125</v>
      </c>
      <c r="OS7" s="105">
        <f>IF(AL7="","",SUM($AK7,$BQ7,$CW7,$EC7,$FI7,$GO7,$HU7,$JA7,$KG7,$LM7,$MS7,$NY7))</f>
        <v>17</v>
      </c>
      <c r="OT7" s="105">
        <f>IF(OR7="","",IF(OR7&lt;10,OS7,30))</f>
        <v>30</v>
      </c>
      <c r="OU7" s="134"/>
      <c r="OV7" s="109">
        <f>IF(ISERROR(RANK(OR7,OR$6:OR$31)),"",RANK(OR7,OR$6:OR$31))</f>
        <v>19</v>
      </c>
      <c r="OX7" s="95" t="s">
        <v>35</v>
      </c>
      <c r="OY7" s="95" t="s">
        <v>34</v>
      </c>
      <c r="OZ7" s="95" t="s">
        <v>35</v>
      </c>
      <c r="PA7" s="95" t="s">
        <v>35</v>
      </c>
      <c r="PB7" s="95"/>
      <c r="PC7" s="95" t="s">
        <v>35</v>
      </c>
      <c r="PD7" s="95"/>
      <c r="PE7" s="95"/>
      <c r="PF7" s="95"/>
      <c r="PG7" s="95"/>
    </row>
    <row r="8" spans="1:423" ht="15.6" x14ac:dyDescent="0.3">
      <c r="A8" s="103" t="e">
        <f>A7+1</f>
        <v>#VALUE!</v>
      </c>
      <c r="B8" s="197" t="s">
        <v>289</v>
      </c>
      <c r="C8" s="197"/>
      <c r="D8" s="195"/>
      <c r="E8" s="195"/>
      <c r="F8" s="196"/>
      <c r="G8" s="102">
        <v>10.5</v>
      </c>
      <c r="H8" s="102">
        <v>7</v>
      </c>
      <c r="I8" s="104">
        <f>IF(AND(G8="",H8=""),"",G8*G$4+H8*(1-G$4))</f>
        <v>8.4</v>
      </c>
      <c r="J8" s="102">
        <v>5</v>
      </c>
      <c r="K8" s="104">
        <f>IF(AND(G8="",H8=""),"",IF(OR(J8="",J8&lt;I8),I8,IF(H8="",J8,G8*G$4+J8*(1-G$4))))</f>
        <v>8.4</v>
      </c>
      <c r="L8" s="102">
        <v>9</v>
      </c>
      <c r="M8" s="102">
        <v>5.75</v>
      </c>
      <c r="N8" s="104">
        <f>IF(AND(L8="",M8=""),"",L8*L$4+M8*(1-L$4))</f>
        <v>7.05</v>
      </c>
      <c r="O8" s="102">
        <v>5.25</v>
      </c>
      <c r="P8" s="104">
        <f>IF(AND(L8="",M8=""),"",IF(OR(O8="",O8&lt;N8),N8,IF(M8="",O8,L8*L$4+O8*(1-L$4))))</f>
        <v>7.05</v>
      </c>
      <c r="Q8" s="102">
        <v>10.5</v>
      </c>
      <c r="R8" s="102">
        <v>15.25</v>
      </c>
      <c r="S8" s="104">
        <f>IF(AND(Q8="",R8=""),"",Q8*Q$4+R8*(1-Q$4))</f>
        <v>13.350000000000001</v>
      </c>
      <c r="T8" s="118"/>
      <c r="U8" s="104">
        <f>IF(AND(Q8="",R8=""),"",IF(OR(T8="",T8&lt;S8),S8,IF(R8="",T8,Q8*Q$4+T8*(1-Q$4))))</f>
        <v>13.350000000000001</v>
      </c>
      <c r="V8" s="102">
        <v>10.5</v>
      </c>
      <c r="W8" s="102">
        <v>7.5</v>
      </c>
      <c r="X8" s="104">
        <f>IF(AND(V8="",W8=""),"",V8*V$4+W8*(1-V$4))</f>
        <v>8.6999999999999993</v>
      </c>
      <c r="Y8" s="118">
        <v>3.5</v>
      </c>
      <c r="Z8" s="104">
        <f>IF(AND(V8="",W8=""),"",IF(OR(Y8="",Y8&lt;X8),X8,IF(W8="",Y8,V8*V$4+Y8*(1-V$4))))</f>
        <v>8.6999999999999993</v>
      </c>
      <c r="AA8" s="102"/>
      <c r="AB8" s="102"/>
      <c r="AC8" s="104" t="str">
        <f>IF(AND(AA8="",AB8=""),"",AA8*AA$4+AB8*(1-AA$4))</f>
        <v/>
      </c>
      <c r="AD8" s="102"/>
      <c r="AE8" s="104" t="str">
        <f>IF(AND(AA8="",AB8=""),"",IF(OR(AD8="",AD8&lt;AC8),AC8,IF(AB8="",AD8,AA8*AA$4+AD8*(1-AA$4))))</f>
        <v/>
      </c>
      <c r="AF8" s="104">
        <f>IF(AND(G8="",L8="",Q8=""),"",SUM(G8)*SUM(K$4)+SUM(L8)*SUM(P$4)+SUM(Q8)*SUM(U$4)+SUM(V8)*SUM(Z$4)+SUM(AA8)*SUM(AE$4))</f>
        <v>10.21875</v>
      </c>
      <c r="AG8" s="104">
        <f>IF(AND(H8="",M8="",R8=""),"",SUM(H8)*SUM(K$4)+SUM(M8)*SUM(P$4)+SUM(R8)*SUM(U$4)+SUM(W8)*SUM(Z$4)+SUM(AB8)*SUM(AE$4))</f>
        <v>8.953125</v>
      </c>
      <c r="AH8" s="104">
        <f>IF(AND(I8="",N8="",S8=""),"",SUM(I8)*SUM(K$4)+SUM(N8)*SUM(P$4)+SUM(S8)*SUM(U$4)+SUM(X8)*SUM(Z$4)+SUM(AC8)*SUM(AE$4))</f>
        <v>9.4593750000000014</v>
      </c>
      <c r="AI8" s="104">
        <f>IF(AND(J8="",O8="",T8=""),"",SUM(J8)*SUM(K$4)+SUM(O8)*SUM(P$4)+SUM(T8)*SUM(U$4)+SUM(Y8)*SUM(Z$4)+SUM(AD8)*SUM(AE$4))</f>
        <v>3.421875</v>
      </c>
      <c r="AJ8" s="104">
        <f>IF(AND(K8="",P8="",U8=""),"",SUM(K8)*SUM(K$4)+SUM(P8)*SUM(P$4)+SUM(U8)*SUM(U$4)+SUM(Z8)*SUM(Z$4)+SUM(AE8)*SUM(AE$4))</f>
        <v>9.4593750000000014</v>
      </c>
      <c r="AK8" s="105">
        <f>IF(AH8="","",IF(SUM(AJ8)=0,IF(SUM(AH8)&gt;=10,AK$4,0),IF(SUM(AJ8)&gt;=10,AK$4,0)))</f>
        <v>0</v>
      </c>
      <c r="AL8" s="109">
        <f>IF(ISERROR(RANK(AJ8,AJ$6:AJ$31)),"",RANK(AJ8,AJ$6:AJ$31))</f>
        <v>17</v>
      </c>
      <c r="AM8" s="102">
        <v>11.5</v>
      </c>
      <c r="AN8" s="102">
        <v>9</v>
      </c>
      <c r="AO8" s="104">
        <f>IF(AND(AM8="",AN8=""),"",AM8*AM$4+AN8*(1-AM$4))</f>
        <v>10</v>
      </c>
      <c r="AP8" s="102"/>
      <c r="AQ8" s="104">
        <f>IF(AND(AM8="",AN8=""),"",IF(OR(AP8="",AP8&lt;AO8),AO8,IF(AN8="",AP8,AM8*AM$4+AP8*(1-AM$4))))</f>
        <v>10</v>
      </c>
      <c r="AR8" s="102">
        <v>10</v>
      </c>
      <c r="AS8" s="102">
        <v>10.5</v>
      </c>
      <c r="AT8" s="104">
        <f>IF(AND(AR8="",AS8=""),"",AR8*AR$4+AS8*(1-AR$4))</f>
        <v>10.3</v>
      </c>
      <c r="AU8" s="102"/>
      <c r="AV8" s="104">
        <f>IF(AND(AR8="",AS8=""),"",IF(OR(AU8="",AU8&lt;AT8),AT8,IF(AS8="",AU8,AR8*AR$4+AU8*(1-AR$4))))</f>
        <v>10.3</v>
      </c>
      <c r="AW8" s="102">
        <v>8</v>
      </c>
      <c r="AX8" s="102">
        <v>10</v>
      </c>
      <c r="AY8" s="104">
        <f>IF(AND(AW8="",AX8=""),"",AW8*AW$4+AX8*(1-AW$4))</f>
        <v>9.1999999999999993</v>
      </c>
      <c r="AZ8" s="118">
        <v>13</v>
      </c>
      <c r="BA8" s="104">
        <f>IF(AND(AW8="",AX8=""),"",IF(OR(AZ8="",AZ8&lt;AY8),AY8,IF(AX8="",AZ8,AW8*AW$4+AZ8*(1-AW$4))))</f>
        <v>11</v>
      </c>
      <c r="BB8" s="102"/>
      <c r="BC8" s="102"/>
      <c r="BD8" s="104" t="str">
        <f>IF(AND(BB8="",BC8=""),"",BB8*BB$4+BC8*(1-BB$4))</f>
        <v/>
      </c>
      <c r="BE8" s="118"/>
      <c r="BF8" s="104" t="str">
        <f>IF(AND(BB8="",BC8=""),"",IF(OR(BE8="",BE8&lt;BD8),BD8,IF(BC8="",BE8,BB8*BB$4+BE8*(1-BB$4))))</f>
        <v/>
      </c>
      <c r="BG8" s="102"/>
      <c r="BH8" s="102"/>
      <c r="BI8" s="104" t="str">
        <f>IF(AND(BG8="",BH8=""),"",BG8*BG$4+BH8*(1-BG$4))</f>
        <v/>
      </c>
      <c r="BJ8" s="102"/>
      <c r="BK8" s="104" t="str">
        <f>IF(AND(BG8="",BH8=""),"",IF(OR(BJ8="",BJ8&lt;BI8),BI8,IF(BH8="",BJ8,BG8*BG$4+BJ8*(1-BG$4))))</f>
        <v/>
      </c>
      <c r="BL8" s="104">
        <f>IF(AND(AM8="",AR8="",AW8=""),"",SUM(AM8)*SUM(AQ$4)+SUM(AR8)*SUM(AV$4)+SUM(AW8)*SUM(BA$4)+SUM(BB8)*SUM(BF$4)+SUM(BG8)*SUM(BK$4))</f>
        <v>10.1875</v>
      </c>
      <c r="BM8" s="104">
        <f>IF(AND(AN8="",AS8="",AX8=""),"",SUM(AN8)*SUM(AQ$4)+SUM(AS8)*SUM(AV$4)+SUM(AX8)*SUM(BA$4)+SUM(BC8)*SUM(BF$4)+SUM(BH8)*SUM(BK$4))</f>
        <v>9.84375</v>
      </c>
      <c r="BN8" s="104">
        <f>IF(AND(AO8="",AT8="",AY8=""),"",SUM(AO8)*SUM(AQ$4)+SUM(AT8)*SUM(AV$4)+SUM(AY8)*SUM(BA$4)+SUM(BD8)*SUM(BF$4)+SUM(BI8)*SUM(BK$4))</f>
        <v>9.9812500000000011</v>
      </c>
      <c r="BO8" s="104">
        <f>IF(AND(AP8="",AU8="",AZ8=""),"",SUM(AP8)*SUM(AQ$4)+SUM(AU8)*SUM(AV$4)+SUM(AZ8)*SUM(BA$4)+SUM(BE8)*SUM(BF$4)+SUM(BJ8)*SUM(BK$4))</f>
        <v>2.4375</v>
      </c>
      <c r="BP8" s="104">
        <f>IF(AND(AQ8="",AV8="",BA8=""),"",SUM(AQ8)*SUM(AQ$4)+SUM(AV8)*SUM(AV$4)+SUM(BA8)*SUM(BA$4)+SUM(BF8)*SUM(BF$4)+SUM(BK8)*SUM(BK$4))</f>
        <v>10.318750000000001</v>
      </c>
      <c r="BQ8" s="105">
        <f>IF(BN8="","",IF(SUM(BP8)=0,IF(SUM(BN8)&gt;=10,BQ$4,0),IF(SUM(BP8)&gt;=10,BQ$4,0)))</f>
        <v>4</v>
      </c>
      <c r="BR8" s="109">
        <f>IF(ISERROR(RANK(BP8,BP$6:BP$31)),"",RANK(BP8,BP$6:BP$31))</f>
        <v>17</v>
      </c>
      <c r="BS8" s="102">
        <v>8.5399999999999991</v>
      </c>
      <c r="BT8" s="102">
        <v>8</v>
      </c>
      <c r="BU8" s="104">
        <f>IF(AND(BS8="",BT8=""),"",BS8*BS$4+BT8*(1-BS$4))</f>
        <v>8.2159999999999993</v>
      </c>
      <c r="BV8" s="102"/>
      <c r="BW8" s="104">
        <f>IF(AND(BS8="",BT8=""),"",IF(OR(BV8="",BV8&lt;BU8),BU8,IF(BT8="",BV8,BS8*BS$4+BV8*(1-BS$4))))</f>
        <v>8.2159999999999993</v>
      </c>
      <c r="BX8" s="102">
        <v>8.3000000000000007</v>
      </c>
      <c r="BY8" s="102">
        <v>14</v>
      </c>
      <c r="BZ8" s="104">
        <f>IF(AND(BX8="",BY8=""),"",BX8*BX$4+BY8*(1-BX$4))</f>
        <v>11.72</v>
      </c>
      <c r="CA8" s="102"/>
      <c r="CB8" s="104">
        <f>IF(AND(BX8="",BY8=""),"",IF(OR(CA8="",CA8&lt;BZ8),BZ8,IF(BY8="",CA8,BX8*BX$4+CA8*(1-BX$4))))</f>
        <v>11.72</v>
      </c>
      <c r="CC8" s="102">
        <v>12.023400000000001</v>
      </c>
      <c r="CD8" s="102">
        <v>11</v>
      </c>
      <c r="CE8" s="104">
        <f>IF(AND(CC8="",CD8=""),"",CC8*CC$4+CD8*(1-CC$4))</f>
        <v>11.40936</v>
      </c>
      <c r="CF8" s="118"/>
      <c r="CG8" s="104">
        <f>IF(AND(CC8="",CD8=""),"",IF(OR(CF8="",CF8&lt;CE8),CE8,IF(CD8="",CF8,CC8*CC$4+CF8*(1-CC$4))))</f>
        <v>11.40936</v>
      </c>
      <c r="CH8" s="102"/>
      <c r="CI8" s="102"/>
      <c r="CJ8" s="104" t="str">
        <f>IF(AND(CH8="",CI8=""),"",CH8*CH$4+CI8*(1-CH$4))</f>
        <v/>
      </c>
      <c r="CK8" s="118"/>
      <c r="CL8" s="104" t="str">
        <f>IF(AND(CH8="",CI8=""),"",IF(OR(CK8="",CK8&lt;CJ8),CJ8,IF(CI8="",CK8,CH8*CH$4+CK8*(1-CH$4))))</f>
        <v/>
      </c>
      <c r="CM8" s="102"/>
      <c r="CN8" s="102"/>
      <c r="CO8" s="104" t="str">
        <f>IF(AND(CM8="",CN8=""),"",CM8*CM$4+CN8*(1-CM$4))</f>
        <v/>
      </c>
      <c r="CP8" s="102"/>
      <c r="CQ8" s="104" t="str">
        <f>IF(AND(CM8="",CN8=""),"",IF(OR(CP8="",CP8&lt;CO8),CO8,IF(CN8="",CP8,CM8*CM$4+CP8*(1-CM$4))))</f>
        <v/>
      </c>
      <c r="CR8" s="104">
        <f>IF(AND(BS8="",BX8="",CC8=""),"",SUM(BS8)*SUM(BW$4)+SUM(BX8)*SUM(CB$4)+SUM(CC8)*SUM(CG$4)+SUM(CH8)*SUM(CL$4)+SUM(CM8)*SUM(CQ$4))</f>
        <v>9.5535625</v>
      </c>
      <c r="CS8" s="104">
        <f>IF(AND(BT8="",BY8="",CD8=""),"",SUM(BT8)*SUM(BW$4)+SUM(BY8)*SUM(CB$4)+SUM(CD8)*SUM(CG$4)+SUM(CI8)*SUM(CL$4)+SUM(CN8)*SUM(CQ$4))</f>
        <v>10.8125</v>
      </c>
      <c r="CT8" s="104">
        <f>IF(AND(BU8="",BZ8="",CE8=""),"",SUM(BU8)*SUM(BW$4)+SUM(BZ8)*SUM(CB$4)+SUM(CE8)*SUM(CG$4)+SUM(CJ8)*SUM(CL$4)+SUM(CO8)*SUM(CQ$4))</f>
        <v>10.308924999999999</v>
      </c>
      <c r="CU8" s="104" t="str">
        <f>IF(AND(BV8="",CA8="",CF8=""),"",SUM(BV8)*SUM(BW$4)+SUM(CA8)*SUM(CB$4)+SUM(CF8)*SUM(CG$4)+SUM(CK8)*SUM(CL$4)+SUM(CP8)*SUM(CQ$4))</f>
        <v/>
      </c>
      <c r="CV8" s="104">
        <f>IF(AND(BW8="",CB8="",CG8=""),"",SUM(BW8)*SUM(BW$4)+SUM(CB8)*SUM(CB$4)+SUM(CG8)*SUM(CG$4)+SUM(CL8)*SUM(CL$4)+SUM(CQ8)*SUM(CQ$4))</f>
        <v>10.308924999999999</v>
      </c>
      <c r="CW8" s="105">
        <f>IF(CT8="","",IF(SUM(CV8)=0,IF(SUM(CT8)&gt;=10,CW$4,0),IF(SUM(CV8)&gt;=10,CW$4,0)))</f>
        <v>4</v>
      </c>
      <c r="CX8" s="109">
        <f>IF(ISERROR(RANK(CV8,CV$6:CV$31)),"",RANK(CV8,CV$6:CV$31))</f>
        <v>23</v>
      </c>
      <c r="CY8" s="102">
        <v>13</v>
      </c>
      <c r="CZ8" s="102">
        <v>12.5</v>
      </c>
      <c r="DA8" s="104">
        <f>IF(AND(CY8="",CZ8=""),"",CY8*CY$4+CZ8*(1-CY$4))</f>
        <v>12.7</v>
      </c>
      <c r="DB8" s="102"/>
      <c r="DC8" s="104">
        <f>IF(AND(CY8="",CZ8=""),"",IF(OR(DB8="",DB8&lt;DA8),DA8,IF(CZ8="",DB8,CY8*CY$4+DB8*(1-CY$4))))</f>
        <v>12.7</v>
      </c>
      <c r="DD8" s="102">
        <v>10</v>
      </c>
      <c r="DE8" s="102">
        <v>7</v>
      </c>
      <c r="DF8" s="104">
        <f>IF(AND(DD8="",DE8=""),"",DD8*DD$4+DE8*(1-DD$4))</f>
        <v>8.1999999999999993</v>
      </c>
      <c r="DG8" s="102"/>
      <c r="DH8" s="104">
        <f>IF(AND(DD8="",DE8=""),"",IF(OR(DG8="",DG8&lt;DF8),DF8,IF(DE8="",DG8,DD8*DD$4+DG8*(1-DD$4))))</f>
        <v>8.1999999999999993</v>
      </c>
      <c r="DI8" s="102"/>
      <c r="DJ8" s="102"/>
      <c r="DK8" s="104" t="str">
        <f>IF(AND(DI8="",DJ8=""),"",DI8*DI$4+DJ8*(1-DI$4))</f>
        <v/>
      </c>
      <c r="DL8" s="118"/>
      <c r="DM8" s="104" t="str">
        <f>IF(AND(DI8="",DJ8=""),"",IF(OR(DL8="",DL8&lt;DK8),DK8,IF(DJ8="",DL8,DI8*DI$4+DL8*(1-DI$4))))</f>
        <v/>
      </c>
      <c r="DN8" s="102"/>
      <c r="DO8" s="102"/>
      <c r="DP8" s="104" t="str">
        <f>IF(AND(DN8="",DO8=""),"",DN8*DN$4+DO8*(1-DN$4))</f>
        <v/>
      </c>
      <c r="DQ8" s="118"/>
      <c r="DR8" s="104" t="str">
        <f>IF(AND(DN8="",DO8=""),"",IF(OR(DQ8="",DQ8&lt;DP8),DP8,IF(DO8="",DQ8,DN8*DN$4+DQ8*(1-DN$4))))</f>
        <v/>
      </c>
      <c r="DS8" s="102"/>
      <c r="DT8" s="102"/>
      <c r="DU8" s="104" t="str">
        <f>IF(AND(DS8="",DT8=""),"",DS8*DS$4+DT8*(1-DS$4))</f>
        <v/>
      </c>
      <c r="DV8" s="102"/>
      <c r="DW8" s="104" t="str">
        <f>IF(AND(DS8="",DT8=""),"",IF(OR(DV8="",DV8&lt;DU8),DU8,IF(DT8="",DV8,DS8*DS$4+DV8*(1-DS$4))))</f>
        <v/>
      </c>
      <c r="DX8" s="104">
        <f>IF(AND(CY8="",DD8="",DI8=""),"",SUM(CY8)*SUM(DC$4)+SUM(DD8)*SUM(DH$4)+SUM(DI8)*SUM(DM$4)+SUM(DN8)*SUM(DR$4)+SUM(DS8)*SUM(DW$4))</f>
        <v>11.5</v>
      </c>
      <c r="DY8" s="104">
        <f>IF(AND(CZ8="",DE8="",DJ8=""),"",SUM(CZ8)*SUM(DC$4)+SUM(DE8)*SUM(DH$4)+SUM(DJ8)*SUM(DM$4)+SUM(DO8)*SUM(DR$4)+SUM(DT8)*SUM(DW$4))</f>
        <v>9.75</v>
      </c>
      <c r="DZ8" s="104">
        <f>IF(AND(DA8="",DF8="",DK8=""),"",SUM(DA8)*SUM(DC$4)+SUM(DF8)*SUM(DH$4)+SUM(DK8)*SUM(DM$4)+SUM(DP8)*SUM(DR$4)+SUM(DU8)*SUM(DW$4))</f>
        <v>10.45</v>
      </c>
      <c r="EA8" s="104" t="str">
        <f>IF(AND(DB8="",DG8="",DL8=""),"",SUM(DB8)*SUM(DC$4)+SUM(DG8)*SUM(DH$4)+SUM(DL8)*SUM(DM$4)+SUM(DQ8)*SUM(DR$4)+SUM(DV8)*SUM(DW$4))</f>
        <v/>
      </c>
      <c r="EB8" s="104">
        <f>IF(AND(DC8="",DH8="",DM8=""),"",SUM(DC8)*SUM(DC$4)+SUM(DH8)*SUM(DH$4)+SUM(DM8)*SUM(DM$4)+SUM(DR8)*SUM(DR$4)+SUM(DW8)*SUM(DW$4))</f>
        <v>10.45</v>
      </c>
      <c r="EC8" s="105">
        <f>IF(DZ8="","",IF(SUM(EB8)=0,IF(SUM(DZ8)&gt;=10,EC$4,0),IF(SUM(EB8)&gt;=10,EC$4,0)))</f>
        <v>4</v>
      </c>
      <c r="ED8" s="109">
        <f>IF(ISERROR(RANK(EB8,EB$6:EB$31)),"",RANK(EB8,EB$6:EB$31))</f>
        <v>23</v>
      </c>
      <c r="EE8" s="102">
        <v>11.5</v>
      </c>
      <c r="EF8" s="102">
        <v>13</v>
      </c>
      <c r="EG8" s="104">
        <f>IF(AND(EE8="",EF8=""),"",EE8*EE$4+EF8*(1-EE$4))</f>
        <v>12.4</v>
      </c>
      <c r="EH8" s="102"/>
      <c r="EI8" s="104">
        <f>IF(AND(EE8="",EF8=""),"",IF(OR(EH8="",EH8&lt;EG8),EG8,IF(EF8="",EH8,EE8*EE$4+EH8*(1-EE$4))))</f>
        <v>12.4</v>
      </c>
      <c r="EJ8" s="102">
        <v>11.5</v>
      </c>
      <c r="EK8" s="102">
        <v>8</v>
      </c>
      <c r="EL8" s="104">
        <f>IF(AND(EJ8="",EK8=""),"",EJ8*EJ$4+EK8*(1-EJ$4))</f>
        <v>9.4</v>
      </c>
      <c r="EM8" s="102"/>
      <c r="EN8" s="104">
        <f>IF(AND(EJ8="",EK8=""),"",IF(OR(EM8="",EM8&lt;EL8),EL8,IF(EK8="",EM8,EJ8*EJ$4+EM8*(1-EJ$4))))</f>
        <v>9.4</v>
      </c>
      <c r="EO8" s="102">
        <v>12.5</v>
      </c>
      <c r="EP8" s="102">
        <v>8</v>
      </c>
      <c r="EQ8" s="104">
        <f>IF(AND(EO8="",EP8=""),"",EO8*EO$4+EP8*(1-EO$4))</f>
        <v>9.8000000000000007</v>
      </c>
      <c r="ER8" s="118"/>
      <c r="ES8" s="104">
        <f>IF(AND(EO8="",EP8=""),"",IF(OR(ER8="",ER8&lt;EQ8),EQ8,IF(EP8="",ER8,EO8*EO$4+ER8*(1-EO$4))))</f>
        <v>9.8000000000000007</v>
      </c>
      <c r="ET8" s="102"/>
      <c r="EU8" s="102"/>
      <c r="EV8" s="104" t="str">
        <f>IF(AND(ET8="",EU8=""),"",ET8*ET$4+EU8*(1-ET$4))</f>
        <v/>
      </c>
      <c r="EW8" s="118"/>
      <c r="EX8" s="104" t="str">
        <f>IF(AND(ET8="",EU8=""),"",IF(OR(EW8="",EW8&lt;EV8),EV8,IF(EU8="",EW8,ET8*ET$4+EW8*(1-ET$4))))</f>
        <v/>
      </c>
      <c r="EY8" s="102"/>
      <c r="EZ8" s="102"/>
      <c r="FA8" s="104" t="str">
        <f>IF(AND(EY8="",EZ8=""),"",EY8*EY$4+EZ8*(1-EY$4))</f>
        <v/>
      </c>
      <c r="FB8" s="102"/>
      <c r="FC8" s="104" t="str">
        <f>IF(AND(EY8="",EZ8=""),"",IF(OR(FB8="",FB8&lt;FA8),FA8,IF(EZ8="",FB8,EY8*EY$4+FB8*(1-EY$4))))</f>
        <v/>
      </c>
      <c r="FD8" s="104">
        <f>IF(AND(EE8="",EJ8="",EO8=""),"",SUM(EE8)*SUM(EI$4)+SUM(EJ8)*SUM(EN$4)+SUM(EO8)*SUM(ES$4)+SUM(ET8)*SUM(EX$4)+SUM(EY8)*SUM(FC$4))</f>
        <v>11.875</v>
      </c>
      <c r="FE8" s="104">
        <f>IF(AND(EF8="",EK8="",EP8=""),"",SUM(EF8)*SUM(EI$4)+SUM(EK8)*SUM(EN$4)+SUM(EP8)*SUM(ES$4)+SUM(EU8)*SUM(EX$4)+SUM(EZ8)*SUM(FC$4))</f>
        <v>9.5625</v>
      </c>
      <c r="FF8" s="104">
        <f>IF(AND(EG8="",EL8="",EQ8=""),"",SUM(EG8)*SUM(EI$4)+SUM(EL8)*SUM(EN$4)+SUM(EQ8)*SUM(ES$4)+SUM(EV8)*SUM(EX$4)+SUM(FA8)*SUM(FC$4))</f>
        <v>10.487500000000001</v>
      </c>
      <c r="FG8" s="104" t="str">
        <f>IF(AND(EH8="",EM8="",ER8=""),"",SUM(EH8)*SUM(EI$4)+SUM(EM8)*SUM(EN$4)+SUM(ER8)*SUM(ES$4)+SUM(EW8)*SUM(EX$4)+SUM(FB8)*SUM(FC$4))</f>
        <v/>
      </c>
      <c r="FH8" s="104">
        <f>IF(AND(EI8="",EN8="",ES8=""),"",SUM(EI8)*SUM(EI$4)+SUM(EN8)*SUM(EN$4)+SUM(ES8)*SUM(ES$4)+SUM(EX8)*SUM(EX$4)+SUM(FC8)*SUM(FC$4))</f>
        <v>10.487500000000001</v>
      </c>
      <c r="FI8" s="105">
        <f>IF(FF8="","",IF(SUM(FH8)=0,IF(SUM(FF8)&gt;=10,FI$4,0),IF(SUM(FH8)&gt;=10,FI$4,0)))</f>
        <v>3</v>
      </c>
      <c r="FJ8" s="109">
        <f>IF(ISERROR(RANK(FH8,FH$6:FH$31)),"",RANK(FH8,FH$6:FH$31))</f>
        <v>17</v>
      </c>
      <c r="FK8" s="198">
        <v>12</v>
      </c>
      <c r="FL8" s="198">
        <v>10.25</v>
      </c>
      <c r="FM8" s="104">
        <f>IF(AND(FK8="",FL8=""),"",FK8*FK$4+FL8*(1-FK$4))</f>
        <v>10.95</v>
      </c>
      <c r="FN8" s="200"/>
      <c r="FO8" s="104">
        <f>IF(AND(FK8="",FL8=""),"",IF(OR(FN8="",FN8&lt;FM8),FM8,IF(FL8="",FN8,FK8*FK$4+FN8*(1-FK$4))))</f>
        <v>10.95</v>
      </c>
      <c r="FP8" s="199">
        <v>0</v>
      </c>
      <c r="FQ8" s="197">
        <v>9</v>
      </c>
      <c r="FR8" s="104">
        <f>IF(AND(FP8="",FQ8=""),"",FP8*FP$4+FQ8*(1-FP$4))</f>
        <v>5.3999999999999995</v>
      </c>
      <c r="FS8" s="203">
        <v>12.5</v>
      </c>
      <c r="FT8" s="104">
        <f>IF(AND(FP8="",FQ8=""),"",IF(OR(FS8="",FS8&lt;FR8),FR8,IF(FQ8="",FS8,FP8*FP$4+FS8*(1-FP$4))))</f>
        <v>7.5</v>
      </c>
      <c r="FU8" s="102">
        <v>2</v>
      </c>
      <c r="FV8" s="198">
        <v>2.25</v>
      </c>
      <c r="FW8" s="104">
        <f>IF(AND(FU8="",FV8=""),"",FU8*FU$4+FV8*(1-FU$4))</f>
        <v>2.15</v>
      </c>
      <c r="FX8" s="202">
        <v>11</v>
      </c>
      <c r="FY8" s="104">
        <f>IF(AND(FU8="",FV8=""),"",IF(OR(FX8="",FX8&lt;FW8),FW8,IF(FV8="",FX8,FU8*FU$4+FX8*(1-FU$4))))</f>
        <v>7.3999999999999995</v>
      </c>
      <c r="FZ8" s="102"/>
      <c r="GA8" s="102"/>
      <c r="GB8" s="104" t="str">
        <f>IF(AND(FZ8="",GA8=""),"",FZ8*FZ$4+GA8*(1-FZ$4))</f>
        <v/>
      </c>
      <c r="GC8" s="118"/>
      <c r="GD8" s="104" t="str">
        <f>IF(AND(FZ8="",GA8=""),"",IF(OR(GC8="",GC8&lt;GB8),GB8,IF(GA8="",GC8,FZ8*FZ$4+GC8*(1-FZ$4))))</f>
        <v/>
      </c>
      <c r="GE8" s="102"/>
      <c r="GF8" s="102"/>
      <c r="GG8" s="104" t="str">
        <f>IF(AND(GE8="",GF8=""),"",GE8*GE$4+GF8*(1-GE$4))</f>
        <v/>
      </c>
      <c r="GH8" s="102"/>
      <c r="GI8" s="104" t="str">
        <f>IF(AND(GE8="",GF8=""),"",IF(OR(GH8="",GH8&lt;GG8),GG8,IF(GF8="",GH8,GE8*GE$4+GH8*(1-GE$4))))</f>
        <v/>
      </c>
      <c r="GJ8" s="104">
        <f>IF(AND(FK8="",FP8="",FU8=""),"",SUM(FK8)*SUM(FO$4)+SUM(FP8)*SUM(FT$4)+SUM(FU8)*SUM(FY$4)+SUM(FZ8)*SUM(GD$4)+SUM(GE8)*SUM(GI$4))</f>
        <v>5.875</v>
      </c>
      <c r="GK8" s="104">
        <f>IF(AND(FL8="",FQ8="",FV8=""),"",SUM(FL8)*SUM(FO$4)+SUM(FQ8)*SUM(FT$4)+SUM(FV8)*SUM(FY$4)+SUM(GA8)*SUM(GD$4)+SUM(GF8)*SUM(GI$4))</f>
        <v>7.4375</v>
      </c>
      <c r="GL8" s="104">
        <f>IF(AND(FM8="",FR8="",FW8=""),"",SUM(FM8)*SUM(FO$4)+SUM(FR8)*SUM(FT$4)+SUM(FW8)*SUM(FY$4)+SUM(GB8)*SUM(GD$4)+SUM(GG8)*SUM(GI$4))</f>
        <v>6.8124999999999991</v>
      </c>
      <c r="GM8" s="104">
        <f>IF(AND(FN8="",FS8="",FX8=""),"",SUM(FN8)*SUM(FO$4)+SUM(FS8)*SUM(FT$4)+SUM(FX8)*SUM(FY$4)+SUM(GC8)*SUM(GD$4)+SUM(GH8)*SUM(GI$4))</f>
        <v>6.5625</v>
      </c>
      <c r="GN8" s="104">
        <f>IF(AND(FO8="",FT8="",FY8=""),"",SUM(FO8)*SUM(FO$4)+SUM(FT8)*SUM(FT$4)+SUM(FY8)*SUM(FY$4)+SUM(GD8)*SUM(GD$4)+SUM(GI8)*SUM(GI$4))</f>
        <v>8.9781249999999986</v>
      </c>
      <c r="GO8" s="105">
        <f>IF(GL8="","",IF(SUM(GN8)=0,IF(SUM(GL8)&gt;=10,GO$4,0),IF(SUM(GN8)&gt;=10,GO$4,0)))</f>
        <v>0</v>
      </c>
      <c r="GP8" s="109">
        <f>IF(ISERROR(RANK(GN8,GN$6:GN$31)),"",RANK(GN8,GN$6:GN$31))</f>
        <v>25</v>
      </c>
      <c r="GQ8" s="198">
        <v>8</v>
      </c>
      <c r="GR8" s="198">
        <v>12.25</v>
      </c>
      <c r="GS8" s="104">
        <f>IF(AND(GQ8="",GR8=""),"",GQ8*GQ$4+GR8*(1-GQ$4))</f>
        <v>10.55</v>
      </c>
      <c r="GT8" s="200"/>
      <c r="GU8" s="104">
        <f>IF(AND(GQ8="",GR8=""),"",IF(OR(GT8="",GT8&lt;GS8),GS8,IF(GR8="",GT8,GQ8*GQ$4+GT8*(1-GQ$4))))</f>
        <v>10.55</v>
      </c>
      <c r="GV8" s="102">
        <v>10</v>
      </c>
      <c r="GW8" s="102">
        <v>10</v>
      </c>
      <c r="GX8" s="104">
        <f>IF(AND(GV8="",GW8=""),"",GV8*GV$4+GW8*(1-GV$4))</f>
        <v>10</v>
      </c>
      <c r="GY8" s="102"/>
      <c r="GZ8" s="104">
        <f>IF(AND(GV8="",GW8=""),"",IF(OR(GY8="",GY8&lt;GX8),GX8,IF(GW8="",GY8,GV8*GV$4+GY8*(1-GV$4))))</f>
        <v>10</v>
      </c>
      <c r="HA8" s="102">
        <v>10</v>
      </c>
      <c r="HB8" s="102">
        <v>10</v>
      </c>
      <c r="HC8" s="104">
        <f>IF(AND(HA8="",HB8=""),"",HA8*HA$4+HB8*(1-HA$4))</f>
        <v>10</v>
      </c>
      <c r="HD8" s="118"/>
      <c r="HE8" s="104">
        <f>IF(AND(HA8="",HB8=""),"",IF(OR(HD8="",HD8&lt;HC8),HC8,IF(HB8="",HD8,HA8*HA$4+HD8*(1-HA$4))))</f>
        <v>10</v>
      </c>
      <c r="HF8" s="102"/>
      <c r="HG8" s="102"/>
      <c r="HH8" s="104" t="str">
        <f>IF(AND(HF8="",HG8=""),"",HF8*HF$4+HG8*(1-HF$4))</f>
        <v/>
      </c>
      <c r="HI8" s="118"/>
      <c r="HJ8" s="104" t="str">
        <f>IF(AND(HF8="",HG8=""),"",IF(OR(HI8="",HI8&lt;HH8),HH8,IF(HG8="",HI8,HF8*HF$4+HI8*(1-HF$4))))</f>
        <v/>
      </c>
      <c r="HK8" s="102"/>
      <c r="HL8" s="102"/>
      <c r="HM8" s="104" t="str">
        <f>IF(AND(HK8="",HL8=""),"",HK8*HK$4+HL8*(1-HK$4))</f>
        <v/>
      </c>
      <c r="HN8" s="102"/>
      <c r="HO8" s="104" t="str">
        <f>IF(AND(HK8="",HL8=""),"",IF(OR(HN8="",HN8&lt;HM8),HM8,IF(HL8="",HN8,HK8*HK$4+HN8*(1-HK$4))))</f>
        <v/>
      </c>
      <c r="HP8" s="104">
        <f>IF(AND(GQ8="",GV8="",HA8=""),"",SUM(GQ8)*SUM(GU$4)+SUM(GV8)*SUM(GZ$4)+SUM(HA8)*SUM(HE$4)+SUM(HF8)*SUM(HJ$4)+SUM(HK8)*SUM(HO$4))</f>
        <v>9.25</v>
      </c>
      <c r="HQ8" s="104">
        <f>IF(AND(GR8="",GW8="",HB8=""),"",SUM(GR8)*SUM(GU$4)+SUM(GW8)*SUM(GZ$4)+SUM(HB8)*SUM(HE$4)+SUM(HG8)*SUM(HJ$4)+SUM(HL8)*SUM(HO$4))</f>
        <v>10.84375</v>
      </c>
      <c r="HR8" s="104">
        <f>IF(AND(GS8="",GX8="",HC8=""),"",SUM(GS8)*SUM(GU$4)+SUM(GX8)*SUM(GZ$4)+SUM(HC8)*SUM(HE$4)+SUM(HH8)*SUM(HJ$4)+SUM(HM8)*SUM(HO$4))</f>
        <v>10.206250000000001</v>
      </c>
      <c r="HS8" s="104" t="str">
        <f>IF(AND(GT8="",GY8="",HD8=""),"",SUM(GT8)*SUM(GU$4)+SUM(GY8)*SUM(GZ$4)+SUM(HD8)*SUM(HE$4)+SUM(HI8)*SUM(HJ$4)+SUM(HN8)*SUM(HO$4))</f>
        <v/>
      </c>
      <c r="HT8" s="104">
        <f>IF(AND(GU8="",GZ8="",HE8=""),"",SUM(GU8)*SUM(GU$4)+SUM(GZ8)*SUM(GZ$4)+SUM(HE8)*SUM(HE$4)+SUM(HJ8)*SUM(HJ$4)+SUM(HO8)*SUM(HO$4))</f>
        <v>10.206250000000001</v>
      </c>
      <c r="HU8" s="105">
        <f>IF(HR8="","",IF(SUM(HT8)=0,IF(SUM(HR8)&gt;=10,HU$4,0),IF(SUM(HT8)&gt;=10,HU$4,0)))</f>
        <v>2</v>
      </c>
      <c r="HV8" s="109">
        <f>IF(ISERROR(RANK(HT8,HT$6:HT$31)),"",RANK(HT8,HT$6:HT$31))</f>
        <v>12</v>
      </c>
      <c r="HW8" s="102">
        <v>11</v>
      </c>
      <c r="HX8" s="102">
        <v>11</v>
      </c>
      <c r="HY8" s="104">
        <f>IF(AND(HW8="",HX8=""),"",HW8*HW$4+HX8*(1-HW$4))</f>
        <v>11</v>
      </c>
      <c r="HZ8" s="102"/>
      <c r="IA8" s="104">
        <f>IF(AND(HW8="",HX8=""),"",IF(OR(HZ8="",HZ8&lt;HY8),HY8,IF(HX8="",HZ8,HW8*HW$4+HZ8*(1-HW$4))))</f>
        <v>11</v>
      </c>
      <c r="IB8" s="102">
        <v>12.5</v>
      </c>
      <c r="IC8" s="102">
        <v>12.5</v>
      </c>
      <c r="ID8" s="104">
        <f>IF(AND(IB8="",IC8=""),"",IB8*IB$4+IC8*(1-IB$4))</f>
        <v>12.5</v>
      </c>
      <c r="IE8" s="102"/>
      <c r="IF8" s="104">
        <f>IF(AND(IB8="",IC8=""),"",IF(OR(IE8="",IE8&lt;ID8),ID8,IF(IC8="",IE8,IB8*IB$4+IE8*(1-IB$4))))</f>
        <v>12.5</v>
      </c>
      <c r="IG8" s="102"/>
      <c r="IH8" s="102"/>
      <c r="II8" s="104" t="str">
        <f>IF(AND(IG8="",IH8=""),"",IG8*IG$4+IH8*(1-IG$4))</f>
        <v/>
      </c>
      <c r="IJ8" s="118"/>
      <c r="IK8" s="104" t="str">
        <f>IF(AND(IG8="",IH8=""),"",IF(OR(IJ8="",IJ8&lt;II8),II8,IF(IH8="",IJ8,IG8*IG$4+IJ8*(1-IG$4))))</f>
        <v/>
      </c>
      <c r="IL8" s="102"/>
      <c r="IM8" s="102"/>
      <c r="IN8" s="104" t="str">
        <f>IF(AND(IL8="",IM8=""),"",IL8*IL$4+IM8*(1-IL$4))</f>
        <v/>
      </c>
      <c r="IO8" s="118"/>
      <c r="IP8" s="104" t="str">
        <f>IF(AND(IL8="",IM8=""),"",IF(OR(IO8="",IO8&lt;IN8),IN8,IF(IM8="",IO8,IL8*IL$4+IO8*(1-IL$4))))</f>
        <v/>
      </c>
      <c r="IQ8" s="102"/>
      <c r="IR8" s="102"/>
      <c r="IS8" s="104" t="str">
        <f>IF(AND(IQ8="",IR8=""),"",IQ8*IQ$4+IR8*(1-IQ$4))</f>
        <v/>
      </c>
      <c r="IT8" s="102"/>
      <c r="IU8" s="104" t="str">
        <f>IF(AND(IQ8="",IR8=""),"",IF(OR(IT8="",IT8&lt;IS8),IS8,IF(IR8="",IT8,IQ8*IQ$4+IT8*(1-IQ$4))))</f>
        <v/>
      </c>
      <c r="IV8" s="104">
        <f>IF(AND(HW8="",IB8="",IG8=""),"",SUM(HW8)*SUM(IA$4)+SUM(IB8)*SUM(IF$4)+SUM(IG8)*SUM(IK$4)+SUM(IL8)*SUM(IP$4)+SUM(IQ8)*SUM(IU$4))</f>
        <v>11.75</v>
      </c>
      <c r="IW8" s="104">
        <f>IF(AND(HX8="",IC8="",IH8=""),"",SUM(HX8)*SUM(IA$4)+SUM(IC8)*SUM(IF$4)+SUM(IH8)*SUM(IK$4)+SUM(IM8)*SUM(IP$4)+SUM(IR8)*SUM(IU$4))</f>
        <v>11.75</v>
      </c>
      <c r="IX8" s="104">
        <f>IF(AND(HY8="",ID8="",II8=""),"",SUM(HY8)*SUM(IA$4)+SUM(ID8)*SUM(IF$4)+SUM(II8)*SUM(IK$4)+SUM(IN8)*SUM(IP$4)+SUM(IS8)*SUM(IU$4))</f>
        <v>11.75</v>
      </c>
      <c r="IY8" s="104" t="str">
        <f>IF(AND(HZ8="",IE8="",IJ8=""),"",SUM(HZ8)*SUM(IA$4)+SUM(IE8)*SUM(IF$4)+SUM(IJ8)*SUM(IK$4)+SUM(IO8)*SUM(IP$4)+SUM(IT8)*SUM(IU$4))</f>
        <v/>
      </c>
      <c r="IZ8" s="104">
        <f>IF(AND(IA8="",IF8="",IK8=""),"",SUM(IA8)*SUM(IA$4)+SUM(IF8)*SUM(IF$4)+SUM(IK8)*SUM(IK$4)+SUM(IP8)*SUM(IP$4)+SUM(IU8)*SUM(IU$4))</f>
        <v>11.75</v>
      </c>
      <c r="JA8" s="105">
        <f>IF(IX8="","",IF(SUM(IZ8)=0,IF(SUM(IX8)&gt;=10,JA$4,0),IF(SUM(IZ8)&gt;=10,JA$4,0)))</f>
        <v>2</v>
      </c>
      <c r="JB8" s="109">
        <f>IF(ISERROR(RANK(IZ8,IZ$6:IZ$31)),"",RANK(IZ8,IZ$6:IZ$31))</f>
        <v>13</v>
      </c>
      <c r="JC8" s="102">
        <v>12.5</v>
      </c>
      <c r="JD8" s="102">
        <v>12.5</v>
      </c>
      <c r="JE8" s="104">
        <f>IF(AND(JC8="",JD8=""),"",JC8*JC$4+JD8*(1-JC$4))</f>
        <v>12.5</v>
      </c>
      <c r="JF8" s="102"/>
      <c r="JG8" s="104">
        <f>IF(AND(JC8="",JD8=""),"",IF(OR(JF8="",JF8&lt;JE8),JE8,IF(JD8="",JF8,JC8*JC$4+JF8*(1-JC$4))))</f>
        <v>12.5</v>
      </c>
      <c r="JH8" s="102"/>
      <c r="JI8" s="102"/>
      <c r="JJ8" s="104" t="str">
        <f>IF(AND(JH8="",JI8=""),"",JH8*JH$4+JI8*(1-JH$4))</f>
        <v/>
      </c>
      <c r="JK8" s="102"/>
      <c r="JL8" s="104" t="str">
        <f>IF(AND(JH8="",JI8=""),"",IF(OR(JK8="",JK8&lt;JJ8),JJ8,IF(JI8="",JK8,JH8*JH$4+JK8*(1-JH$4))))</f>
        <v/>
      </c>
      <c r="JM8" s="102"/>
      <c r="JN8" s="102"/>
      <c r="JO8" s="104" t="str">
        <f>IF(AND(JM8="",JN8=""),"",JM8*JM$4+JN8*(1-JM$4))</f>
        <v/>
      </c>
      <c r="JP8" s="118"/>
      <c r="JQ8" s="104" t="str">
        <f>IF(AND(JM8="",JN8=""),"",IF(OR(JP8="",JP8&lt;JO8),JO8,IF(JN8="",JP8,JM8*JM$4+JP8*(1-JM$4))))</f>
        <v/>
      </c>
      <c r="JR8" s="102"/>
      <c r="JS8" s="102"/>
      <c r="JT8" s="104" t="str">
        <f>IF(AND(JR8="",JS8=""),"",JR8*JR$4+JS8*(1-JR$4))</f>
        <v/>
      </c>
      <c r="JU8" s="118"/>
      <c r="JV8" s="104" t="str">
        <f>IF(AND(JR8="",JS8=""),"",IF(OR(JU8="",JU8&lt;JT8),JT8,IF(JS8="",JU8,JR8*JR$4+JU8*(1-JR$4))))</f>
        <v/>
      </c>
      <c r="JW8" s="102"/>
      <c r="JX8" s="102"/>
      <c r="JY8" s="104" t="str">
        <f>IF(AND(JW8="",JX8=""),"",JW8*JW$4+JX8*(1-JW$4))</f>
        <v/>
      </c>
      <c r="JZ8" s="102"/>
      <c r="KA8" s="104" t="str">
        <f>IF(AND(JW8="",JX8=""),"",IF(OR(JZ8="",JZ8&lt;JY8),JY8,IF(JX8="",JZ8,JW8*JW$4+JZ8*(1-JW$4))))</f>
        <v/>
      </c>
      <c r="KB8" s="104">
        <f>IF(AND(JC8="",JH8="",JM8=""),"",SUM(JC8)*SUM(JG$4)+SUM(JH8)*SUM(JL$4)+SUM(JM8)*SUM(JQ$4)+SUM(JR8)*SUM(JV$4)+SUM(JW8)*SUM(KA$4))</f>
        <v>12.5</v>
      </c>
      <c r="KC8" s="104">
        <f>IF(AND(JD8="",JI8="",JN8=""),"",SUM(JD8)*SUM(JG$4)+SUM(JI8)*SUM(JL$4)+SUM(JN8)*SUM(JQ$4)+SUM(JS8)*SUM(JV$4)+SUM(JX8)*SUM(KA$4))</f>
        <v>12.5</v>
      </c>
      <c r="KD8" s="104">
        <f>IF(AND(JE8="",JJ8="",JO8=""),"",SUM(JE8)*SUM(JG$4)+SUM(JJ8)*SUM(JL$4)+SUM(JO8)*SUM(JQ$4)+SUM(JT8)*SUM(JV$4)+SUM(JY8)*SUM(KA$4))</f>
        <v>12.5</v>
      </c>
      <c r="KE8" s="104" t="str">
        <f>IF(AND(JF8="",JK8="",JP8=""),"",SUM(JF8)*SUM(JG$4)+SUM(JK8)*SUM(JL$4)+SUM(JP8)*SUM(JQ$4)+SUM(JU8)*SUM(JV$4)+SUM(JZ8)*SUM(KA$4))</f>
        <v/>
      </c>
      <c r="KF8" s="104">
        <f>IF(AND(JG8="",JL8="",JQ8=""),"",SUM(JG8)*SUM(JG$4)+SUM(JL8)*SUM(JL$4)+SUM(JQ8)*SUM(JQ$4)+SUM(JV8)*SUM(JV$4)+SUM(KA8)*SUM(KA$4))</f>
        <v>12.5</v>
      </c>
      <c r="KG8" s="105">
        <f>IF(KD8="","",IF(SUM(KF8)=0,IF(SUM(KD8)&gt;=10,KG$4,0),IF(SUM(KF8)&gt;=10,KG$4,0)))</f>
        <v>2</v>
      </c>
      <c r="KH8" s="109">
        <f>IF(ISERROR(RANK(KF8,KF$6:KF$31)),"",RANK(KF8,KF$6:KF$31))</f>
        <v>17</v>
      </c>
      <c r="KI8" s="102">
        <v>4</v>
      </c>
      <c r="KJ8" s="102">
        <v>8</v>
      </c>
      <c r="KK8" s="104">
        <f>IF(AND(KI8="",KJ8=""),"",KI8*KI$4+KJ8*(1-KI$4))</f>
        <v>6.4</v>
      </c>
      <c r="KL8" s="102">
        <v>8</v>
      </c>
      <c r="KM8" s="104">
        <f>IF(AND(KI8="",KJ8=""),"",IF(OR(KL8="",KL8&lt;KK8),KK8,IF(KJ8="",KL8,KI8*KI$4+KL8*(1-KI$4))))</f>
        <v>6.4</v>
      </c>
      <c r="KN8" s="197">
        <v>10</v>
      </c>
      <c r="KO8" s="198">
        <v>7</v>
      </c>
      <c r="KP8" s="104">
        <f>IF(AND(KN8="",KO8=""),"",KN8*KN$4+KO8*(1-KN$4))</f>
        <v>8.1999999999999993</v>
      </c>
      <c r="KQ8" s="200">
        <v>14.5</v>
      </c>
      <c r="KR8" s="104">
        <f>IF(AND(KN8="",KO8=""),"",IF(OR(KQ8="",KQ8&lt;KP8),KP8,IF(KO8="",KQ8,KN8*KN$4+KQ8*(1-KN$4))))</f>
        <v>12.7</v>
      </c>
      <c r="KS8" s="102">
        <v>14</v>
      </c>
      <c r="KT8" s="102">
        <v>14</v>
      </c>
      <c r="KU8" s="104">
        <f>IF(AND(KS8="",KT8=""),"",KS8*KS$4+KT8*(1-KS$4))</f>
        <v>14</v>
      </c>
      <c r="KV8" s="118"/>
      <c r="KW8" s="104">
        <f>IF(AND(KS8="",KT8=""),"",IF(OR(KV8="",KV8&lt;KU8),KU8,IF(KT8="",KV8,KS8*KS$4+KV8*(1-KS$4))))</f>
        <v>14</v>
      </c>
      <c r="KX8" s="102"/>
      <c r="KY8" s="102"/>
      <c r="KZ8" s="104" t="str">
        <f>IF(AND(KX8="",KY8=""),"",KX8*KX$4+KY8*(1-KX$4))</f>
        <v/>
      </c>
      <c r="LA8" s="118"/>
      <c r="LB8" s="104" t="str">
        <f>IF(AND(KX8="",KY8=""),"",IF(OR(LA8="",LA8&lt;KZ8),KZ8,IF(KY8="",LA8,KX8*KX$4+LA8*(1-KX$4))))</f>
        <v/>
      </c>
      <c r="LC8" s="102"/>
      <c r="LD8" s="102"/>
      <c r="LE8" s="104" t="str">
        <f>IF(AND(LC8="",LD8=""),"",LC8*LC$4+LD8*(1-LC$4))</f>
        <v/>
      </c>
      <c r="LF8" s="102"/>
      <c r="LG8" s="104" t="str">
        <f>IF(AND(LC8="",LD8=""),"",IF(OR(LF8="",LF8&lt;LE8),LE8,IF(LD8="",LF8,LC8*LC$4+LF8*(1-LC$4))))</f>
        <v/>
      </c>
      <c r="LH8" s="104">
        <f>IF(AND(KI8="",KN8="",KS8=""),"",SUM(KI8)*SUM(KM$4)+SUM(KN8)*SUM(KR$4)+SUM(KS8)*SUM(KW$4)+SUM(KX8)*SUM(LB$4)+SUM(LC8)*SUM(LG$4))</f>
        <v>8.75</v>
      </c>
      <c r="LI8" s="104">
        <f>IF(AND(KJ8="",KO8="",KT8=""),"",SUM(KJ8)*SUM(KM$4)+SUM(KO8)*SUM(KR$4)+SUM(KT8)*SUM(KW$4)+SUM(KY8)*SUM(LB$4)+SUM(LD8)*SUM(LG$4))</f>
        <v>9.125</v>
      </c>
      <c r="LJ8" s="104">
        <f>IF(AND(KK8="",KP8="",KU8=""),"",SUM(KK8)*SUM(KM$4)+SUM(KP8)*SUM(KR$4)+SUM(KU8)*SUM(KW$4)+SUM(KZ8)*SUM(LB$4)+SUM(LE8)*SUM(LG$4))</f>
        <v>8.9749999999999996</v>
      </c>
      <c r="LK8" s="104">
        <f>IF(AND(KL8="",KQ8="",KV8=""),"",SUM(KL8)*SUM(KM$4)+SUM(KQ8)*SUM(KR$4)+SUM(KV8)*SUM(KW$4)+SUM(LA8)*SUM(LB$4)+SUM(LF8)*SUM(LG$4))</f>
        <v>8.4375</v>
      </c>
      <c r="LL8" s="104">
        <f>IF(AND(KM8="",KR8="",KW8=""),"",SUM(KM8)*SUM(KM$4)+SUM(KR8)*SUM(KR$4)+SUM(KW8)*SUM(KW$4)+SUM(LB8)*SUM(LB$4)+SUM(LG8)*SUM(LG$4))</f>
        <v>10.6625</v>
      </c>
      <c r="LM8" s="105">
        <f>IF(LJ8="","",IF(SUM(LL8)=0,IF(SUM(LJ8)&gt;=10,LM$4,0),IF(SUM(LL8)&gt;=10,LM$4,0)))</f>
        <v>2</v>
      </c>
      <c r="LN8" s="109">
        <f>IF(ISERROR(RANK(LL8,LL$6:LL$31)),"",RANK(LL8,LL$6:LL$31))</f>
        <v>23</v>
      </c>
      <c r="LO8" s="102"/>
      <c r="LP8" s="102"/>
      <c r="LQ8" s="104" t="str">
        <f>IF(AND(LO8="",LP8=""),"",LO8*LO$4+LP8*(1-LO$4))</f>
        <v/>
      </c>
      <c r="LR8" s="102"/>
      <c r="LS8" s="104" t="str">
        <f>IF(AND(LO8="",LP8=""),"",IF(OR(LR8="",LR8&lt;LQ8),LQ8,IF(LP8="",LR8,LO8*LO$4+LR8*(1-LO$4))))</f>
        <v/>
      </c>
      <c r="LT8" s="102"/>
      <c r="LU8" s="102"/>
      <c r="LV8" s="104" t="str">
        <f>IF(AND(LT8="",LU8=""),"",LT8*LT$4+LU8*(1-LT$4))</f>
        <v/>
      </c>
      <c r="LW8" s="102"/>
      <c r="LX8" s="104" t="str">
        <f>IF(AND(LT8="",LU8=""),"",IF(OR(LW8="",LW8&lt;LV8),LV8,IF(LU8="",LW8,LT8*LT$4+LW8*(1-LT$4))))</f>
        <v/>
      </c>
      <c r="LY8" s="102"/>
      <c r="LZ8" s="102"/>
      <c r="MA8" s="104" t="str">
        <f>IF(AND(LY8="",LZ8=""),"",LY8*LY$4+LZ8*(1-LY$4))</f>
        <v/>
      </c>
      <c r="MB8" s="118"/>
      <c r="MC8" s="104" t="str">
        <f>IF(AND(LY8="",LZ8=""),"",IF(OR(MB8="",MB8&lt;MA8),MA8,IF(LZ8="",MB8,LY8*LY$4+MB8*(1-LY$4))))</f>
        <v/>
      </c>
      <c r="MD8" s="102"/>
      <c r="ME8" s="102"/>
      <c r="MF8" s="104" t="str">
        <f>IF(AND(MD8="",ME8=""),"",MD8*MD$4+ME8*(1-MD$4))</f>
        <v/>
      </c>
      <c r="MG8" s="118"/>
      <c r="MH8" s="104" t="str">
        <f>IF(AND(MD8="",ME8=""),"",IF(OR(MG8="",MG8&lt;MF8),MF8,IF(ME8="",MG8,MD8*MD$4+MG8*(1-MD$4))))</f>
        <v/>
      </c>
      <c r="MI8" s="102"/>
      <c r="MJ8" s="102"/>
      <c r="MK8" s="104" t="str">
        <f>IF(AND(MI8="",MJ8=""),"",MI8*MI$4+MJ8*(1-MI$4))</f>
        <v/>
      </c>
      <c r="ML8" s="102"/>
      <c r="MM8" s="104" t="str">
        <f>IF(AND(MI8="",MJ8=""),"",IF(OR(ML8="",ML8&lt;MK8),MK8,IF(MJ8="",ML8,MI8*MI$4+ML8*(1-MI$4))))</f>
        <v/>
      </c>
      <c r="MN8" s="104" t="str">
        <f>IF(AND(LO8="",LT8="",LY8=""),"",SUM(LO8)*SUM(LS$4)+SUM(LT8)*SUM(LX$4)+SUM(LY8)*SUM(MC$4)+SUM(MD8)*SUM(MH$4)+SUM(MI8)*SUM(MM$4))</f>
        <v/>
      </c>
      <c r="MO8" s="104" t="str">
        <f>IF(AND(LP8="",LU8="",LZ8=""),"",SUM(LP8)*SUM(LS$4)+SUM(LU8)*SUM(LX$4)+SUM(LZ8)*SUM(MC$4)+SUM(ME8)*SUM(MH$4)+SUM(MJ8)*SUM(MM$4))</f>
        <v/>
      </c>
      <c r="MP8" s="104" t="str">
        <f>IF(AND(LQ8="",LV8="",MA8=""),"",SUM(LQ8)*SUM(LS$4)+SUM(LV8)*SUM(LX$4)+SUM(MA8)*SUM(MC$4)+SUM(MF8)*SUM(MH$4)+SUM(MK8)*SUM(MM$4))</f>
        <v/>
      </c>
      <c r="MQ8" s="104" t="str">
        <f>IF(AND(LR8="",LW8="",MB8=""),"",SUM(LR8)*SUM(LS$4)+SUM(LW8)*SUM(LX$4)+SUM(MB8)*SUM(MC$4)+SUM(MG8)*SUM(MH$4)+SUM(ML8)*SUM(MM$4))</f>
        <v/>
      </c>
      <c r="MR8" s="104" t="str">
        <f>IF(AND(LS8="",LX8="",MC8=""),"",SUM(LS8)*SUM(LS$4)+SUM(LX8)*SUM(LX$4)+SUM(MC8)*SUM(MC$4)+SUM(MH8)*SUM(MH$4)+SUM(MM8)*SUM(MM$4))</f>
        <v/>
      </c>
      <c r="MS8" s="105" t="str">
        <f>IF(MP8="","",IF(SUM(MR8)=0,IF(SUM(MP8)&gt;=10,MS$4,0),IF(SUM(MR8)&gt;=10,MS$4,0)))</f>
        <v/>
      </c>
      <c r="MT8" s="109" t="str">
        <f>IF(ISERROR(RANK(MR8,MR$6:MR$31)),"",RANK(MR8,MR$6:MR$31))</f>
        <v/>
      </c>
      <c r="MU8" s="102"/>
      <c r="MV8" s="102"/>
      <c r="MW8" s="104" t="str">
        <f>IF(AND(MU8="",MV8=""),"",MU8*MU$4+MV8*(1-MU$4))</f>
        <v/>
      </c>
      <c r="MX8" s="102"/>
      <c r="MY8" s="104" t="str">
        <f>IF(AND(MU8="",MV8=""),"",IF(OR(MX8="",MX8&lt;MW8),MW8,IF(MV8="",MX8,MU8*MU$4+MX8*(1-MU$4))))</f>
        <v/>
      </c>
      <c r="MZ8" s="102"/>
      <c r="NA8" s="102"/>
      <c r="NB8" s="104" t="str">
        <f>IF(AND(MZ8="",NA8=""),"",MZ8*MZ$4+NA8*(1-MZ$4))</f>
        <v/>
      </c>
      <c r="NC8" s="102"/>
      <c r="ND8" s="104" t="str">
        <f>IF(AND(MZ8="",NA8=""),"",IF(OR(NC8="",NC8&lt;NB8),NB8,IF(NA8="",NC8,MZ8*MZ$4+NC8*(1-MZ$4))))</f>
        <v/>
      </c>
      <c r="NE8" s="102"/>
      <c r="NF8" s="102"/>
      <c r="NG8" s="104" t="str">
        <f>IF(AND(NE8="",NF8=""),"",NE8*NE$4+NF8*(1-NE$4))</f>
        <v/>
      </c>
      <c r="NH8" s="118"/>
      <c r="NI8" s="104" t="str">
        <f>IF(AND(NE8="",NF8=""),"",IF(OR(NH8="",NH8&lt;NG8),NG8,IF(NF8="",NH8,NE8*NE$4+NH8*(1-NE$4))))</f>
        <v/>
      </c>
      <c r="NJ8" s="102"/>
      <c r="NK8" s="102"/>
      <c r="NL8" s="104" t="str">
        <f>IF(AND(NJ8="",NK8=""),"",NJ8*NJ$4+NK8*(1-NJ$4))</f>
        <v/>
      </c>
      <c r="NM8" s="118"/>
      <c r="NN8" s="104" t="str">
        <f>IF(AND(NJ8="",NK8=""),"",IF(OR(NM8="",NM8&lt;NL8),NL8,IF(NK8="",NM8,NJ8*NJ$4+NM8*(1-NJ$4))))</f>
        <v/>
      </c>
      <c r="NO8" s="102"/>
      <c r="NP8" s="102"/>
      <c r="NQ8" s="104" t="str">
        <f>IF(AND(NO8="",NP8=""),"",NO8*NO$4+NP8*(1-NO$4))</f>
        <v/>
      </c>
      <c r="NR8" s="102"/>
      <c r="NS8" s="104" t="str">
        <f>IF(AND(NO8="",NP8=""),"",IF(OR(NR8="",NR8&lt;NQ8),NQ8,IF(NP8="",NR8,NO8*NO$4+NR8*(1-NO$4))))</f>
        <v/>
      </c>
      <c r="NT8" s="104" t="str">
        <f>IF(AND(MU8="",MZ8="",NE8=""),"",SUM(MU8)*SUM(MY$4)+SUM(MZ8)*SUM(ND$4)+SUM(NE8)*SUM(NI$4)+SUM(NJ8)*SUM(NN$4)+SUM(NO8)*SUM(NS$4))</f>
        <v/>
      </c>
      <c r="NU8" s="104" t="str">
        <f>IF(AND(MV8="",NA8="",NF8=""),"",SUM(MV8)*SUM(MY$4)+SUM(NA8)*SUM(ND$4)+SUM(NF8)*SUM(NI$4)+SUM(NK8)*SUM(NN$4)+SUM(NP8)*SUM(NS$4))</f>
        <v/>
      </c>
      <c r="NV8" s="104" t="str">
        <f>IF(AND(MW8="",NB8="",NG8=""),"",SUM(MW8)*SUM(MY$4)+SUM(NB8)*SUM(ND$4)+SUM(NG8)*SUM(NI$4)+SUM(NL8)*SUM(NN$4)+SUM(NQ8)*SUM(NS$4))</f>
        <v/>
      </c>
      <c r="NW8" s="104" t="str">
        <f>IF(AND(MX8="",NC8="",NH8=""),"",SUM(MX8)*SUM(MY$4)+SUM(NC8)*SUM(ND$4)+SUM(NH8)*SUM(NI$4)+SUM(NM8)*SUM(NN$4)+SUM(NR8)*SUM(NS$4))</f>
        <v/>
      </c>
      <c r="NX8" s="104" t="str">
        <f>IF(AND(MY8="",ND8="",NI8=""),"",SUM(MY8)*SUM(MY$4)+SUM(ND8)*SUM(ND$4)+SUM(NI8)*SUM(NI$4)+SUM(NN8)*SUM(NN$4)+SUM(NS8)*SUM(NS$4))</f>
        <v/>
      </c>
      <c r="NY8" s="105" t="str">
        <f>IF(NV8="","",IF(SUM(NX8)=0,IF(SUM(NV8)&gt;=10,NY$4,0),IF(SUM(NX8)&gt;=10,NY$4,0)))</f>
        <v/>
      </c>
      <c r="NZ8" s="109" t="str">
        <f>IF(ISERROR(RANK(NX8,NX$6:NX$31)),"",RANK(NX8,NX$6:NX$31))</f>
        <v/>
      </c>
      <c r="OA8" s="73" t="str">
        <f>B8</f>
        <v>Désiré</v>
      </c>
      <c r="OB8" s="104">
        <f>AJ8</f>
        <v>9.4593750000000014</v>
      </c>
      <c r="OC8" s="104">
        <f>BP8</f>
        <v>10.318750000000001</v>
      </c>
      <c r="OD8" s="104">
        <f>CV8</f>
        <v>10.308924999999999</v>
      </c>
      <c r="OE8" s="104">
        <f>EB8</f>
        <v>10.45</v>
      </c>
      <c r="OF8" s="104">
        <f>FH8</f>
        <v>10.487500000000001</v>
      </c>
      <c r="OG8" s="104">
        <f>GN8</f>
        <v>8.9781249999999986</v>
      </c>
      <c r="OH8" s="104">
        <f>HT8</f>
        <v>10.206250000000001</v>
      </c>
      <c r="OI8" s="104">
        <f>IZ8</f>
        <v>11.75</v>
      </c>
      <c r="OJ8" s="104">
        <f>KF8</f>
        <v>12.5</v>
      </c>
      <c r="OK8" s="104">
        <f>LL8</f>
        <v>10.6625</v>
      </c>
      <c r="OL8" s="104" t="str">
        <f>MR8</f>
        <v/>
      </c>
      <c r="OM8" s="104" t="str">
        <f>NX8</f>
        <v/>
      </c>
      <c r="ON8" s="134"/>
      <c r="OO8" s="104" t="e">
        <f>IF(AF8="","",(SUM(#REF!)*SUM($AK$4)+SUM(BL8)*SUM($BQ$4)+SUM(CR8)*SUM($CW$4)+SUM(DX8)*SUM($EC$4)+SUM(FD8)*SUM($FI$4)+SUM(GJ8)*SUM($GO$4)+SUM(HP8)*SUM($HU$4)+SUM(IV8)*SUM($JA$4)+SUM(KB8)*SUM($KG$4)+SUM(LH8)*SUM($LM$4)+SUM(MN8)*SUM($MS$4)+SUM(NT8)*SUM($NY$4))/30)</f>
        <v>#REF!</v>
      </c>
      <c r="OP8" s="104" t="e">
        <f>IF(AG8="","",(SUM(#REF!)*SUM($AK$4)+SUM(BM8)*SUM($BQ$4)+SUM(CS8)*SUM($CW$4)+SUM(DY8)*SUM($EC$4)+SUM(FE8)*SUM($FI$4)+SUM(GK8)*SUM($GO$4)+SUM(HQ8)*SUM($HU$4)+SUM(IW8)*SUM($JA$4)+SUM(KC8)*SUM($KG$4)+SUM(LI8)*SUM($LM$4)+SUM(MO8)*SUM($MS$4)+SUM(NU8)*SUM($NY$4))/30)</f>
        <v>#REF!</v>
      </c>
      <c r="OQ8" s="104">
        <f>IF(AH8="","",($AK$4*SUM(AH8)+$BQ$4*SUM(BN8)+$CW$4*SUM(CT8)+$EC$4*SUM(DZ8)+$FI$4*SUM(FF8)+$GO$4*SUM(GL8)+$HU$4*SUM(HR8)+$JA$4*SUM(IX8)+$KG$4*SUM(KD8)+$LM$4*SUM(LJ8)+$MS$4*SUM(MP8)+$NY$4*SUM(NV8))/30)</f>
        <v>10.073585833333334</v>
      </c>
      <c r="OR8" s="104">
        <f>IF(AJ8="","",($AK$4*SUM(AJ8)+$BQ$4*SUM(BP8)+$CW$4*SUM(CV8)+$EC$4*SUM(EB8)+$FI$4*SUM(FH8)+$GO$4*SUM(GN8)+$HU$4*SUM(HT8)+$JA$4*SUM(IZ8)+$KG$4*SUM(KF8)+$LM$4*SUM(LL8)+$MS$4*SUM(MR8)+$NY$4*SUM(NX8))/30)</f>
        <v>10.375460833333332</v>
      </c>
      <c r="OS8" s="105">
        <f>IF(AL8="","",SUM($AK8,$BQ8,$CW8,$EC8,$FI8,$GO8,$HU8,$JA8,$KG8,$LM8,$MS8,$NY8))</f>
        <v>23</v>
      </c>
      <c r="OT8" s="105">
        <f>IF(OR8="","",IF(OR8&lt;10,OS8,30))</f>
        <v>30</v>
      </c>
      <c r="OU8" s="134"/>
      <c r="OV8" s="109">
        <f>IF(ISERROR(RANK(OR8,OR$6:OR$31)),"",RANK(OR8,OR$6:OR$31))</f>
        <v>21</v>
      </c>
      <c r="OX8" s="95" t="s">
        <v>35</v>
      </c>
      <c r="OY8" s="95" t="s">
        <v>34</v>
      </c>
      <c r="OZ8" s="95" t="s">
        <v>35</v>
      </c>
      <c r="PA8" s="95" t="s">
        <v>34</v>
      </c>
      <c r="PB8" s="95"/>
      <c r="PC8" s="95" t="s">
        <v>35</v>
      </c>
      <c r="PD8" s="95"/>
      <c r="PE8" s="95"/>
      <c r="PF8" s="95"/>
      <c r="PG8" s="95"/>
    </row>
    <row r="9" spans="1:423" ht="15.6" x14ac:dyDescent="0.3">
      <c r="A9" s="103" t="e">
        <f>A8+1</f>
        <v>#VALUE!</v>
      </c>
      <c r="B9" s="197" t="s">
        <v>293</v>
      </c>
      <c r="C9" s="197"/>
      <c r="D9" s="195"/>
      <c r="E9" s="195"/>
      <c r="F9" s="196"/>
      <c r="G9" s="102">
        <v>12.5</v>
      </c>
      <c r="H9" s="102">
        <v>6.75</v>
      </c>
      <c r="I9" s="104">
        <f>IF(AND(G9="",H9=""),"",G9*G$4+H9*(1-G$4))</f>
        <v>9.0500000000000007</v>
      </c>
      <c r="J9" s="102"/>
      <c r="K9" s="104">
        <f>IF(AND(G9="",H9=""),"",IF(OR(J9="",J9&lt;I9),I9,IF(H9="",J9,G9*G$4+J9*(1-G$4))))</f>
        <v>9.0500000000000007</v>
      </c>
      <c r="L9" s="102">
        <v>14</v>
      </c>
      <c r="M9" s="102">
        <v>7.5</v>
      </c>
      <c r="N9" s="104">
        <f>IF(AND(L9="",M9=""),"",L9*L$4+M9*(1-L$4))</f>
        <v>10.100000000000001</v>
      </c>
      <c r="O9" s="102"/>
      <c r="P9" s="104">
        <f>IF(AND(L9="",M9=""),"",IF(OR(O9="",O9&lt;N9),N9,IF(M9="",O9,L9*L$4+O9*(1-L$4))))</f>
        <v>10.100000000000001</v>
      </c>
      <c r="Q9" s="102">
        <v>15</v>
      </c>
      <c r="R9" s="102">
        <v>12.25</v>
      </c>
      <c r="S9" s="104">
        <f>IF(AND(Q9="",R9=""),"",Q9*Q$4+R9*(1-Q$4))</f>
        <v>13.35</v>
      </c>
      <c r="T9" s="118"/>
      <c r="U9" s="104">
        <f>IF(AND(Q9="",R9=""),"",IF(OR(T9="",T9&lt;S9),S9,IF(R9="",T9,Q9*Q$4+T9*(1-Q$4))))</f>
        <v>13.35</v>
      </c>
      <c r="V9" s="102">
        <v>14</v>
      </c>
      <c r="W9" s="102">
        <v>6</v>
      </c>
      <c r="X9" s="104">
        <f>IF(AND(V9="",W9=""),"",V9*V$4+W9*(1-V$4))</f>
        <v>9.1999999999999993</v>
      </c>
      <c r="Y9" s="118"/>
      <c r="Z9" s="104">
        <f>IF(AND(V9="",W9=""),"",IF(OR(Y9="",Y9&lt;X9),X9,IF(W9="",Y9,V9*V$4+Y9*(1-V$4))))</f>
        <v>9.1999999999999993</v>
      </c>
      <c r="AA9" s="102"/>
      <c r="AB9" s="102"/>
      <c r="AC9" s="104" t="str">
        <f>IF(AND(AA9="",AB9=""),"",AA9*AA$4+AB9*(1-AA$4))</f>
        <v/>
      </c>
      <c r="AD9" s="102"/>
      <c r="AE9" s="104" t="str">
        <f>IF(AND(AA9="",AB9=""),"",IF(OR(AD9="",AD9&lt;AC9),AC9,IF(AB9="",AD9,AA9*AA$4+AD9*(1-AA$4))))</f>
        <v/>
      </c>
      <c r="AF9" s="104">
        <f>IF(AND(G9="",L9="",Q9=""),"",SUM(G9)*SUM(K$4)+SUM(L9)*SUM(P$4)+SUM(Q9)*SUM(U$4)+SUM(V9)*SUM(Z$4)+SUM(AA9)*SUM(AE$4))</f>
        <v>13.78125</v>
      </c>
      <c r="AG9" s="104">
        <f>IF(AND(H9="",M9="",R9=""),"",SUM(H9)*SUM(K$4)+SUM(M9)*SUM(P$4)+SUM(R9)*SUM(U$4)+SUM(W9)*SUM(Z$4)+SUM(AB9)*SUM(AE$4))</f>
        <v>8.078125</v>
      </c>
      <c r="AH9" s="104">
        <f>IF(AND(I9="",N9="",S9=""),"",SUM(I9)*SUM(K$4)+SUM(N9)*SUM(P$4)+SUM(S9)*SUM(U$4)+SUM(X9)*SUM(Z$4)+SUM(AC9)*SUM(AE$4))</f>
        <v>10.359375</v>
      </c>
      <c r="AI9" s="104" t="str">
        <f>IF(AND(J9="",O9="",T9=""),"",SUM(J9)*SUM(K$4)+SUM(O9)*SUM(P$4)+SUM(T9)*SUM(U$4)+SUM(Y9)*SUM(Z$4)+SUM(AD9)*SUM(AE$4))</f>
        <v/>
      </c>
      <c r="AJ9" s="104">
        <f>IF(AND(K9="",P9="",U9=""),"",SUM(K9)*SUM(K$4)+SUM(P9)*SUM(P$4)+SUM(U9)*SUM(U$4)+SUM(Z9)*SUM(Z$4)+SUM(AE9)*SUM(AE$4))</f>
        <v>10.359375</v>
      </c>
      <c r="AK9" s="105">
        <f>IF(AH9="","",IF(SUM(AJ9)=0,IF(SUM(AH9)&gt;=10,AK$4,0),IF(SUM(AJ9)&gt;=10,AK$4,0)))</f>
        <v>5</v>
      </c>
      <c r="AL9" s="109">
        <f>IF(ISERROR(RANK(AJ9,AJ$6:AJ$31)),"",RANK(AJ9,AJ$6:AJ$31))</f>
        <v>12</v>
      </c>
      <c r="AM9" s="102">
        <v>14</v>
      </c>
      <c r="AN9" s="102">
        <v>15.25</v>
      </c>
      <c r="AO9" s="104">
        <f>IF(AND(AM9="",AN9=""),"",AM9*AM$4+AN9*(1-AM$4))</f>
        <v>14.75</v>
      </c>
      <c r="AP9" s="102"/>
      <c r="AQ9" s="104">
        <f>IF(AND(AM9="",AN9=""),"",IF(OR(AP9="",AP9&lt;AO9),AO9,IF(AN9="",AP9,AM9*AM$4+AP9*(1-AM$4))))</f>
        <v>14.75</v>
      </c>
      <c r="AR9" s="102">
        <v>11.5</v>
      </c>
      <c r="AS9" s="102">
        <v>6.5</v>
      </c>
      <c r="AT9" s="104">
        <f>IF(AND(AR9="",AS9=""),"",AR9*AR$4+AS9*(1-AR$4))</f>
        <v>8.5</v>
      </c>
      <c r="AU9" s="102"/>
      <c r="AV9" s="104">
        <f>IF(AND(AR9="",AS9=""),"",IF(OR(AU9="",AU9&lt;AT9),AT9,IF(AS9="",AU9,AR9*AR$4+AU9*(1-AR$4))))</f>
        <v>8.5</v>
      </c>
      <c r="AW9" s="102">
        <v>10.5</v>
      </c>
      <c r="AX9" s="102">
        <v>11</v>
      </c>
      <c r="AY9" s="104">
        <f>IF(AND(AW9="",AX9=""),"",AW9*AW$4+AX9*(1-AW$4))</f>
        <v>10.8</v>
      </c>
      <c r="AZ9" s="118"/>
      <c r="BA9" s="104">
        <f>IF(AND(AW9="",AX9=""),"",IF(OR(AZ9="",AZ9&lt;AY9),AY9,IF(AX9="",AZ9,AW9*AW$4+AZ9*(1-AW$4))))</f>
        <v>10.8</v>
      </c>
      <c r="BB9" s="102"/>
      <c r="BC9" s="102"/>
      <c r="BD9" s="104" t="str">
        <f>IF(AND(BB9="",BC9=""),"",BB9*BB$4+BC9*(1-BB$4))</f>
        <v/>
      </c>
      <c r="BE9" s="118"/>
      <c r="BF9" s="104" t="str">
        <f>IF(AND(BB9="",BC9=""),"",IF(OR(BE9="",BE9&lt;BD9),BD9,IF(BC9="",BE9,BB9*BB$4+BE9*(1-BB$4))))</f>
        <v/>
      </c>
      <c r="BG9" s="102"/>
      <c r="BH9" s="102"/>
      <c r="BI9" s="104" t="str">
        <f>IF(AND(BG9="",BH9=""),"",BG9*BG$4+BH9*(1-BG$4))</f>
        <v/>
      </c>
      <c r="BJ9" s="102"/>
      <c r="BK9" s="104" t="str">
        <f>IF(AND(BG9="",BH9=""),"",IF(OR(BJ9="",BJ9&lt;BI9),BI9,IF(BH9="",BJ9,BG9*BG$4+BJ9*(1-BG$4))))</f>
        <v/>
      </c>
      <c r="BL9" s="104">
        <f>IF(AND(AM9="",AR9="",AW9=""),"",SUM(AM9)*SUM(AQ$4)+SUM(AR9)*SUM(AV$4)+SUM(AW9)*SUM(BA$4)+SUM(BB9)*SUM(BF$4)+SUM(BG9)*SUM(BK$4))</f>
        <v>12.25</v>
      </c>
      <c r="BM9" s="104">
        <f>IF(AND(AN9="",AS9="",AX9=""),"",SUM(AN9)*SUM(AQ$4)+SUM(AS9)*SUM(AV$4)+SUM(AX9)*SUM(BA$4)+SUM(BC9)*SUM(BF$4)+SUM(BH9)*SUM(BK$4))</f>
        <v>10.625</v>
      </c>
      <c r="BN9" s="104">
        <f>IF(AND(AO9="",AT9="",AY9=""),"",SUM(AO9)*SUM(AQ$4)+SUM(AT9)*SUM(AV$4)+SUM(AY9)*SUM(BA$4)+SUM(BD9)*SUM(BF$4)+SUM(BI9)*SUM(BK$4))</f>
        <v>11.275</v>
      </c>
      <c r="BO9" s="104" t="str">
        <f>IF(AND(AP9="",AU9="",AZ9=""),"",SUM(AP9)*SUM(AQ$4)+SUM(AU9)*SUM(AV$4)+SUM(AZ9)*SUM(BA$4)+SUM(BE9)*SUM(BF$4)+SUM(BJ9)*SUM(BK$4))</f>
        <v/>
      </c>
      <c r="BP9" s="104">
        <f>IF(AND(AQ9="",AV9="",BA9=""),"",SUM(AQ9)*SUM(AQ$4)+SUM(AV9)*SUM(AV$4)+SUM(BA9)*SUM(BA$4)+SUM(BF9)*SUM(BF$4)+SUM(BK9)*SUM(BK$4))</f>
        <v>11.275</v>
      </c>
      <c r="BQ9" s="105">
        <f>IF(BN9="","",IF(SUM(BP9)=0,IF(SUM(BN9)&gt;=10,BQ$4,0),IF(SUM(BP9)&gt;=10,BQ$4,0)))</f>
        <v>4</v>
      </c>
      <c r="BR9" s="109">
        <f>IF(ISERROR(RANK(BP9,BP$6:BP$31)),"",RANK(BP9,BP$6:BP$31))</f>
        <v>10</v>
      </c>
      <c r="BS9" s="102">
        <v>9.14</v>
      </c>
      <c r="BT9" s="102">
        <v>10.5</v>
      </c>
      <c r="BU9" s="104">
        <f>IF(AND(BS9="",BT9=""),"",BS9*BS$4+BT9*(1-BS$4))</f>
        <v>9.9559999999999995</v>
      </c>
      <c r="BV9" s="102"/>
      <c r="BW9" s="104">
        <f>IF(AND(BS9="",BT9=""),"",IF(OR(BV9="",BV9&lt;BU9),BU9,IF(BT9="",BV9,BS9*BS$4+BV9*(1-BS$4))))</f>
        <v>9.9559999999999995</v>
      </c>
      <c r="BX9" s="102">
        <v>12</v>
      </c>
      <c r="BY9" s="102">
        <v>12.5</v>
      </c>
      <c r="BZ9" s="104">
        <f>IF(AND(BX9="",BY9=""),"",BX9*BX$4+BY9*(1-BX$4))</f>
        <v>12.3</v>
      </c>
      <c r="CA9" s="102"/>
      <c r="CB9" s="104">
        <f>IF(AND(BX9="",BY9=""),"",IF(OR(CA9="",CA9&lt;BZ9),BZ9,IF(BY9="",CA9,BX9*BX$4+CA9*(1-BX$4))))</f>
        <v>12.3</v>
      </c>
      <c r="CC9" s="102">
        <v>14</v>
      </c>
      <c r="CD9" s="102">
        <v>9</v>
      </c>
      <c r="CE9" s="104">
        <f>IF(AND(CC9="",CD9=""),"",CC9*CC$4+CD9*(1-CC$4))</f>
        <v>11</v>
      </c>
      <c r="CF9" s="118"/>
      <c r="CG9" s="104">
        <f>IF(AND(CC9="",CD9=""),"",IF(OR(CF9="",CF9&lt;CE9),CE9,IF(CD9="",CF9,CC9*CC$4+CF9*(1-CC$4))))</f>
        <v>11</v>
      </c>
      <c r="CH9" s="102"/>
      <c r="CI9" s="102"/>
      <c r="CJ9" s="104" t="str">
        <f>IF(AND(CH9="",CI9=""),"",CH9*CH$4+CI9*(1-CH$4))</f>
        <v/>
      </c>
      <c r="CK9" s="118"/>
      <c r="CL9" s="104" t="str">
        <f>IF(AND(CH9="",CI9=""),"",IF(OR(CK9="",CK9&lt;CJ9),CJ9,IF(CI9="",CK9,CH9*CH$4+CK9*(1-CH$4))))</f>
        <v/>
      </c>
      <c r="CM9" s="102"/>
      <c r="CN9" s="102"/>
      <c r="CO9" s="104" t="str">
        <f>IF(AND(CM9="",CN9=""),"",CM9*CM$4+CN9*(1-CM$4))</f>
        <v/>
      </c>
      <c r="CP9" s="102"/>
      <c r="CQ9" s="104" t="str">
        <f>IF(AND(CM9="",CN9=""),"",IF(OR(CP9="",CP9&lt;CO9),CO9,IF(CN9="",CP9,CM9*CM$4+CP9*(1-CM$4))))</f>
        <v/>
      </c>
      <c r="CR9" s="104">
        <f>IF(AND(BS9="",BX9="",CC9=""),"",SUM(BS9)*SUM(BW$4)+SUM(BX9)*SUM(CB$4)+SUM(CC9)*SUM(CG$4)+SUM(CH9)*SUM(CL$4)+SUM(CM9)*SUM(CQ$4))</f>
        <v>11.5525</v>
      </c>
      <c r="CS9" s="104">
        <f>IF(AND(BT9="",BY9="",CD9=""),"",SUM(BT9)*SUM(BW$4)+SUM(BY9)*SUM(CB$4)+SUM(CD9)*SUM(CG$4)+SUM(CI9)*SUM(CL$4)+SUM(CN9)*SUM(CQ$4))</f>
        <v>10.65625</v>
      </c>
      <c r="CT9" s="104">
        <f>IF(AND(BU9="",BZ9="",CE9=""),"",SUM(BU9)*SUM(BW$4)+SUM(BZ9)*SUM(CB$4)+SUM(CE9)*SUM(CG$4)+SUM(CJ9)*SUM(CL$4)+SUM(CO9)*SUM(CQ$4))</f>
        <v>11.014749999999999</v>
      </c>
      <c r="CU9" s="104" t="str">
        <f>IF(AND(BV9="",CA9="",CF9=""),"",SUM(BV9)*SUM(BW$4)+SUM(CA9)*SUM(CB$4)+SUM(CF9)*SUM(CG$4)+SUM(CK9)*SUM(CL$4)+SUM(CP9)*SUM(CQ$4))</f>
        <v/>
      </c>
      <c r="CV9" s="104">
        <f>IF(AND(BW9="",CB9="",CG9=""),"",SUM(BW9)*SUM(BW$4)+SUM(CB9)*SUM(CB$4)+SUM(CG9)*SUM(CG$4)+SUM(CL9)*SUM(CL$4)+SUM(CQ9)*SUM(CQ$4))</f>
        <v>11.014749999999999</v>
      </c>
      <c r="CW9" s="105">
        <f>IF(CT9="","",IF(SUM(CV9)=0,IF(SUM(CT9)&gt;=10,CW$4,0),IF(SUM(CV9)&gt;=10,CW$4,0)))</f>
        <v>4</v>
      </c>
      <c r="CX9" s="109">
        <f>IF(ISERROR(RANK(CV9,CV$6:CV$31)),"",RANK(CV9,CV$6:CV$31))</f>
        <v>22</v>
      </c>
      <c r="CY9" s="102">
        <v>11</v>
      </c>
      <c r="CZ9" s="102">
        <v>10</v>
      </c>
      <c r="DA9" s="104">
        <f>IF(AND(CY9="",CZ9=""),"",CY9*CY$4+CZ9*(1-CY$4))</f>
        <v>10.4</v>
      </c>
      <c r="DB9" s="102"/>
      <c r="DC9" s="104">
        <f>IF(AND(CY9="",CZ9=""),"",IF(OR(DB9="",DB9&lt;DA9),DA9,IF(CZ9="",DB9,CY9*CY$4+DB9*(1-CY$4))))</f>
        <v>10.4</v>
      </c>
      <c r="DD9" s="102">
        <v>13</v>
      </c>
      <c r="DE9" s="102">
        <v>9</v>
      </c>
      <c r="DF9" s="104">
        <f>IF(AND(DD9="",DE9=""),"",DD9*DD$4+DE9*(1-DD$4))</f>
        <v>10.6</v>
      </c>
      <c r="DG9" s="102"/>
      <c r="DH9" s="104">
        <f>IF(AND(DD9="",DE9=""),"",IF(OR(DG9="",DG9&lt;DF9),DF9,IF(DE9="",DG9,DD9*DD$4+DG9*(1-DD$4))))</f>
        <v>10.6</v>
      </c>
      <c r="DI9" s="102"/>
      <c r="DJ9" s="102"/>
      <c r="DK9" s="104" t="str">
        <f>IF(AND(DI9="",DJ9=""),"",DI9*DI$4+DJ9*(1-DI$4))</f>
        <v/>
      </c>
      <c r="DL9" s="118"/>
      <c r="DM9" s="104" t="str">
        <f>IF(AND(DI9="",DJ9=""),"",IF(OR(DL9="",DL9&lt;DK9),DK9,IF(DJ9="",DL9,DI9*DI$4+DL9*(1-DI$4))))</f>
        <v/>
      </c>
      <c r="DN9" s="102"/>
      <c r="DO9" s="102"/>
      <c r="DP9" s="104" t="str">
        <f>IF(AND(DN9="",DO9=""),"",DN9*DN$4+DO9*(1-DN$4))</f>
        <v/>
      </c>
      <c r="DQ9" s="118"/>
      <c r="DR9" s="104" t="str">
        <f>IF(AND(DN9="",DO9=""),"",IF(OR(DQ9="",DQ9&lt;DP9),DP9,IF(DO9="",DQ9,DN9*DN$4+DQ9*(1-DN$4))))</f>
        <v/>
      </c>
      <c r="DS9" s="102"/>
      <c r="DT9" s="102"/>
      <c r="DU9" s="104" t="str">
        <f>IF(AND(DS9="",DT9=""),"",DS9*DS$4+DT9*(1-DS$4))</f>
        <v/>
      </c>
      <c r="DV9" s="102"/>
      <c r="DW9" s="104" t="str">
        <f>IF(AND(DS9="",DT9=""),"",IF(OR(DV9="",DV9&lt;DU9),DU9,IF(DT9="",DV9,DS9*DS$4+DV9*(1-DS$4))))</f>
        <v/>
      </c>
      <c r="DX9" s="104">
        <f>IF(AND(CY9="",DD9="",DI9=""),"",SUM(CY9)*SUM(DC$4)+SUM(DD9)*SUM(DH$4)+SUM(DI9)*SUM(DM$4)+SUM(DN9)*SUM(DR$4)+SUM(DS9)*SUM(DW$4))</f>
        <v>12</v>
      </c>
      <c r="DY9" s="104">
        <f>IF(AND(CZ9="",DE9="",DJ9=""),"",SUM(CZ9)*SUM(DC$4)+SUM(DE9)*SUM(DH$4)+SUM(DJ9)*SUM(DM$4)+SUM(DO9)*SUM(DR$4)+SUM(DT9)*SUM(DW$4))</f>
        <v>9.5</v>
      </c>
      <c r="DZ9" s="104">
        <f>IF(AND(DA9="",DF9="",DK9=""),"",SUM(DA9)*SUM(DC$4)+SUM(DF9)*SUM(DH$4)+SUM(DK9)*SUM(DM$4)+SUM(DP9)*SUM(DR$4)+SUM(DU9)*SUM(DW$4))</f>
        <v>10.5</v>
      </c>
      <c r="EA9" s="104" t="str">
        <f>IF(AND(DB9="",DG9="",DL9=""),"",SUM(DB9)*SUM(DC$4)+SUM(DG9)*SUM(DH$4)+SUM(DL9)*SUM(DM$4)+SUM(DQ9)*SUM(DR$4)+SUM(DV9)*SUM(DW$4))</f>
        <v/>
      </c>
      <c r="EB9" s="104">
        <f>IF(AND(DC9="",DH9="",DM9=""),"",SUM(DC9)*SUM(DC$4)+SUM(DH9)*SUM(DH$4)+SUM(DM9)*SUM(DM$4)+SUM(DR9)*SUM(DR$4)+SUM(DW9)*SUM(DW$4))</f>
        <v>10.5</v>
      </c>
      <c r="EC9" s="105">
        <f>IF(DZ9="","",IF(SUM(EB9)=0,IF(SUM(DZ9)&gt;=10,EC$4,0),IF(SUM(EB9)&gt;=10,EC$4,0)))</f>
        <v>4</v>
      </c>
      <c r="ED9" s="109">
        <f>IF(ISERROR(RANK(EB9,EB$6:EB$31)),"",RANK(EB9,EB$6:EB$31))</f>
        <v>21</v>
      </c>
      <c r="EE9" s="102">
        <v>12.5</v>
      </c>
      <c r="EF9" s="102">
        <v>11.5</v>
      </c>
      <c r="EG9" s="104">
        <f>IF(AND(EE9="",EF9=""),"",EE9*EE$4+EF9*(1-EE$4))</f>
        <v>11.899999999999999</v>
      </c>
      <c r="EH9" s="102"/>
      <c r="EI9" s="104">
        <f>IF(AND(EE9="",EF9=""),"",IF(OR(EH9="",EH9&lt;EG9),EG9,IF(EF9="",EH9,EE9*EE$4+EH9*(1-EE$4))))</f>
        <v>11.899999999999999</v>
      </c>
      <c r="EJ9" s="102">
        <v>8.5</v>
      </c>
      <c r="EK9" s="102">
        <v>7</v>
      </c>
      <c r="EL9" s="104">
        <f>IF(AND(EJ9="",EK9=""),"",EJ9*EJ$4+EK9*(1-EJ$4))</f>
        <v>7.6000000000000005</v>
      </c>
      <c r="EM9" s="102">
        <v>11.5</v>
      </c>
      <c r="EN9" s="104">
        <f>IF(AND(EJ9="",EK9=""),"",IF(OR(EM9="",EM9&lt;EL9),EL9,IF(EK9="",EM9,EJ9*EJ$4+EM9*(1-EJ$4))))</f>
        <v>10.3</v>
      </c>
      <c r="EO9" s="102">
        <v>11</v>
      </c>
      <c r="EP9" s="102">
        <v>8</v>
      </c>
      <c r="EQ9" s="104">
        <f>IF(AND(EO9="",EP9=""),"",EO9*EO$4+EP9*(1-EO$4))</f>
        <v>9.1999999999999993</v>
      </c>
      <c r="ER9" s="118">
        <v>9</v>
      </c>
      <c r="ES9" s="104">
        <f>IF(AND(EO9="",EP9=""),"",IF(OR(ER9="",ER9&lt;EQ9),EQ9,IF(EP9="",ER9,EO9*EO$4+ER9*(1-EO$4))))</f>
        <v>9.1999999999999993</v>
      </c>
      <c r="ET9" s="102"/>
      <c r="EU9" s="102"/>
      <c r="EV9" s="104" t="str">
        <f>IF(AND(ET9="",EU9=""),"",ET9*ET$4+EU9*(1-ET$4))</f>
        <v/>
      </c>
      <c r="EW9" s="118"/>
      <c r="EX9" s="104" t="str">
        <f>IF(AND(ET9="",EU9=""),"",IF(OR(EW9="",EW9&lt;EV9),EV9,IF(EU9="",EW9,ET9*ET$4+EW9*(1-ET$4))))</f>
        <v/>
      </c>
      <c r="EY9" s="102"/>
      <c r="EZ9" s="102"/>
      <c r="FA9" s="104" t="str">
        <f>IF(AND(EY9="",EZ9=""),"",EY9*EY$4+EZ9*(1-EY$4))</f>
        <v/>
      </c>
      <c r="FB9" s="102"/>
      <c r="FC9" s="104" t="str">
        <f>IF(AND(EY9="",EZ9=""),"",IF(OR(FB9="",FB9&lt;FA9),FA9,IF(EZ9="",FB9,EY9*EY$4+FB9*(1-EY$4))))</f>
        <v/>
      </c>
      <c r="FD9" s="104">
        <f>IF(AND(EE9="",EJ9="",EO9=""),"",SUM(EE9)*SUM(EI$4)+SUM(EJ9)*SUM(EN$4)+SUM(EO9)*SUM(ES$4)+SUM(ET9)*SUM(EX$4)+SUM(EY9)*SUM(FC$4))</f>
        <v>10.6875</v>
      </c>
      <c r="FE9" s="104">
        <f>IF(AND(EF9="",EK9="",EP9=""),"",SUM(EF9)*SUM(EI$4)+SUM(EK9)*SUM(EN$4)+SUM(EP9)*SUM(ES$4)+SUM(EU9)*SUM(EX$4)+SUM(EZ9)*SUM(FC$4))</f>
        <v>8.78125</v>
      </c>
      <c r="FF9" s="104">
        <f>IF(AND(EG9="",EL9="",EQ9=""),"",SUM(EG9)*SUM(EI$4)+SUM(EL9)*SUM(EN$4)+SUM(EQ9)*SUM(ES$4)+SUM(EV9)*SUM(EX$4)+SUM(FA9)*SUM(FC$4))</f>
        <v>9.5437499999999993</v>
      </c>
      <c r="FG9" s="104">
        <f>IF(AND(EH9="",EM9="",ER9=""),"",SUM(EH9)*SUM(EI$4)+SUM(EM9)*SUM(EN$4)+SUM(ER9)*SUM(ES$4)+SUM(EW9)*SUM(EX$4)+SUM(FB9)*SUM(FC$4))</f>
        <v>6.96875</v>
      </c>
      <c r="FH9" s="104">
        <f>IF(AND(EI9="",EN9="",ES9=""),"",SUM(EI9)*SUM(EI$4)+SUM(EN9)*SUM(EN$4)+SUM(ES9)*SUM(ES$4)+SUM(EX9)*SUM(EX$4)+SUM(FC9)*SUM(FC$4))</f>
        <v>10.387499999999999</v>
      </c>
      <c r="FI9" s="105">
        <f>IF(FF9="","",IF(SUM(FH9)=0,IF(SUM(FF9)&gt;=10,FI$4,0),IF(SUM(FH9)&gt;=10,FI$4,0)))</f>
        <v>3</v>
      </c>
      <c r="FJ9" s="109">
        <f>IF(ISERROR(RANK(FH9,FH$6:FH$31)),"",RANK(FH9,FH$6:FH$31))</f>
        <v>19</v>
      </c>
      <c r="FK9" s="198">
        <v>11</v>
      </c>
      <c r="FL9" s="198">
        <v>10.75</v>
      </c>
      <c r="FM9" s="104">
        <f>IF(AND(FK9="",FL9=""),"",FK9*FK$4+FL9*(1-FK$4))</f>
        <v>10.850000000000001</v>
      </c>
      <c r="FN9" s="200"/>
      <c r="FO9" s="104">
        <f>IF(AND(FK9="",FL9=""),"",IF(OR(FN9="",FN9&lt;FM9),FM9,IF(FL9="",FN9,FK9*FK$4+FN9*(1-FK$4))))</f>
        <v>10.850000000000001</v>
      </c>
      <c r="FP9" s="199">
        <f>(6.2*20)/9</f>
        <v>13.777777777777779</v>
      </c>
      <c r="FQ9" s="197">
        <v>6.75</v>
      </c>
      <c r="FR9" s="104">
        <f>IF(AND(FP9="",FQ9=""),"",FP9*FP$4+FQ9*(1-FP$4))</f>
        <v>9.5611111111111118</v>
      </c>
      <c r="FS9" s="203">
        <v>10</v>
      </c>
      <c r="FT9" s="104">
        <f>IF(AND(FP9="",FQ9=""),"",IF(OR(FS9="",FS9&lt;FR9),FR9,IF(FQ9="",FS9,FP9*FP$4+FS9*(1-FP$4))))</f>
        <v>11.511111111111113</v>
      </c>
      <c r="FU9" s="102">
        <v>6.7</v>
      </c>
      <c r="FV9" s="198">
        <v>8</v>
      </c>
      <c r="FW9" s="104">
        <f>IF(AND(FU9="",FV9=""),"",FU9*FU$4+FV9*(1-FU$4))</f>
        <v>7.48</v>
      </c>
      <c r="FX9" s="202">
        <v>12</v>
      </c>
      <c r="FY9" s="104">
        <f>IF(AND(FU9="",FV9=""),"",IF(OR(FX9="",FX9&lt;FW9),FW9,IF(FV9="",FX9,FU9*FU$4+FX9*(1-FU$4))))</f>
        <v>9.879999999999999</v>
      </c>
      <c r="FZ9" s="102"/>
      <c r="GA9" s="102"/>
      <c r="GB9" s="104" t="str">
        <f>IF(AND(FZ9="",GA9=""),"",FZ9*FZ$4+GA9*(1-FZ$4))</f>
        <v/>
      </c>
      <c r="GC9" s="118"/>
      <c r="GD9" s="104" t="str">
        <f>IF(AND(FZ9="",GA9=""),"",IF(OR(GC9="",GC9&lt;GB9),GB9,IF(GA9="",GC9,FZ9*FZ$4+GC9*(1-FZ$4))))</f>
        <v/>
      </c>
      <c r="GE9" s="102"/>
      <c r="GF9" s="102"/>
      <c r="GG9" s="104" t="str">
        <f>IF(AND(GE9="",GF9=""),"",GE9*GE$4+GF9*(1-GE$4))</f>
        <v/>
      </c>
      <c r="GH9" s="102"/>
      <c r="GI9" s="104" t="str">
        <f>IF(AND(GE9="",GF9=""),"",IF(OR(GH9="",GH9&lt;GG9),GG9,IF(GF9="",GH9,GE9*GE$4+GH9*(1-GE$4))))</f>
        <v/>
      </c>
      <c r="GJ9" s="104">
        <f>IF(AND(FK9="",FP9="",FU9=""),"",SUM(FK9)*SUM(FO$4)+SUM(FP9)*SUM(FT$4)+SUM(FU9)*SUM(FY$4)+SUM(FZ9)*SUM(GD$4)+SUM(GE9)*SUM(GI$4))</f>
        <v>10.350694444444445</v>
      </c>
      <c r="GK9" s="104">
        <f>IF(AND(FL9="",FQ9="",FV9=""),"",SUM(FL9)*SUM(FO$4)+SUM(FQ9)*SUM(FT$4)+SUM(FV9)*SUM(FY$4)+SUM(GA9)*SUM(GD$4)+SUM(GF9)*SUM(GI$4))</f>
        <v>8.890625</v>
      </c>
      <c r="GL9" s="104">
        <f>IF(AND(FM9="",FR9="",FW9=""),"",SUM(FM9)*SUM(FO$4)+SUM(FR9)*SUM(FT$4)+SUM(FW9)*SUM(FY$4)+SUM(GB9)*SUM(GD$4)+SUM(GG9)*SUM(GI$4))</f>
        <v>9.4746527777777789</v>
      </c>
      <c r="GM9" s="104">
        <f>IF(AND(FN9="",FS9="",FX9=""),"",SUM(FN9)*SUM(FO$4)+SUM(FS9)*SUM(FT$4)+SUM(FX9)*SUM(FY$4)+SUM(GC9)*SUM(GD$4)+SUM(GH9)*SUM(GI$4))</f>
        <v>6.25</v>
      </c>
      <c r="GN9" s="104">
        <f>IF(AND(FO9="",FT9="",FY9=""),"",SUM(FO9)*SUM(FO$4)+SUM(FT9)*SUM(FT$4)+SUM(FY9)*SUM(FY$4)+SUM(GD9)*SUM(GD$4)+SUM(GI9)*SUM(GI$4))</f>
        <v>10.712152777777778</v>
      </c>
      <c r="GO9" s="105">
        <f>IF(GL9="","",IF(SUM(GN9)=0,IF(SUM(GL9)&gt;=10,GO$4,0),IF(SUM(GN9)&gt;=10,GO$4,0)))</f>
        <v>2</v>
      </c>
      <c r="GP9" s="109">
        <f>IF(ISERROR(RANK(GN9,GN$6:GN$31)),"",RANK(GN9,GN$6:GN$31))</f>
        <v>11</v>
      </c>
      <c r="GQ9" s="198">
        <v>8.5</v>
      </c>
      <c r="GR9" s="198">
        <v>11.75</v>
      </c>
      <c r="GS9" s="104">
        <f>IF(AND(GQ9="",GR9=""),"",GQ9*GQ$4+GR9*(1-GQ$4))</f>
        <v>10.45</v>
      </c>
      <c r="GT9" s="200"/>
      <c r="GU9" s="104">
        <f>IF(AND(GQ9="",GR9=""),"",IF(OR(GT9="",GT9&lt;GS9),GS9,IF(GR9="",GT9,GQ9*GQ$4+GT9*(1-GQ$4))))</f>
        <v>10.45</v>
      </c>
      <c r="GV9" s="102">
        <v>10</v>
      </c>
      <c r="GW9" s="102">
        <v>10</v>
      </c>
      <c r="GX9" s="104">
        <f>IF(AND(GV9="",GW9=""),"",GV9*GV$4+GW9*(1-GV$4))</f>
        <v>10</v>
      </c>
      <c r="GY9" s="102"/>
      <c r="GZ9" s="104">
        <f>IF(AND(GV9="",GW9=""),"",IF(OR(GY9="",GY9&lt;GX9),GX9,IF(GW9="",GY9,GV9*GV$4+GY9*(1-GV$4))))</f>
        <v>10</v>
      </c>
      <c r="HA9" s="102">
        <v>10</v>
      </c>
      <c r="HB9" s="102">
        <v>10</v>
      </c>
      <c r="HC9" s="104">
        <f>IF(AND(HA9="",HB9=""),"",HA9*HA$4+HB9*(1-HA$4))</f>
        <v>10</v>
      </c>
      <c r="HD9" s="118"/>
      <c r="HE9" s="104">
        <f>IF(AND(HA9="",HB9=""),"",IF(OR(HD9="",HD9&lt;HC9),HC9,IF(HB9="",HD9,HA9*HA$4+HD9*(1-HA$4))))</f>
        <v>10</v>
      </c>
      <c r="HF9" s="102"/>
      <c r="HG9" s="102"/>
      <c r="HH9" s="104" t="str">
        <f>IF(AND(HF9="",HG9=""),"",HF9*HF$4+HG9*(1-HF$4))</f>
        <v/>
      </c>
      <c r="HI9" s="118"/>
      <c r="HJ9" s="104" t="str">
        <f>IF(AND(HF9="",HG9=""),"",IF(OR(HI9="",HI9&lt;HH9),HH9,IF(HG9="",HI9,HF9*HF$4+HI9*(1-HF$4))))</f>
        <v/>
      </c>
      <c r="HK9" s="102"/>
      <c r="HL9" s="102"/>
      <c r="HM9" s="104" t="str">
        <f>IF(AND(HK9="",HL9=""),"",HK9*HK$4+HL9*(1-HK$4))</f>
        <v/>
      </c>
      <c r="HN9" s="102"/>
      <c r="HO9" s="104" t="str">
        <f>IF(AND(HK9="",HL9=""),"",IF(OR(HN9="",HN9&lt;HM9),HM9,IF(HL9="",HN9,HK9*HK$4+HN9*(1-HK$4))))</f>
        <v/>
      </c>
      <c r="HP9" s="104">
        <f>IF(AND(GQ9="",GV9="",HA9=""),"",SUM(GQ9)*SUM(GU$4)+SUM(GV9)*SUM(GZ$4)+SUM(HA9)*SUM(HE$4)+SUM(HF9)*SUM(HJ$4)+SUM(HK9)*SUM(HO$4))</f>
        <v>9.4375</v>
      </c>
      <c r="HQ9" s="104">
        <f>IF(AND(GR9="",GW9="",HB9=""),"",SUM(GR9)*SUM(GU$4)+SUM(GW9)*SUM(GZ$4)+SUM(HB9)*SUM(HE$4)+SUM(HG9)*SUM(HJ$4)+SUM(HL9)*SUM(HO$4))</f>
        <v>10.65625</v>
      </c>
      <c r="HR9" s="104">
        <f>IF(AND(GS9="",GX9="",HC9=""),"",SUM(GS9)*SUM(GU$4)+SUM(GX9)*SUM(GZ$4)+SUM(HC9)*SUM(HE$4)+SUM(HH9)*SUM(HJ$4)+SUM(HM9)*SUM(HO$4))</f>
        <v>10.168749999999999</v>
      </c>
      <c r="HS9" s="104" t="str">
        <f>IF(AND(GT9="",GY9="",HD9=""),"",SUM(GT9)*SUM(GU$4)+SUM(GY9)*SUM(GZ$4)+SUM(HD9)*SUM(HE$4)+SUM(HI9)*SUM(HJ$4)+SUM(HN9)*SUM(HO$4))</f>
        <v/>
      </c>
      <c r="HT9" s="104">
        <f>IF(AND(GU9="",GZ9="",HE9=""),"",SUM(GU9)*SUM(GU$4)+SUM(GZ9)*SUM(GZ$4)+SUM(HE9)*SUM(HE$4)+SUM(HJ9)*SUM(HJ$4)+SUM(HO9)*SUM(HO$4))</f>
        <v>10.168749999999999</v>
      </c>
      <c r="HU9" s="105">
        <f>IF(HR9="","",IF(SUM(HT9)=0,IF(SUM(HR9)&gt;=10,HU$4,0),IF(SUM(HT9)&gt;=10,HU$4,0)))</f>
        <v>2</v>
      </c>
      <c r="HV9" s="109">
        <f>IF(ISERROR(RANK(HT9,HT$6:HT$31)),"",RANK(HT9,HT$6:HT$31))</f>
        <v>14</v>
      </c>
      <c r="HW9" s="102">
        <v>12</v>
      </c>
      <c r="HX9" s="102">
        <v>12</v>
      </c>
      <c r="HY9" s="104">
        <f>IF(AND(HW9="",HX9=""),"",HW9*HW$4+HX9*(1-HW$4))</f>
        <v>12</v>
      </c>
      <c r="HZ9" s="102"/>
      <c r="IA9" s="104">
        <f>IF(AND(HW9="",HX9=""),"",IF(OR(HZ9="",HZ9&lt;HY9),HY9,IF(HX9="",HZ9,HW9*HW$4+HZ9*(1-HW$4))))</f>
        <v>12</v>
      </c>
      <c r="IB9" s="102">
        <v>11</v>
      </c>
      <c r="IC9" s="102">
        <v>11</v>
      </c>
      <c r="ID9" s="104">
        <f>IF(AND(IB9="",IC9=""),"",IB9*IB$4+IC9*(1-IB$4))</f>
        <v>11</v>
      </c>
      <c r="IE9" s="102"/>
      <c r="IF9" s="104">
        <f>IF(AND(IB9="",IC9=""),"",IF(OR(IE9="",IE9&lt;ID9),ID9,IF(IC9="",IE9,IB9*IB$4+IE9*(1-IB$4))))</f>
        <v>11</v>
      </c>
      <c r="IG9" s="102"/>
      <c r="IH9" s="102"/>
      <c r="II9" s="104" t="str">
        <f>IF(AND(IG9="",IH9=""),"",IG9*IG$4+IH9*(1-IG$4))</f>
        <v/>
      </c>
      <c r="IJ9" s="118"/>
      <c r="IK9" s="104" t="str">
        <f>IF(AND(IG9="",IH9=""),"",IF(OR(IJ9="",IJ9&lt;II9),II9,IF(IH9="",IJ9,IG9*IG$4+IJ9*(1-IG$4))))</f>
        <v/>
      </c>
      <c r="IL9" s="102"/>
      <c r="IM9" s="102"/>
      <c r="IN9" s="104" t="str">
        <f>IF(AND(IL9="",IM9=""),"",IL9*IL$4+IM9*(1-IL$4))</f>
        <v/>
      </c>
      <c r="IO9" s="118"/>
      <c r="IP9" s="104" t="str">
        <f>IF(AND(IL9="",IM9=""),"",IF(OR(IO9="",IO9&lt;IN9),IN9,IF(IM9="",IO9,IL9*IL$4+IO9*(1-IL$4))))</f>
        <v/>
      </c>
      <c r="IQ9" s="102"/>
      <c r="IR9" s="102"/>
      <c r="IS9" s="104" t="str">
        <f>IF(AND(IQ9="",IR9=""),"",IQ9*IQ$4+IR9*(1-IQ$4))</f>
        <v/>
      </c>
      <c r="IT9" s="102"/>
      <c r="IU9" s="104" t="str">
        <f>IF(AND(IQ9="",IR9=""),"",IF(OR(IT9="",IT9&lt;IS9),IS9,IF(IR9="",IT9,IQ9*IQ$4+IT9*(1-IQ$4))))</f>
        <v/>
      </c>
      <c r="IV9" s="104">
        <f>IF(AND(HW9="",IB9="",IG9=""),"",SUM(HW9)*SUM(IA$4)+SUM(IB9)*SUM(IF$4)+SUM(IG9)*SUM(IK$4)+SUM(IL9)*SUM(IP$4)+SUM(IQ9)*SUM(IU$4))</f>
        <v>11.5</v>
      </c>
      <c r="IW9" s="104">
        <f>IF(AND(HX9="",IC9="",IH9=""),"",SUM(HX9)*SUM(IA$4)+SUM(IC9)*SUM(IF$4)+SUM(IH9)*SUM(IK$4)+SUM(IM9)*SUM(IP$4)+SUM(IR9)*SUM(IU$4))</f>
        <v>11.5</v>
      </c>
      <c r="IX9" s="104">
        <f>IF(AND(HY9="",ID9="",II9=""),"",SUM(HY9)*SUM(IA$4)+SUM(ID9)*SUM(IF$4)+SUM(II9)*SUM(IK$4)+SUM(IN9)*SUM(IP$4)+SUM(IS9)*SUM(IU$4))</f>
        <v>11.5</v>
      </c>
      <c r="IY9" s="104" t="str">
        <f>IF(AND(HZ9="",IE9="",IJ9=""),"",SUM(HZ9)*SUM(IA$4)+SUM(IE9)*SUM(IF$4)+SUM(IJ9)*SUM(IK$4)+SUM(IO9)*SUM(IP$4)+SUM(IT9)*SUM(IU$4))</f>
        <v/>
      </c>
      <c r="IZ9" s="104">
        <f>IF(AND(IA9="",IF9="",IK9=""),"",SUM(IA9)*SUM(IA$4)+SUM(IF9)*SUM(IF$4)+SUM(IK9)*SUM(IK$4)+SUM(IP9)*SUM(IP$4)+SUM(IU9)*SUM(IU$4))</f>
        <v>11.5</v>
      </c>
      <c r="JA9" s="105">
        <f>IF(IX9="","",IF(SUM(IZ9)=0,IF(SUM(IX9)&gt;=10,JA$4,0),IF(SUM(IZ9)&gt;=10,JA$4,0)))</f>
        <v>2</v>
      </c>
      <c r="JB9" s="109">
        <f>IF(ISERROR(RANK(IZ9,IZ$6:IZ$31)),"",RANK(IZ9,IZ$6:IZ$31))</f>
        <v>15</v>
      </c>
      <c r="JC9" s="102"/>
      <c r="JD9" s="102"/>
      <c r="JE9" s="104" t="str">
        <f>IF(AND(JC9="",JD9=""),"",JC9*JC$4+JD9*(1-JC$4))</f>
        <v/>
      </c>
      <c r="JF9" s="102"/>
      <c r="JG9" s="104" t="str">
        <f>IF(AND(JC9="",JD9=""),"",IF(OR(JF9="",JF9&lt;JE9),JE9,IF(JD9="",JF9,JC9*JC$4+JF9*(1-JC$4))))</f>
        <v/>
      </c>
      <c r="JH9" s="102">
        <v>11</v>
      </c>
      <c r="JI9" s="102">
        <v>11</v>
      </c>
      <c r="JJ9" s="104">
        <f>IF(AND(JH9="",JI9=""),"",JH9*JH$4+JI9*(1-JH$4))</f>
        <v>11</v>
      </c>
      <c r="JK9" s="102"/>
      <c r="JL9" s="104">
        <f>IF(AND(JH9="",JI9=""),"",IF(OR(JK9="",JK9&lt;JJ9),JJ9,IF(JI9="",JK9,JH9*JH$4+JK9*(1-JH$4))))</f>
        <v>11</v>
      </c>
      <c r="JM9" s="102"/>
      <c r="JN9" s="102"/>
      <c r="JO9" s="104" t="str">
        <f>IF(AND(JM9="",JN9=""),"",JM9*JM$4+JN9*(1-JM$4))</f>
        <v/>
      </c>
      <c r="JP9" s="118"/>
      <c r="JQ9" s="104" t="str">
        <f>IF(AND(JM9="",JN9=""),"",IF(OR(JP9="",JP9&lt;JO9),JO9,IF(JN9="",JP9,JM9*JM$4+JP9*(1-JM$4))))</f>
        <v/>
      </c>
      <c r="JR9" s="102"/>
      <c r="JS9" s="102"/>
      <c r="JT9" s="104" t="str">
        <f>IF(AND(JR9="",JS9=""),"",JR9*JR$4+JS9*(1-JR$4))</f>
        <v/>
      </c>
      <c r="JU9" s="118"/>
      <c r="JV9" s="104" t="str">
        <f>IF(AND(JR9="",JS9=""),"",IF(OR(JU9="",JU9&lt;JT9),JT9,IF(JS9="",JU9,JR9*JR$4+JU9*(1-JR$4))))</f>
        <v/>
      </c>
      <c r="JW9" s="102"/>
      <c r="JX9" s="102"/>
      <c r="JY9" s="104" t="str">
        <f>IF(AND(JW9="",JX9=""),"",JW9*JW$4+JX9*(1-JW$4))</f>
        <v/>
      </c>
      <c r="JZ9" s="102"/>
      <c r="KA9" s="104" t="str">
        <f>IF(AND(JW9="",JX9=""),"",IF(OR(JZ9="",JZ9&lt;JY9),JY9,IF(JX9="",JZ9,JW9*JW$4+JZ9*(1-JW$4))))</f>
        <v/>
      </c>
      <c r="KB9" s="104">
        <f>IF(AND(JC9="",JH9="",JM9=""),"",SUM(JC9)*SUM(JG$4)+SUM(JH9)*SUM(JL$4)+SUM(JM9)*SUM(JQ$4)+SUM(JR9)*SUM(JV$4)+SUM(JW9)*SUM(KA$4))</f>
        <v>11</v>
      </c>
      <c r="KC9" s="104">
        <f>IF(AND(JD9="",JI9="",JN9=""),"",SUM(JD9)*SUM(JG$4)+SUM(JI9)*SUM(JL$4)+SUM(JN9)*SUM(JQ$4)+SUM(JS9)*SUM(JV$4)+SUM(JX9)*SUM(KA$4))</f>
        <v>11</v>
      </c>
      <c r="KD9" s="104">
        <f>IF(AND(JE9="",JJ9="",JO9=""),"",SUM(JE9)*SUM(JG$4)+SUM(JJ9)*SUM(JL$4)+SUM(JO9)*SUM(JQ$4)+SUM(JT9)*SUM(JV$4)+SUM(JY9)*SUM(KA$4))</f>
        <v>11</v>
      </c>
      <c r="KE9" s="104" t="str">
        <f>IF(AND(JF9="",JK9="",JP9=""),"",SUM(JF9)*SUM(JG$4)+SUM(JK9)*SUM(JL$4)+SUM(JP9)*SUM(JQ$4)+SUM(JU9)*SUM(JV$4)+SUM(JZ9)*SUM(KA$4))</f>
        <v/>
      </c>
      <c r="KF9" s="104">
        <f>IF(AND(JG9="",JL9="",JQ9=""),"",SUM(JG9)*SUM(JG$4)+SUM(JL9)*SUM(JL$4)+SUM(JQ9)*SUM(JQ$4)+SUM(JV9)*SUM(JV$4)+SUM(KA9)*SUM(KA$4))</f>
        <v>11</v>
      </c>
      <c r="KG9" s="105">
        <f>IF(KD9="","",IF(SUM(KF9)=0,IF(SUM(KD9)&gt;=10,KG$4,0),IF(SUM(KF9)&gt;=10,KG$4,0)))</f>
        <v>2</v>
      </c>
      <c r="KH9" s="109">
        <f>IF(ISERROR(RANK(KF9,KF$6:KF$31)),"",RANK(KF9,KF$6:KF$31))</f>
        <v>19</v>
      </c>
      <c r="KI9" s="102">
        <v>9</v>
      </c>
      <c r="KJ9" s="102">
        <v>7</v>
      </c>
      <c r="KK9" s="104">
        <f>IF(AND(KI9="",KJ9=""),"",KI9*KI$4+KJ9*(1-KI$4))</f>
        <v>7.8000000000000007</v>
      </c>
      <c r="KL9" s="102">
        <v>13</v>
      </c>
      <c r="KM9" s="104">
        <f>IF(AND(KI9="",KJ9=""),"",IF(OR(KL9="",KL9&lt;KK9),KK9,IF(KJ9="",KL9,KI9*KI$4+KL9*(1-KI$4))))</f>
        <v>11.4</v>
      </c>
      <c r="KN9" s="197">
        <v>11.5</v>
      </c>
      <c r="KO9" s="198">
        <v>10.5</v>
      </c>
      <c r="KP9" s="104">
        <f>IF(AND(KN9="",KO9=""),"",KN9*KN$4+KO9*(1-KN$4))</f>
        <v>10.9</v>
      </c>
      <c r="KQ9" s="200"/>
      <c r="KR9" s="104">
        <f>IF(AND(KN9="",KO9=""),"",IF(OR(KQ9="",KQ9&lt;KP9),KP9,IF(KO9="",KQ9,KN9*KN$4+KQ9*(1-KN$4))))</f>
        <v>10.9</v>
      </c>
      <c r="KS9" s="102">
        <v>16</v>
      </c>
      <c r="KT9" s="102">
        <v>16</v>
      </c>
      <c r="KU9" s="104">
        <f>IF(AND(KS9="",KT9=""),"",KS9*KS$4+KT9*(1-KS$4))</f>
        <v>16</v>
      </c>
      <c r="KV9" s="118"/>
      <c r="KW9" s="104">
        <f>IF(AND(KS9="",KT9=""),"",IF(OR(KV9="",KV9&lt;KU9),KU9,IF(KT9="",KV9,KS9*KS$4+KV9*(1-KS$4))))</f>
        <v>16</v>
      </c>
      <c r="KX9" s="102"/>
      <c r="KY9" s="102"/>
      <c r="KZ9" s="104" t="str">
        <f>IF(AND(KX9="",KY9=""),"",KX9*KX$4+KY9*(1-KX$4))</f>
        <v/>
      </c>
      <c r="LA9" s="118"/>
      <c r="LB9" s="104" t="str">
        <f>IF(AND(KX9="",KY9=""),"",IF(OR(LA9="",LA9&lt;KZ9),KZ9,IF(KY9="",LA9,KX9*KX$4+LA9*(1-KX$4))))</f>
        <v/>
      </c>
      <c r="LC9" s="102"/>
      <c r="LD9" s="102"/>
      <c r="LE9" s="104" t="str">
        <f>IF(AND(LC9="",LD9=""),"",LC9*LC$4+LD9*(1-LC$4))</f>
        <v/>
      </c>
      <c r="LF9" s="102"/>
      <c r="LG9" s="104" t="str">
        <f>IF(AND(LC9="",LD9=""),"",IF(OR(LF9="",LF9&lt;LE9),LE9,IF(LD9="",LF9,LC9*LC$4+LF9*(1-LC$4))))</f>
        <v/>
      </c>
      <c r="LH9" s="104">
        <f>IF(AND(KI9="",KN9="",KS9=""),"",SUM(KI9)*SUM(KM$4)+SUM(KN9)*SUM(KR$4)+SUM(KS9)*SUM(KW$4)+SUM(KX9)*SUM(LB$4)+SUM(LC9)*SUM(LG$4))</f>
        <v>11.6875</v>
      </c>
      <c r="LI9" s="104">
        <f>IF(AND(KJ9="",KO9="",KT9=""),"",SUM(KJ9)*SUM(KM$4)+SUM(KO9)*SUM(KR$4)+SUM(KT9)*SUM(KW$4)+SUM(KY9)*SUM(LB$4)+SUM(LD9)*SUM(LG$4))</f>
        <v>10.5625</v>
      </c>
      <c r="LJ9" s="104">
        <f>IF(AND(KK9="",KP9="",KU9=""),"",SUM(KK9)*SUM(KM$4)+SUM(KP9)*SUM(KR$4)+SUM(KU9)*SUM(KW$4)+SUM(KZ9)*SUM(LB$4)+SUM(LE9)*SUM(LG$4))</f>
        <v>11.012500000000001</v>
      </c>
      <c r="LK9" s="104">
        <f>IF(AND(KL9="",KQ9="",KV9=""),"",SUM(KL9)*SUM(KM$4)+SUM(KQ9)*SUM(KR$4)+SUM(KV9)*SUM(KW$4)+SUM(LA9)*SUM(LB$4)+SUM(LF9)*SUM(LG$4))</f>
        <v>4.875</v>
      </c>
      <c r="LL9" s="104">
        <f>IF(AND(KM9="",KR9="",KW9=""),"",SUM(KM9)*SUM(KM$4)+SUM(KR9)*SUM(KR$4)+SUM(KW9)*SUM(KW$4)+SUM(LB9)*SUM(LB$4)+SUM(LG9)*SUM(LG$4))</f>
        <v>12.362500000000001</v>
      </c>
      <c r="LM9" s="105">
        <f>IF(LJ9="","",IF(SUM(LL9)=0,IF(SUM(LJ9)&gt;=10,LM$4,0),IF(SUM(LL9)&gt;=10,LM$4,0)))</f>
        <v>2</v>
      </c>
      <c r="LN9" s="109">
        <f>IF(ISERROR(RANK(LL9,LL$6:LL$31)),"",RANK(LL9,LL$6:LL$31))</f>
        <v>8</v>
      </c>
      <c r="LO9" s="102"/>
      <c r="LP9" s="102"/>
      <c r="LQ9" s="104" t="str">
        <f>IF(AND(LO9="",LP9=""),"",LO9*LO$4+LP9*(1-LO$4))</f>
        <v/>
      </c>
      <c r="LR9" s="102"/>
      <c r="LS9" s="104" t="str">
        <f>IF(AND(LO9="",LP9=""),"",IF(OR(LR9="",LR9&lt;LQ9),LQ9,IF(LP9="",LR9,LO9*LO$4+LR9*(1-LO$4))))</f>
        <v/>
      </c>
      <c r="LT9" s="102"/>
      <c r="LU9" s="102"/>
      <c r="LV9" s="104" t="str">
        <f>IF(AND(LT9="",LU9=""),"",LT9*LT$4+LU9*(1-LT$4))</f>
        <v/>
      </c>
      <c r="LW9" s="102"/>
      <c r="LX9" s="104" t="str">
        <f>IF(AND(LT9="",LU9=""),"",IF(OR(LW9="",LW9&lt;LV9),LV9,IF(LU9="",LW9,LT9*LT$4+LW9*(1-LT$4))))</f>
        <v/>
      </c>
      <c r="LY9" s="102"/>
      <c r="LZ9" s="102"/>
      <c r="MA9" s="104" t="str">
        <f>IF(AND(LY9="",LZ9=""),"",LY9*LY$4+LZ9*(1-LY$4))</f>
        <v/>
      </c>
      <c r="MB9" s="118"/>
      <c r="MC9" s="104" t="str">
        <f>IF(AND(LY9="",LZ9=""),"",IF(OR(MB9="",MB9&lt;MA9),MA9,IF(LZ9="",MB9,LY9*LY$4+MB9*(1-LY$4))))</f>
        <v/>
      </c>
      <c r="MD9" s="102"/>
      <c r="ME9" s="102"/>
      <c r="MF9" s="104" t="str">
        <f>IF(AND(MD9="",ME9=""),"",MD9*MD$4+ME9*(1-MD$4))</f>
        <v/>
      </c>
      <c r="MG9" s="118"/>
      <c r="MH9" s="104" t="str">
        <f>IF(AND(MD9="",ME9=""),"",IF(OR(MG9="",MG9&lt;MF9),MF9,IF(ME9="",MG9,MD9*MD$4+MG9*(1-MD$4))))</f>
        <v/>
      </c>
      <c r="MI9" s="102"/>
      <c r="MJ9" s="102"/>
      <c r="MK9" s="104" t="str">
        <f>IF(AND(MI9="",MJ9=""),"",MI9*MI$4+MJ9*(1-MI$4))</f>
        <v/>
      </c>
      <c r="ML9" s="102"/>
      <c r="MM9" s="104" t="str">
        <f>IF(AND(MI9="",MJ9=""),"",IF(OR(ML9="",ML9&lt;MK9),MK9,IF(MJ9="",ML9,MI9*MI$4+ML9*(1-MI$4))))</f>
        <v/>
      </c>
      <c r="MN9" s="104" t="str">
        <f>IF(AND(LO9="",LT9="",LY9=""),"",SUM(LO9)*SUM(LS$4)+SUM(LT9)*SUM(LX$4)+SUM(LY9)*SUM(MC$4)+SUM(MD9)*SUM(MH$4)+SUM(MI9)*SUM(MM$4))</f>
        <v/>
      </c>
      <c r="MO9" s="104" t="str">
        <f>IF(AND(LP9="",LU9="",LZ9=""),"",SUM(LP9)*SUM(LS$4)+SUM(LU9)*SUM(LX$4)+SUM(LZ9)*SUM(MC$4)+SUM(ME9)*SUM(MH$4)+SUM(MJ9)*SUM(MM$4))</f>
        <v/>
      </c>
      <c r="MP9" s="104" t="str">
        <f>IF(AND(LQ9="",LV9="",MA9=""),"",SUM(LQ9)*SUM(LS$4)+SUM(LV9)*SUM(LX$4)+SUM(MA9)*SUM(MC$4)+SUM(MF9)*SUM(MH$4)+SUM(MK9)*SUM(MM$4))</f>
        <v/>
      </c>
      <c r="MQ9" s="104" t="str">
        <f>IF(AND(LR9="",LW9="",MB9=""),"",SUM(LR9)*SUM(LS$4)+SUM(LW9)*SUM(LX$4)+SUM(MB9)*SUM(MC$4)+SUM(MG9)*SUM(MH$4)+SUM(ML9)*SUM(MM$4))</f>
        <v/>
      </c>
      <c r="MR9" s="104" t="str">
        <f>IF(AND(LS9="",LX9="",MC9=""),"",SUM(LS9)*SUM(LS$4)+SUM(LX9)*SUM(LX$4)+SUM(MC9)*SUM(MC$4)+SUM(MH9)*SUM(MH$4)+SUM(MM9)*SUM(MM$4))</f>
        <v/>
      </c>
      <c r="MS9" s="105" t="str">
        <f>IF(MP9="","",IF(SUM(MR9)=0,IF(SUM(MP9)&gt;=10,MS$4,0),IF(SUM(MR9)&gt;=10,MS$4,0)))</f>
        <v/>
      </c>
      <c r="MT9" s="109" t="str">
        <f>IF(ISERROR(RANK(MR9,MR$6:MR$31)),"",RANK(MR9,MR$6:MR$31))</f>
        <v/>
      </c>
      <c r="MU9" s="102"/>
      <c r="MV9" s="102"/>
      <c r="MW9" s="104" t="str">
        <f>IF(AND(MU9="",MV9=""),"",MU9*MU$4+MV9*(1-MU$4))</f>
        <v/>
      </c>
      <c r="MX9" s="102"/>
      <c r="MY9" s="104" t="str">
        <f>IF(AND(MU9="",MV9=""),"",IF(OR(MX9="",MX9&lt;MW9),MW9,IF(MV9="",MX9,MU9*MU$4+MX9*(1-MU$4))))</f>
        <v/>
      </c>
      <c r="MZ9" s="102"/>
      <c r="NA9" s="102"/>
      <c r="NB9" s="104" t="str">
        <f>IF(AND(MZ9="",NA9=""),"",MZ9*MZ$4+NA9*(1-MZ$4))</f>
        <v/>
      </c>
      <c r="NC9" s="102"/>
      <c r="ND9" s="104" t="str">
        <f>IF(AND(MZ9="",NA9=""),"",IF(OR(NC9="",NC9&lt;NB9),NB9,IF(NA9="",NC9,MZ9*MZ$4+NC9*(1-MZ$4))))</f>
        <v/>
      </c>
      <c r="NE9" s="102"/>
      <c r="NF9" s="102"/>
      <c r="NG9" s="104" t="str">
        <f>IF(AND(NE9="",NF9=""),"",NE9*NE$4+NF9*(1-NE$4))</f>
        <v/>
      </c>
      <c r="NH9" s="118"/>
      <c r="NI9" s="104" t="str">
        <f>IF(AND(NE9="",NF9=""),"",IF(OR(NH9="",NH9&lt;NG9),NG9,IF(NF9="",NH9,NE9*NE$4+NH9*(1-NE$4))))</f>
        <v/>
      </c>
      <c r="NJ9" s="102"/>
      <c r="NK9" s="102"/>
      <c r="NL9" s="104" t="str">
        <f>IF(AND(NJ9="",NK9=""),"",NJ9*NJ$4+NK9*(1-NJ$4))</f>
        <v/>
      </c>
      <c r="NM9" s="118"/>
      <c r="NN9" s="104" t="str">
        <f>IF(AND(NJ9="",NK9=""),"",IF(OR(NM9="",NM9&lt;NL9),NL9,IF(NK9="",NM9,NJ9*NJ$4+NM9*(1-NJ$4))))</f>
        <v/>
      </c>
      <c r="NO9" s="102"/>
      <c r="NP9" s="102"/>
      <c r="NQ9" s="104" t="str">
        <f>IF(AND(NO9="",NP9=""),"",NO9*NO$4+NP9*(1-NO$4))</f>
        <v/>
      </c>
      <c r="NR9" s="102"/>
      <c r="NS9" s="104" t="str">
        <f>IF(AND(NO9="",NP9=""),"",IF(OR(NR9="",NR9&lt;NQ9),NQ9,IF(NP9="",NR9,NO9*NO$4+NR9*(1-NO$4))))</f>
        <v/>
      </c>
      <c r="NT9" s="104" t="str">
        <f>IF(AND(MU9="",MZ9="",NE9=""),"",SUM(MU9)*SUM(MY$4)+SUM(MZ9)*SUM(ND$4)+SUM(NE9)*SUM(NI$4)+SUM(NJ9)*SUM(NN$4)+SUM(NO9)*SUM(NS$4))</f>
        <v/>
      </c>
      <c r="NU9" s="104" t="str">
        <f>IF(AND(MV9="",NA9="",NF9=""),"",SUM(MV9)*SUM(MY$4)+SUM(NA9)*SUM(ND$4)+SUM(NF9)*SUM(NI$4)+SUM(NK9)*SUM(NN$4)+SUM(NP9)*SUM(NS$4))</f>
        <v/>
      </c>
      <c r="NV9" s="104" t="str">
        <f>IF(AND(MW9="",NB9="",NG9=""),"",SUM(MW9)*SUM(MY$4)+SUM(NB9)*SUM(ND$4)+SUM(NG9)*SUM(NI$4)+SUM(NL9)*SUM(NN$4)+SUM(NQ9)*SUM(NS$4))</f>
        <v/>
      </c>
      <c r="NW9" s="104" t="str">
        <f>IF(AND(MX9="",NC9="",NH9=""),"",SUM(MX9)*SUM(MY$4)+SUM(NC9)*SUM(ND$4)+SUM(NH9)*SUM(NI$4)+SUM(NM9)*SUM(NN$4)+SUM(NR9)*SUM(NS$4))</f>
        <v/>
      </c>
      <c r="NX9" s="104" t="str">
        <f>IF(AND(MY9="",ND9="",NI9=""),"",SUM(MY9)*SUM(MY$4)+SUM(ND9)*SUM(ND$4)+SUM(NI9)*SUM(NI$4)+SUM(NN9)*SUM(NN$4)+SUM(NS9)*SUM(NS$4))</f>
        <v/>
      </c>
      <c r="NY9" s="105" t="str">
        <f>IF(NV9="","",IF(SUM(NX9)=0,IF(SUM(NV9)&gt;=10,NY$4,0),IF(SUM(NX9)&gt;=10,NY$4,0)))</f>
        <v/>
      </c>
      <c r="NZ9" s="109" t="str">
        <f>IF(ISERROR(RANK(NX9,NX$6:NX$31)),"",RANK(NX9,NX$6:NX$31))</f>
        <v/>
      </c>
      <c r="OA9" s="73" t="str">
        <f>B9</f>
        <v>François</v>
      </c>
      <c r="OB9" s="104">
        <f>AJ9</f>
        <v>10.359375</v>
      </c>
      <c r="OC9" s="104">
        <f>BP9</f>
        <v>11.275</v>
      </c>
      <c r="OD9" s="104">
        <f>CV9</f>
        <v>11.014749999999999</v>
      </c>
      <c r="OE9" s="104">
        <f>EB9</f>
        <v>10.5</v>
      </c>
      <c r="OF9" s="104">
        <f>FH9</f>
        <v>10.387499999999999</v>
      </c>
      <c r="OG9" s="104">
        <f>GN9</f>
        <v>10.712152777777778</v>
      </c>
      <c r="OH9" s="104">
        <f>HT9</f>
        <v>10.168749999999999</v>
      </c>
      <c r="OI9" s="104">
        <f>IZ9</f>
        <v>11.5</v>
      </c>
      <c r="OJ9" s="104">
        <f>KF9</f>
        <v>11</v>
      </c>
      <c r="OK9" s="104">
        <f>LL9</f>
        <v>12.362500000000001</v>
      </c>
      <c r="OL9" s="104" t="str">
        <f>MR9</f>
        <v/>
      </c>
      <c r="OM9" s="104" t="str">
        <f>NX9</f>
        <v/>
      </c>
      <c r="ON9" s="134"/>
      <c r="OO9" s="104" t="e">
        <f>IF(AF9="","",(SUM(#REF!)*SUM($AK$4)+SUM(BL9)*SUM($BQ$4)+SUM(CR9)*SUM($CW$4)+SUM(DX9)*SUM($EC$4)+SUM(FD9)*SUM($FI$4)+SUM(GJ9)*SUM($GO$4)+SUM(HP9)*SUM($HU$4)+SUM(IV9)*SUM($JA$4)+SUM(KB9)*SUM($KG$4)+SUM(LH9)*SUM($LM$4)+SUM(MN9)*SUM($MS$4)+SUM(NT9)*SUM($NY$4))/30)</f>
        <v>#REF!</v>
      </c>
      <c r="OP9" s="104" t="e">
        <f>IF(AG9="","",(SUM(#REF!)*SUM($AK$4)+SUM(BM9)*SUM($BQ$4)+SUM(CS9)*SUM($CW$4)+SUM(DY9)*SUM($EC$4)+SUM(FE9)*SUM($FI$4)+SUM(GK9)*SUM($GO$4)+SUM(HQ9)*SUM($HU$4)+SUM(IW9)*SUM($JA$4)+SUM(KC9)*SUM($KG$4)+SUM(LI9)*SUM($LM$4)+SUM(MO9)*SUM($MS$4)+SUM(NU9)*SUM($NY$4))/30)</f>
        <v>#REF!</v>
      </c>
      <c r="OQ9" s="104">
        <f>IF(AH9="","",($AK$4*SUM(AH9)+$BQ$4*SUM(BN9)+$CW$4*SUM(CT9)+$EC$4*SUM(DZ9)+$FI$4*SUM(FF9)+$GO$4*SUM(GL9)+$HU$4*SUM(HR9)+$JA$4*SUM(IX9)+$KG$4*SUM(KD9)+$LM$4*SUM(LJ9)+$MS$4*SUM(MP9)+$NY$4*SUM(NV9))/30)</f>
        <v>10.596631018518517</v>
      </c>
      <c r="OR9" s="104">
        <f>IF(AJ9="","",($AK$4*SUM(AJ9)+$BQ$4*SUM(BP9)+$CW$4*SUM(CV9)+$EC$4*SUM(EB9)+$FI$4*SUM(FH9)+$GO$4*SUM(GN9)+$HU$4*SUM(HT9)+$JA$4*SUM(IZ9)+$KG$4*SUM(KF9)+$LM$4*SUM(LL9)+$MS$4*SUM(MR9)+$NY$4*SUM(NX9))/30)</f>
        <v>10.853506018518518</v>
      </c>
      <c r="OS9" s="105">
        <f>IF(AL9="","",SUM($AK9,$BQ9,$CW9,$EC9,$FI9,$GO9,$HU9,$JA9,$KG9,$LM9,$MS9,$NY9))</f>
        <v>30</v>
      </c>
      <c r="OT9" s="105">
        <f>IF(OR9="","",IF(OR9&lt;10,OS9,30))</f>
        <v>30</v>
      </c>
      <c r="OU9" s="134"/>
      <c r="OV9" s="109">
        <f>IF(ISERROR(RANK(OR9,OR$6:OR$31)),"",RANK(OR9,OR$6:OR$31))</f>
        <v>18</v>
      </c>
      <c r="OX9" s="95" t="s">
        <v>35</v>
      </c>
      <c r="OY9" s="95" t="s">
        <v>35</v>
      </c>
      <c r="OZ9" s="95" t="s">
        <v>35</v>
      </c>
      <c r="PA9" s="95" t="s">
        <v>35</v>
      </c>
      <c r="PB9" s="95"/>
      <c r="PC9" s="95" t="s">
        <v>34</v>
      </c>
      <c r="PD9" s="95"/>
      <c r="PE9" s="95"/>
      <c r="PF9" s="95"/>
      <c r="PG9" s="95"/>
    </row>
    <row r="10" spans="1:423" ht="15.6" x14ac:dyDescent="0.3">
      <c r="A10" s="103" t="e">
        <f>A9+1</f>
        <v>#VALUE!</v>
      </c>
      <c r="B10" s="197" t="s">
        <v>292</v>
      </c>
      <c r="C10" s="197"/>
      <c r="D10" s="195"/>
      <c r="E10" s="195"/>
      <c r="F10" s="196"/>
      <c r="G10" s="102">
        <v>11</v>
      </c>
      <c r="H10" s="102">
        <v>1.75</v>
      </c>
      <c r="I10" s="104">
        <f>IF(AND(G10="",H10=""),"",G10*G$4+H10*(1-G$4))</f>
        <v>5.45</v>
      </c>
      <c r="J10" s="102">
        <v>0.25</v>
      </c>
      <c r="K10" s="104">
        <f>IF(AND(G10="",H10=""),"",IF(OR(J10="",J10&lt;I10),I10,IF(H10="",J10,G10*G$4+J10*(1-G$4))))</f>
        <v>5.45</v>
      </c>
      <c r="L10" s="102">
        <v>11</v>
      </c>
      <c r="M10" s="102">
        <v>1</v>
      </c>
      <c r="N10" s="104">
        <f>IF(AND(L10="",M10=""),"",L10*L$4+M10*(1-L$4))</f>
        <v>5</v>
      </c>
      <c r="O10" s="102">
        <v>4</v>
      </c>
      <c r="P10" s="104">
        <f>IF(AND(L10="",M10=""),"",IF(OR(O10="",O10&lt;N10),N10,IF(M10="",O10,L10*L$4+O10*(1-L$4))))</f>
        <v>5</v>
      </c>
      <c r="Q10" s="102">
        <v>9.5</v>
      </c>
      <c r="R10" s="102">
        <v>11.25</v>
      </c>
      <c r="S10" s="104">
        <f>IF(AND(Q10="",R10=""),"",Q10*Q$4+R10*(1-Q$4))</f>
        <v>10.55</v>
      </c>
      <c r="T10" s="118"/>
      <c r="U10" s="104">
        <f>IF(AND(Q10="",R10=""),"",IF(OR(T10="",T10&lt;S10),S10,IF(R10="",T10,Q10*Q$4+T10*(1-Q$4))))</f>
        <v>10.55</v>
      </c>
      <c r="V10" s="102">
        <v>8.5</v>
      </c>
      <c r="W10" s="102">
        <v>2.75</v>
      </c>
      <c r="X10" s="104">
        <f>IF(AND(V10="",W10=""),"",V10*V$4+W10*(1-V$4))</f>
        <v>5.0500000000000007</v>
      </c>
      <c r="Y10" s="118">
        <v>0.25</v>
      </c>
      <c r="Z10" s="104">
        <f>IF(AND(V10="",W10=""),"",IF(OR(Y10="",Y10&lt;X10),X10,IF(W10="",Y10,V10*V$4+Y10*(1-V$4))))</f>
        <v>5.0500000000000007</v>
      </c>
      <c r="AA10" s="102"/>
      <c r="AB10" s="102"/>
      <c r="AC10" s="104" t="str">
        <f>IF(AND(AA10="",AB10=""),"",AA10*AA$4+AB10*(1-AA$4))</f>
        <v/>
      </c>
      <c r="AD10" s="102"/>
      <c r="AE10" s="104" t="str">
        <f>IF(AND(AA10="",AB10=""),"",IF(OR(AD10="",AD10&lt;AC10),AC10,IF(AB10="",AD10,AA10*AA$4+AD10*(1-AA$4))))</f>
        <v/>
      </c>
      <c r="AF10" s="104">
        <f>IF(AND(G10="",L10="",Q10=""),"",SUM(G10)*SUM(K$4)+SUM(L10)*SUM(P$4)+SUM(Q10)*SUM(U$4)+SUM(V10)*SUM(Z$4)+SUM(AA10)*SUM(AE$4))</f>
        <v>10</v>
      </c>
      <c r="AG10" s="104">
        <f>IF(AND(H10="",M10="",R10=""),"",SUM(H10)*SUM(K$4)+SUM(M10)*SUM(P$4)+SUM(R10)*SUM(U$4)+SUM(W10)*SUM(Z$4)+SUM(AB10)*SUM(AE$4))</f>
        <v>4.234375</v>
      </c>
      <c r="AH10" s="104">
        <f>IF(AND(I10="",N10="",S10=""),"",SUM(I10)*SUM(K$4)+SUM(N10)*SUM(P$4)+SUM(S10)*SUM(U$4)+SUM(X10)*SUM(Z$4)+SUM(AC10)*SUM(AE$4))</f>
        <v>6.5406250000000004</v>
      </c>
      <c r="AI10" s="104">
        <f>IF(AND(J10="",O10="",T10=""),"",SUM(J10)*SUM(K$4)+SUM(O10)*SUM(P$4)+SUM(T10)*SUM(U$4)+SUM(Y10)*SUM(Z$4)+SUM(AD10)*SUM(AE$4))</f>
        <v>0.890625</v>
      </c>
      <c r="AJ10" s="104">
        <f>IF(AND(K10="",P10="",U10=""),"",SUM(K10)*SUM(K$4)+SUM(P10)*SUM(P$4)+SUM(U10)*SUM(U$4)+SUM(Z10)*SUM(Z$4)+SUM(AE10)*SUM(AE$4))</f>
        <v>6.5406250000000004</v>
      </c>
      <c r="AK10" s="105">
        <f>IF(AH10="","",IF(SUM(AJ10)=0,IF(SUM(AH10)&gt;=10,AK$4,0),IF(SUM(AJ10)&gt;=10,AK$4,0)))</f>
        <v>0</v>
      </c>
      <c r="AL10" s="109">
        <f>IF(ISERROR(RANK(AJ10,AJ$6:AJ$31)),"",RANK(AJ10,AJ$6:AJ$31))</f>
        <v>26</v>
      </c>
      <c r="AM10" s="102">
        <v>13.5</v>
      </c>
      <c r="AN10" s="102">
        <v>6.5</v>
      </c>
      <c r="AO10" s="104">
        <f>IF(AND(AM10="",AN10=""),"",AM10*AM$4+AN10*(1-AM$4))</f>
        <v>9.3000000000000007</v>
      </c>
      <c r="AP10" s="102">
        <v>12</v>
      </c>
      <c r="AQ10" s="104">
        <f>IF(AND(AM10="",AN10=""),"",IF(OR(AP10="",AP10&lt;AO10),AO10,IF(AN10="",AP10,AM10*AM$4+AP10*(1-AM$4))))</f>
        <v>12.6</v>
      </c>
      <c r="AR10" s="102">
        <v>7.5</v>
      </c>
      <c r="AS10" s="102">
        <v>2</v>
      </c>
      <c r="AT10" s="104">
        <f>IF(AND(AR10="",AS10=""),"",AR10*AR$4+AS10*(1-AR$4))</f>
        <v>4.2</v>
      </c>
      <c r="AU10" s="102">
        <v>8</v>
      </c>
      <c r="AV10" s="104">
        <f>IF(AND(AR10="",AS10=""),"",IF(OR(AU10="",AU10&lt;AT10),AT10,IF(AS10="",AU10,AR10*AR$4+AU10*(1-AR$4))))</f>
        <v>7.8</v>
      </c>
      <c r="AW10" s="102">
        <v>4</v>
      </c>
      <c r="AX10" s="102">
        <v>6</v>
      </c>
      <c r="AY10" s="104">
        <f>IF(AND(AW10="",AX10=""),"",AW10*AW$4+AX10*(1-AW$4))</f>
        <v>5.1999999999999993</v>
      </c>
      <c r="AZ10" s="118"/>
      <c r="BA10" s="104">
        <f>IF(AND(AW10="",AX10=""),"",IF(OR(AZ10="",AZ10&lt;AY10),AY10,IF(AX10="",AZ10,AW10*AW$4+AZ10*(1-AW$4))))</f>
        <v>5.1999999999999993</v>
      </c>
      <c r="BB10" s="102"/>
      <c r="BC10" s="102"/>
      <c r="BD10" s="104" t="str">
        <f>IF(AND(BB10="",BC10=""),"",BB10*BB$4+BC10*(1-BB$4))</f>
        <v/>
      </c>
      <c r="BE10" s="118"/>
      <c r="BF10" s="104" t="str">
        <f>IF(AND(BB10="",BC10=""),"",IF(OR(BE10="",BE10&lt;BD10),BD10,IF(BC10="",BE10,BB10*BB$4+BE10*(1-BB$4))))</f>
        <v/>
      </c>
      <c r="BG10" s="102"/>
      <c r="BH10" s="102"/>
      <c r="BI10" s="104" t="str">
        <f>IF(AND(BG10="",BH10=""),"",BG10*BG$4+BH10*(1-BG$4))</f>
        <v/>
      </c>
      <c r="BJ10" s="102"/>
      <c r="BK10" s="104" t="str">
        <f>IF(AND(BG10="",BH10=""),"",IF(OR(BJ10="",BJ10&lt;BI10),BI10,IF(BH10="",BJ10,BG10*BG$4+BJ10*(1-BG$4))))</f>
        <v/>
      </c>
      <c r="BL10" s="104">
        <f>IF(AND(AM10="",AR10="",AW10=""),"",SUM(AM10)*SUM(AQ$4)+SUM(AR10)*SUM(AV$4)+SUM(AW10)*SUM(BA$4)+SUM(BB10)*SUM(BF$4)+SUM(BG10)*SUM(BK$4))</f>
        <v>9.09375</v>
      </c>
      <c r="BM10" s="104">
        <f>IF(AND(AN10="",AS10="",AX10=""),"",SUM(AN10)*SUM(AQ$4)+SUM(AS10)*SUM(AV$4)+SUM(AX10)*SUM(BA$4)+SUM(BC10)*SUM(BF$4)+SUM(BH10)*SUM(BK$4))</f>
        <v>4.4375</v>
      </c>
      <c r="BN10" s="104">
        <f>IF(AND(AO10="",AT10="",AY10=""),"",SUM(AO10)*SUM(AQ$4)+SUM(AT10)*SUM(AV$4)+SUM(AY10)*SUM(BA$4)+SUM(BD10)*SUM(BF$4)+SUM(BI10)*SUM(BK$4))</f>
        <v>6.3</v>
      </c>
      <c r="BO10" s="104">
        <f>IF(AND(AP10="",AU10="",AZ10=""),"",SUM(AP10)*SUM(AQ$4)+SUM(AU10)*SUM(AV$4)+SUM(AZ10)*SUM(BA$4)+SUM(BE10)*SUM(BF$4)+SUM(BJ10)*SUM(BK$4))</f>
        <v>8</v>
      </c>
      <c r="BP10" s="104">
        <f>IF(AND(AQ10="",AV10="",BA10=""),"",SUM(AQ10)*SUM(AQ$4)+SUM(AV10)*SUM(AV$4)+SUM(BA10)*SUM(BA$4)+SUM(BF10)*SUM(BF$4)+SUM(BK10)*SUM(BK$4))</f>
        <v>9.1124999999999989</v>
      </c>
      <c r="BQ10" s="105">
        <f>IF(BN10="","",IF(SUM(BP10)=0,IF(SUM(BN10)&gt;=10,BQ$4,0),IF(SUM(BP10)&gt;=10,BQ$4,0)))</f>
        <v>0</v>
      </c>
      <c r="BR10" s="109">
        <f>IF(ISERROR(RANK(BP10,BP$6:BP$31)),"",RANK(BP10,BP$6:BP$31))</f>
        <v>22</v>
      </c>
      <c r="BS10" s="102">
        <v>7.18</v>
      </c>
      <c r="BT10" s="102">
        <v>7</v>
      </c>
      <c r="BU10" s="104">
        <f>IF(AND(BS10="",BT10=""),"",BS10*BS$4+BT10*(1-BS$4))</f>
        <v>7.0720000000000001</v>
      </c>
      <c r="BV10" s="102">
        <v>13</v>
      </c>
      <c r="BW10" s="104">
        <f>IF(AND(BS10="",BT10=""),"",IF(OR(BV10="",BV10&lt;BU10),BU10,IF(BT10="",BV10,BS10*BS$4+BV10*(1-BS$4))))</f>
        <v>10.672000000000001</v>
      </c>
      <c r="BX10" s="102">
        <v>11.72</v>
      </c>
      <c r="BY10" s="102">
        <v>12</v>
      </c>
      <c r="BZ10" s="104">
        <f>IF(AND(BX10="",BY10=""),"",BX10*BX$4+BY10*(1-BX$4))</f>
        <v>11.888</v>
      </c>
      <c r="CA10" s="102"/>
      <c r="CB10" s="104">
        <f>IF(AND(BX10="",BY10=""),"",IF(OR(CA10="",CA10&lt;BZ10),BZ10,IF(BY10="",CA10,BX10*BX$4+CA10*(1-BX$4))))</f>
        <v>11.888</v>
      </c>
      <c r="CC10" s="102">
        <v>11.46</v>
      </c>
      <c r="CD10" s="102">
        <v>12</v>
      </c>
      <c r="CE10" s="104">
        <f>IF(AND(CC10="",CD10=""),"",CC10*CC$4+CD10*(1-CC$4))</f>
        <v>11.783999999999999</v>
      </c>
      <c r="CF10" s="118"/>
      <c r="CG10" s="104">
        <f>IF(AND(CC10="",CD10=""),"",IF(OR(CF10="",CF10&lt;CE10),CE10,IF(CD10="",CF10,CC10*CC$4+CF10*(1-CC$4))))</f>
        <v>11.783999999999999</v>
      </c>
      <c r="CH10" s="102"/>
      <c r="CI10" s="102"/>
      <c r="CJ10" s="104" t="str">
        <f>IF(AND(CH10="",CI10=""),"",CH10*CH$4+CI10*(1-CH$4))</f>
        <v/>
      </c>
      <c r="CK10" s="118"/>
      <c r="CL10" s="104" t="str">
        <f>IF(AND(CH10="",CI10=""),"",IF(OR(CK10="",CK10&lt;CJ10),CJ10,IF(CI10="",CK10,CH10*CH$4+CK10*(1-CH$4))))</f>
        <v/>
      </c>
      <c r="CM10" s="102"/>
      <c r="CN10" s="102"/>
      <c r="CO10" s="104" t="str">
        <f>IF(AND(CM10="",CN10=""),"",CM10*CM$4+CN10*(1-CM$4))</f>
        <v/>
      </c>
      <c r="CP10" s="102"/>
      <c r="CQ10" s="104" t="str">
        <f>IF(AND(CM10="",CN10=""),"",IF(OR(CP10="",CP10&lt;CO10),CO10,IF(CN10="",CP10,CM10*CM$4+CP10*(1-CM$4))))</f>
        <v/>
      </c>
      <c r="CR10" s="104">
        <f>IF(AND(BS10="",BX10="",CC10=""),"",SUM(BS10)*SUM(BW$4)+SUM(BX10)*SUM(CB$4)+SUM(CC10)*SUM(CG$4)+SUM(CH10)*SUM(CL$4)+SUM(CM10)*SUM(CQ$4))</f>
        <v>9.9362500000000011</v>
      </c>
      <c r="CS10" s="104">
        <f>IF(AND(BT10="",BY10="",CD10=""),"",SUM(BT10)*SUM(BW$4)+SUM(BY10)*SUM(CB$4)+SUM(CD10)*SUM(CG$4)+SUM(CI10)*SUM(CL$4)+SUM(CN10)*SUM(CQ$4))</f>
        <v>10.125</v>
      </c>
      <c r="CT10" s="104">
        <f>IF(AND(BU10="",BZ10="",CE10=""),"",SUM(BU10)*SUM(BW$4)+SUM(BZ10)*SUM(CB$4)+SUM(CE10)*SUM(CG$4)+SUM(CJ10)*SUM(CL$4)+SUM(CO10)*SUM(CQ$4))</f>
        <v>10.0495</v>
      </c>
      <c r="CU10" s="104">
        <f>IF(AND(BV10="",CA10="",CF10=""),"",SUM(BV10)*SUM(BW$4)+SUM(CA10)*SUM(CB$4)+SUM(CF10)*SUM(CG$4)+SUM(CK10)*SUM(CL$4)+SUM(CP10)*SUM(CQ$4))</f>
        <v>4.875</v>
      </c>
      <c r="CV10" s="104">
        <f>IF(AND(BW10="",CB10="",CG10=""),"",SUM(BW10)*SUM(BW$4)+SUM(CB10)*SUM(CB$4)+SUM(CG10)*SUM(CG$4)+SUM(CL10)*SUM(CL$4)+SUM(CQ10)*SUM(CQ$4))</f>
        <v>11.3995</v>
      </c>
      <c r="CW10" s="105">
        <f>IF(CT10="","",IF(SUM(CV10)=0,IF(SUM(CT10)&gt;=10,CW$4,0),IF(SUM(CV10)&gt;=10,CW$4,0)))</f>
        <v>4</v>
      </c>
      <c r="CX10" s="109">
        <f>IF(ISERROR(RANK(CV10,CV$6:CV$31)),"",RANK(CV10,CV$6:CV$31))</f>
        <v>19</v>
      </c>
      <c r="CY10" s="102">
        <v>11</v>
      </c>
      <c r="CZ10" s="102">
        <v>10</v>
      </c>
      <c r="DA10" s="104">
        <f>IF(AND(CY10="",CZ10=""),"",CY10*CY$4+CZ10*(1-CY$4))</f>
        <v>10.4</v>
      </c>
      <c r="DB10" s="102"/>
      <c r="DC10" s="104">
        <f>IF(AND(CY10="",CZ10=""),"",IF(OR(DB10="",DB10&lt;DA10),DA10,IF(CZ10="",DB10,CY10*CY$4+DB10*(1-CY$4))))</f>
        <v>10.4</v>
      </c>
      <c r="DD10" s="102">
        <v>11</v>
      </c>
      <c r="DE10" s="102">
        <v>9</v>
      </c>
      <c r="DF10" s="104">
        <f>IF(AND(DD10="",DE10=""),"",DD10*DD$4+DE10*(1-DD$4))</f>
        <v>9.8000000000000007</v>
      </c>
      <c r="DG10" s="102"/>
      <c r="DH10" s="104">
        <f>IF(AND(DD10="",DE10=""),"",IF(OR(DG10="",DG10&lt;DF10),DF10,IF(DE10="",DG10,DD10*DD$4+DG10*(1-DD$4))))</f>
        <v>9.8000000000000007</v>
      </c>
      <c r="DI10" s="102"/>
      <c r="DJ10" s="102"/>
      <c r="DK10" s="104" t="str">
        <f>IF(AND(DI10="",DJ10=""),"",DI10*DI$4+DJ10*(1-DI$4))</f>
        <v/>
      </c>
      <c r="DL10" s="118"/>
      <c r="DM10" s="104" t="str">
        <f>IF(AND(DI10="",DJ10=""),"",IF(OR(DL10="",DL10&lt;DK10),DK10,IF(DJ10="",DL10,DI10*DI$4+DL10*(1-DI$4))))</f>
        <v/>
      </c>
      <c r="DN10" s="102"/>
      <c r="DO10" s="102"/>
      <c r="DP10" s="104" t="str">
        <f>IF(AND(DN10="",DO10=""),"",DN10*DN$4+DO10*(1-DN$4))</f>
        <v/>
      </c>
      <c r="DQ10" s="118"/>
      <c r="DR10" s="104" t="str">
        <f>IF(AND(DN10="",DO10=""),"",IF(OR(DQ10="",DQ10&lt;DP10),DP10,IF(DO10="",DQ10,DN10*DN$4+DQ10*(1-DN$4))))</f>
        <v/>
      </c>
      <c r="DS10" s="102"/>
      <c r="DT10" s="102"/>
      <c r="DU10" s="104" t="str">
        <f>IF(AND(DS10="",DT10=""),"",DS10*DS$4+DT10*(1-DS$4))</f>
        <v/>
      </c>
      <c r="DV10" s="102"/>
      <c r="DW10" s="104" t="str">
        <f>IF(AND(DS10="",DT10=""),"",IF(OR(DV10="",DV10&lt;DU10),DU10,IF(DT10="",DV10,DS10*DS$4+DV10*(1-DS$4))))</f>
        <v/>
      </c>
      <c r="DX10" s="104">
        <f>IF(AND(CY10="",DD10="",DI10=""),"",SUM(CY10)*SUM(DC$4)+SUM(DD10)*SUM(DH$4)+SUM(DI10)*SUM(DM$4)+SUM(DN10)*SUM(DR$4)+SUM(DS10)*SUM(DW$4))</f>
        <v>11</v>
      </c>
      <c r="DY10" s="104">
        <f>IF(AND(CZ10="",DE10="",DJ10=""),"",SUM(CZ10)*SUM(DC$4)+SUM(DE10)*SUM(DH$4)+SUM(DJ10)*SUM(DM$4)+SUM(DO10)*SUM(DR$4)+SUM(DT10)*SUM(DW$4))</f>
        <v>9.5</v>
      </c>
      <c r="DZ10" s="104">
        <f>IF(AND(DA10="",DF10="",DK10=""),"",SUM(DA10)*SUM(DC$4)+SUM(DF10)*SUM(DH$4)+SUM(DK10)*SUM(DM$4)+SUM(DP10)*SUM(DR$4)+SUM(DU10)*SUM(DW$4))</f>
        <v>10.100000000000001</v>
      </c>
      <c r="EA10" s="104" t="str">
        <f>IF(AND(DB10="",DG10="",DL10=""),"",SUM(DB10)*SUM(DC$4)+SUM(DG10)*SUM(DH$4)+SUM(DL10)*SUM(DM$4)+SUM(DQ10)*SUM(DR$4)+SUM(DV10)*SUM(DW$4))</f>
        <v/>
      </c>
      <c r="EB10" s="104">
        <f>IF(AND(DC10="",DH10="",DM10=""),"",SUM(DC10)*SUM(DC$4)+SUM(DH10)*SUM(DH$4)+SUM(DM10)*SUM(DM$4)+SUM(DR10)*SUM(DR$4)+SUM(DW10)*SUM(DW$4))</f>
        <v>10.100000000000001</v>
      </c>
      <c r="EC10" s="105">
        <f>IF(DZ10="","",IF(SUM(EB10)=0,IF(SUM(DZ10)&gt;=10,EC$4,0),IF(SUM(EB10)&gt;=10,EC$4,0)))</f>
        <v>4</v>
      </c>
      <c r="ED10" s="109">
        <f>IF(ISERROR(RANK(EB10,EB$6:EB$31)),"",RANK(EB10,EB$6:EB$31))</f>
        <v>25</v>
      </c>
      <c r="EE10" s="102">
        <v>10</v>
      </c>
      <c r="EF10" s="102">
        <v>9.5</v>
      </c>
      <c r="EG10" s="104">
        <f>IF(AND(EE10="",EF10=""),"",EE10*EE$4+EF10*(1-EE$4))</f>
        <v>9.6999999999999993</v>
      </c>
      <c r="EH10" s="102">
        <v>6.25</v>
      </c>
      <c r="EI10" s="104">
        <f>IF(AND(EE10="",EF10=""),"",IF(OR(EH10="",EH10&lt;EG10),EG10,IF(EF10="",EH10,EE10*EE$4+EH10*(1-EE$4))))</f>
        <v>9.6999999999999993</v>
      </c>
      <c r="EJ10" s="102">
        <v>8.5</v>
      </c>
      <c r="EK10" s="102">
        <v>6</v>
      </c>
      <c r="EL10" s="104">
        <f>IF(AND(EJ10="",EK10=""),"",EJ10*EJ$4+EK10*(1-EJ$4))</f>
        <v>7</v>
      </c>
      <c r="EM10" s="102">
        <v>8.5</v>
      </c>
      <c r="EN10" s="104">
        <f>IF(AND(EJ10="",EK10=""),"",IF(OR(EM10="",EM10&lt;EL10),EL10,IF(EK10="",EM10,EJ10*EJ$4+EM10*(1-EJ$4))))</f>
        <v>8.5</v>
      </c>
      <c r="EO10" s="102">
        <v>8.5</v>
      </c>
      <c r="EP10" s="102">
        <v>7.5</v>
      </c>
      <c r="EQ10" s="104">
        <f>IF(AND(EO10="",EP10=""),"",EO10*EO$4+EP10*(1-EO$4))</f>
        <v>7.9</v>
      </c>
      <c r="ER10" s="118">
        <v>8</v>
      </c>
      <c r="ES10" s="104">
        <f>IF(AND(EO10="",EP10=""),"",IF(OR(ER10="",ER10&lt;EQ10),EQ10,IF(EP10="",ER10,EO10*EO$4+ER10*(1-EO$4))))</f>
        <v>8.1999999999999993</v>
      </c>
      <c r="ET10" s="102"/>
      <c r="EU10" s="102"/>
      <c r="EV10" s="104" t="str">
        <f>IF(AND(ET10="",EU10=""),"",ET10*ET$4+EU10*(1-ET$4))</f>
        <v/>
      </c>
      <c r="EW10" s="118"/>
      <c r="EX10" s="104" t="str">
        <f>IF(AND(ET10="",EU10=""),"",IF(OR(EW10="",EW10&lt;EV10),EV10,IF(EU10="",EW10,ET10*ET$4+EW10*(1-ET$4))))</f>
        <v/>
      </c>
      <c r="EY10" s="102"/>
      <c r="EZ10" s="102"/>
      <c r="FA10" s="104" t="str">
        <f>IF(AND(EY10="",EZ10=""),"",EY10*EY$4+EZ10*(1-EY$4))</f>
        <v/>
      </c>
      <c r="FB10" s="102"/>
      <c r="FC10" s="104" t="str">
        <f>IF(AND(EY10="",EZ10=""),"",IF(OR(FB10="",FB10&lt;FA10),FA10,IF(EZ10="",FB10,EY10*EY$4+FB10*(1-EY$4))))</f>
        <v/>
      </c>
      <c r="FD10" s="104">
        <f>IF(AND(EE10="",EJ10="",EO10=""),"",SUM(EE10)*SUM(EI$4)+SUM(EJ10)*SUM(EN$4)+SUM(EO10)*SUM(ES$4)+SUM(ET10)*SUM(EX$4)+SUM(EY10)*SUM(FC$4))</f>
        <v>8.96875</v>
      </c>
      <c r="FE10" s="104">
        <f>IF(AND(EF10="",EK10="",EP10=""),"",SUM(EF10)*SUM(EI$4)+SUM(EK10)*SUM(EN$4)+SUM(EP10)*SUM(ES$4)+SUM(EU10)*SUM(EX$4)+SUM(EZ10)*SUM(FC$4))</f>
        <v>7.65625</v>
      </c>
      <c r="FF10" s="104">
        <f>IF(AND(EG10="",EL10="",EQ10=""),"",SUM(EG10)*SUM(EI$4)+SUM(EL10)*SUM(EN$4)+SUM(EQ10)*SUM(ES$4)+SUM(EV10)*SUM(EX$4)+SUM(FA10)*SUM(FC$4))</f>
        <v>8.1812500000000004</v>
      </c>
      <c r="FG10" s="104">
        <f>IF(AND(EH10="",EM10="",ER10=""),"",SUM(EH10)*SUM(EI$4)+SUM(EM10)*SUM(EN$4)+SUM(ER10)*SUM(ES$4)+SUM(EW10)*SUM(EX$4)+SUM(FB10)*SUM(FC$4))</f>
        <v>7.609375</v>
      </c>
      <c r="FH10" s="104">
        <f>IF(AND(EI10="",EN10="",ES10=""),"",SUM(EI10)*SUM(EI$4)+SUM(EN10)*SUM(EN$4)+SUM(ES10)*SUM(ES$4)+SUM(EX10)*SUM(EX$4)+SUM(FC10)*SUM(FC$4))</f>
        <v>8.7624999999999993</v>
      </c>
      <c r="FI10" s="105">
        <f>IF(FF10="","",IF(SUM(FH10)=0,IF(SUM(FF10)&gt;=10,FI$4,0),IF(SUM(FH10)&gt;=10,FI$4,0)))</f>
        <v>0</v>
      </c>
      <c r="FJ10" s="109">
        <f>IF(ISERROR(RANK(FH10,FH$6:FH$31)),"",RANK(FH10,FH$6:FH$31))</f>
        <v>26</v>
      </c>
      <c r="FK10" s="198">
        <v>10</v>
      </c>
      <c r="FL10" s="198">
        <v>4.25</v>
      </c>
      <c r="FM10" s="104">
        <f>IF(AND(FK10="",FL10=""),"",FK10*FK$4+FL10*(1-FK$4))</f>
        <v>6.55</v>
      </c>
      <c r="FN10" s="200">
        <v>4.75</v>
      </c>
      <c r="FO10" s="104">
        <f>IF(AND(FK10="",FL10=""),"",IF(OR(FN10="",FN10&lt;FM10),FM10,IF(FL10="",FN10,FK10*FK$4+FN10*(1-FK$4))))</f>
        <v>6.55</v>
      </c>
      <c r="FP10" s="199">
        <f>(20*6.4)/9</f>
        <v>14.222222222222221</v>
      </c>
      <c r="FQ10" s="197">
        <v>2.5</v>
      </c>
      <c r="FR10" s="104">
        <f>IF(AND(FP10="",FQ10=""),"",FP10*FP$4+FQ10*(1-FP$4))</f>
        <v>7.1888888888888891</v>
      </c>
      <c r="FS10" s="203">
        <v>7.5</v>
      </c>
      <c r="FT10" s="104">
        <f>IF(AND(FP10="",FQ10=""),"",IF(OR(FS10="",FS10&lt;FR10),FR10,IF(FQ10="",FS10,FP10*FP$4+FS10*(1-FP$4))))</f>
        <v>10.18888888888889</v>
      </c>
      <c r="FU10" s="102">
        <v>9.3000000000000007</v>
      </c>
      <c r="FV10" s="198">
        <v>5.5</v>
      </c>
      <c r="FW10" s="104">
        <f>IF(AND(FU10="",FV10=""),"",FU10*FU$4+FV10*(1-FU$4))</f>
        <v>7.0200000000000005</v>
      </c>
      <c r="FX10" s="202">
        <v>4.5</v>
      </c>
      <c r="FY10" s="104">
        <f>IF(AND(FU10="",FV10=""),"",IF(OR(FX10="",FX10&lt;FW10),FW10,IF(FV10="",FX10,FU10*FU$4+FX10*(1-FU$4))))</f>
        <v>7.0200000000000005</v>
      </c>
      <c r="FZ10" s="102"/>
      <c r="GA10" s="102"/>
      <c r="GB10" s="104" t="str">
        <f>IF(AND(FZ10="",GA10=""),"",FZ10*FZ$4+GA10*(1-FZ$4))</f>
        <v/>
      </c>
      <c r="GC10" s="118"/>
      <c r="GD10" s="104" t="str">
        <f>IF(AND(FZ10="",GA10=""),"",IF(OR(GC10="",GC10&lt;GB10),GB10,IF(GA10="",GC10,FZ10*FZ$4+GC10*(1-FZ$4))))</f>
        <v/>
      </c>
      <c r="GE10" s="102"/>
      <c r="GF10" s="102"/>
      <c r="GG10" s="104" t="str">
        <f>IF(AND(GE10="",GF10=""),"",GE10*GE$4+GF10*(1-GE$4))</f>
        <v/>
      </c>
      <c r="GH10" s="102"/>
      <c r="GI10" s="104" t="str">
        <f>IF(AND(GE10="",GF10=""),"",IF(OR(GH10="",GH10&lt;GG10),GG10,IF(GF10="",GH10,GE10*GE$4+GH10*(1-GE$4))))</f>
        <v/>
      </c>
      <c r="GJ10" s="104">
        <f>IF(AND(FK10="",FP10="",FU10=""),"",SUM(FK10)*SUM(FO$4)+SUM(FP10)*SUM(FT$4)+SUM(FU10)*SUM(FY$4)+SUM(FZ10)*SUM(GD$4)+SUM(GE10)*SUM(GI$4))</f>
        <v>10.836805555555555</v>
      </c>
      <c r="GK10" s="104">
        <f>IF(AND(FL10="",FQ10="",FV10=""),"",SUM(FL10)*SUM(FO$4)+SUM(FQ10)*SUM(FT$4)+SUM(FV10)*SUM(FY$4)+SUM(GA10)*SUM(GD$4)+SUM(GF10)*SUM(GI$4))</f>
        <v>4.203125</v>
      </c>
      <c r="GL10" s="104">
        <f>IF(AND(FM10="",FR10="",FW10=""),"",SUM(FM10)*SUM(FO$4)+SUM(FR10)*SUM(FT$4)+SUM(FW10)*SUM(FY$4)+SUM(GB10)*SUM(GD$4)+SUM(GG10)*SUM(GI$4))</f>
        <v>6.8565972222222218</v>
      </c>
      <c r="GM10" s="104">
        <f>IF(AND(FN10="",FS10="",FX10=""),"",SUM(FN10)*SUM(FO$4)+SUM(FS10)*SUM(FT$4)+SUM(FX10)*SUM(FY$4)+SUM(GC10)*SUM(GD$4)+SUM(GH10)*SUM(GI$4))</f>
        <v>5.359375</v>
      </c>
      <c r="GN10" s="104">
        <f>IF(AND(FO10="",FT10="",FY10=""),"",SUM(FO10)*SUM(FO$4)+SUM(FT10)*SUM(FT$4)+SUM(FY10)*SUM(FY$4)+SUM(GD10)*SUM(GD$4)+SUM(GI10)*SUM(GI$4))</f>
        <v>7.6065972222222218</v>
      </c>
      <c r="GO10" s="105">
        <f>IF(GL10="","",IF(SUM(GN10)=0,IF(SUM(GL10)&gt;=10,GO$4,0),IF(SUM(GN10)&gt;=10,GO$4,0)))</f>
        <v>0</v>
      </c>
      <c r="GP10" s="109">
        <f>IF(ISERROR(RANK(GN10,GN$6:GN$31)),"",RANK(GN10,GN$6:GN$31))</f>
        <v>26</v>
      </c>
      <c r="GQ10" s="198">
        <v>5.5</v>
      </c>
      <c r="GR10" s="198">
        <v>8.25</v>
      </c>
      <c r="GS10" s="104">
        <f>IF(AND(GQ10="",GR10=""),"",GQ10*GQ$4+GR10*(1-GQ$4))</f>
        <v>7.15</v>
      </c>
      <c r="GT10" s="200">
        <v>4.25</v>
      </c>
      <c r="GU10" s="104">
        <f>IF(AND(GQ10="",GR10=""),"",IF(OR(GT10="",GT10&lt;GS10),GS10,IF(GR10="",GT10,GQ10*GQ$4+GT10*(1-GQ$4))))</f>
        <v>7.15</v>
      </c>
      <c r="GV10" s="102">
        <v>10</v>
      </c>
      <c r="GW10" s="102">
        <v>10</v>
      </c>
      <c r="GX10" s="104">
        <f>IF(AND(GV10="",GW10=""),"",GV10*GV$4+GW10*(1-GV$4))</f>
        <v>10</v>
      </c>
      <c r="GY10" s="102"/>
      <c r="GZ10" s="104">
        <f>IF(AND(GV10="",GW10=""),"",IF(OR(GY10="",GY10&lt;GX10),GX10,IF(GW10="",GY10,GV10*GV$4+GY10*(1-GV$4))))</f>
        <v>10</v>
      </c>
      <c r="HA10" s="102">
        <v>10</v>
      </c>
      <c r="HB10" s="102">
        <v>10</v>
      </c>
      <c r="HC10" s="104">
        <f>IF(AND(HA10="",HB10=""),"",HA10*HA$4+HB10*(1-HA$4))</f>
        <v>10</v>
      </c>
      <c r="HD10" s="118"/>
      <c r="HE10" s="104">
        <f>IF(AND(HA10="",HB10=""),"",IF(OR(HD10="",HD10&lt;HC10),HC10,IF(HB10="",HD10,HA10*HA$4+HD10*(1-HA$4))))</f>
        <v>10</v>
      </c>
      <c r="HF10" s="102"/>
      <c r="HG10" s="102"/>
      <c r="HH10" s="104" t="str">
        <f>IF(AND(HF10="",HG10=""),"",HF10*HF$4+HG10*(1-HF$4))</f>
        <v/>
      </c>
      <c r="HI10" s="118"/>
      <c r="HJ10" s="104" t="str">
        <f>IF(AND(HF10="",HG10=""),"",IF(OR(HI10="",HI10&lt;HH10),HH10,IF(HG10="",HI10,HF10*HF$4+HI10*(1-HF$4))))</f>
        <v/>
      </c>
      <c r="HK10" s="102"/>
      <c r="HL10" s="102"/>
      <c r="HM10" s="104" t="str">
        <f>IF(AND(HK10="",HL10=""),"",HK10*HK$4+HL10*(1-HK$4))</f>
        <v/>
      </c>
      <c r="HN10" s="102"/>
      <c r="HO10" s="104" t="str">
        <f>IF(AND(HK10="",HL10=""),"",IF(OR(HN10="",HN10&lt;HM10),HM10,IF(HL10="",HN10,HK10*HK$4+HN10*(1-HK$4))))</f>
        <v/>
      </c>
      <c r="HP10" s="104">
        <f>IF(AND(GQ10="",GV10="",HA10=""),"",SUM(GQ10)*SUM(GU$4)+SUM(GV10)*SUM(GZ$4)+SUM(HA10)*SUM(HE$4)+SUM(HF10)*SUM(HJ$4)+SUM(HK10)*SUM(HO$4))</f>
        <v>8.3125</v>
      </c>
      <c r="HQ10" s="104">
        <f>IF(AND(GR10="",GW10="",HB10=""),"",SUM(GR10)*SUM(GU$4)+SUM(GW10)*SUM(GZ$4)+SUM(HB10)*SUM(HE$4)+SUM(HG10)*SUM(HJ$4)+SUM(HL10)*SUM(HO$4))</f>
        <v>9.34375</v>
      </c>
      <c r="HR10" s="104">
        <f>IF(AND(GS10="",GX10="",HC10=""),"",SUM(GS10)*SUM(GU$4)+SUM(GX10)*SUM(GZ$4)+SUM(HC10)*SUM(HE$4)+SUM(HH10)*SUM(HJ$4)+SUM(HM10)*SUM(HO$4))</f>
        <v>8.9312500000000004</v>
      </c>
      <c r="HS10" s="104">
        <f>IF(AND(GT10="",GY10="",HD10=""),"",SUM(GT10)*SUM(GU$4)+SUM(GY10)*SUM(GZ$4)+SUM(HD10)*SUM(HE$4)+SUM(HI10)*SUM(HJ$4)+SUM(HN10)*SUM(HO$4))</f>
        <v>1.59375</v>
      </c>
      <c r="HT10" s="104">
        <f>IF(AND(GU10="",GZ10="",HE10=""),"",SUM(GU10)*SUM(GU$4)+SUM(GZ10)*SUM(GZ$4)+SUM(HE10)*SUM(HE$4)+SUM(HJ10)*SUM(HJ$4)+SUM(HO10)*SUM(HO$4))</f>
        <v>8.9312500000000004</v>
      </c>
      <c r="HU10" s="105">
        <f>IF(HR10="","",IF(SUM(HT10)=0,IF(SUM(HR10)&gt;=10,HU$4,0),IF(SUM(HT10)&gt;=10,HU$4,0)))</f>
        <v>0</v>
      </c>
      <c r="HV10" s="109">
        <f>IF(ISERROR(RANK(HT10,HT$6:HT$31)),"",RANK(HT10,HT$6:HT$31))</f>
        <v>25</v>
      </c>
      <c r="HW10" s="102">
        <v>7</v>
      </c>
      <c r="HX10" s="102">
        <v>7</v>
      </c>
      <c r="HY10" s="104">
        <f>IF(AND(HW10="",HX10=""),"",HW10*HW$4+HX10*(1-HW$4))</f>
        <v>7</v>
      </c>
      <c r="HZ10" s="102"/>
      <c r="IA10" s="104">
        <f>IF(AND(HW10="",HX10=""),"",IF(OR(HZ10="",HZ10&lt;HY10),HY10,IF(HX10="",HZ10,HW10*HW$4+HZ10*(1-HW$4))))</f>
        <v>7</v>
      </c>
      <c r="IB10" s="102">
        <v>13.5</v>
      </c>
      <c r="IC10" s="102">
        <v>13.5</v>
      </c>
      <c r="ID10" s="104">
        <f>IF(AND(IB10="",IC10=""),"",IB10*IB$4+IC10*(1-IB$4))</f>
        <v>13.5</v>
      </c>
      <c r="IE10" s="102"/>
      <c r="IF10" s="104">
        <f>IF(AND(IB10="",IC10=""),"",IF(OR(IE10="",IE10&lt;ID10),ID10,IF(IC10="",IE10,IB10*IB$4+IE10*(1-IB$4))))</f>
        <v>13.5</v>
      </c>
      <c r="IG10" s="102"/>
      <c r="IH10" s="102"/>
      <c r="II10" s="104" t="str">
        <f>IF(AND(IG10="",IH10=""),"",IG10*IG$4+IH10*(1-IG$4))</f>
        <v/>
      </c>
      <c r="IJ10" s="118"/>
      <c r="IK10" s="104" t="str">
        <f>IF(AND(IG10="",IH10=""),"",IF(OR(IJ10="",IJ10&lt;II10),II10,IF(IH10="",IJ10,IG10*IG$4+IJ10*(1-IG$4))))</f>
        <v/>
      </c>
      <c r="IL10" s="102"/>
      <c r="IM10" s="102"/>
      <c r="IN10" s="104" t="str">
        <f>IF(AND(IL10="",IM10=""),"",IL10*IL$4+IM10*(1-IL$4))</f>
        <v/>
      </c>
      <c r="IO10" s="118"/>
      <c r="IP10" s="104" t="str">
        <f>IF(AND(IL10="",IM10=""),"",IF(OR(IO10="",IO10&lt;IN10),IN10,IF(IM10="",IO10,IL10*IL$4+IO10*(1-IL$4))))</f>
        <v/>
      </c>
      <c r="IQ10" s="102"/>
      <c r="IR10" s="102"/>
      <c r="IS10" s="104" t="str">
        <f>IF(AND(IQ10="",IR10=""),"",IQ10*IQ$4+IR10*(1-IQ$4))</f>
        <v/>
      </c>
      <c r="IT10" s="102"/>
      <c r="IU10" s="104" t="str">
        <f>IF(AND(IQ10="",IR10=""),"",IF(OR(IT10="",IT10&lt;IS10),IS10,IF(IR10="",IT10,IQ10*IQ$4+IT10*(1-IQ$4))))</f>
        <v/>
      </c>
      <c r="IV10" s="104">
        <f>IF(AND(HW10="",IB10="",IG10=""),"",SUM(HW10)*SUM(IA$4)+SUM(IB10)*SUM(IF$4)+SUM(IG10)*SUM(IK$4)+SUM(IL10)*SUM(IP$4)+SUM(IQ10)*SUM(IU$4))</f>
        <v>10.25</v>
      </c>
      <c r="IW10" s="104">
        <f>IF(AND(HX10="",IC10="",IH10=""),"",SUM(HX10)*SUM(IA$4)+SUM(IC10)*SUM(IF$4)+SUM(IH10)*SUM(IK$4)+SUM(IM10)*SUM(IP$4)+SUM(IR10)*SUM(IU$4))</f>
        <v>10.25</v>
      </c>
      <c r="IX10" s="104">
        <f>IF(AND(HY10="",ID10="",II10=""),"",SUM(HY10)*SUM(IA$4)+SUM(ID10)*SUM(IF$4)+SUM(II10)*SUM(IK$4)+SUM(IN10)*SUM(IP$4)+SUM(IS10)*SUM(IU$4))</f>
        <v>10.25</v>
      </c>
      <c r="IY10" s="104" t="str">
        <f>IF(AND(HZ10="",IE10="",IJ10=""),"",SUM(HZ10)*SUM(IA$4)+SUM(IE10)*SUM(IF$4)+SUM(IJ10)*SUM(IK$4)+SUM(IO10)*SUM(IP$4)+SUM(IT10)*SUM(IU$4))</f>
        <v/>
      </c>
      <c r="IZ10" s="104">
        <f>IF(AND(IA10="",IF10="",IK10=""),"",SUM(IA10)*SUM(IA$4)+SUM(IF10)*SUM(IF$4)+SUM(IK10)*SUM(IK$4)+SUM(IP10)*SUM(IP$4)+SUM(IU10)*SUM(IU$4))</f>
        <v>10.25</v>
      </c>
      <c r="JA10" s="105">
        <f>IF(IX10="","",IF(SUM(IZ10)=0,IF(SUM(IX10)&gt;=10,JA$4,0),IF(SUM(IZ10)&gt;=10,JA$4,0)))</f>
        <v>2</v>
      </c>
      <c r="JB10" s="109">
        <f>IF(ISERROR(RANK(IZ10,IZ$6:IZ$31)),"",RANK(IZ10,IZ$6:IZ$31))</f>
        <v>21</v>
      </c>
      <c r="JC10" s="102"/>
      <c r="JD10" s="102"/>
      <c r="JE10" s="104" t="str">
        <f>IF(AND(JC10="",JD10=""),"",JC10*JC$4+JD10*(1-JC$4))</f>
        <v/>
      </c>
      <c r="JF10" s="102"/>
      <c r="JG10" s="104" t="str">
        <f>IF(AND(JC10="",JD10=""),"",IF(OR(JF10="",JF10&lt;JE10),JE10,IF(JD10="",JF10,JC10*JC$4+JF10*(1-JC$4))))</f>
        <v/>
      </c>
      <c r="JH10" s="102"/>
      <c r="JI10" s="102"/>
      <c r="JJ10" s="104" t="str">
        <f>IF(AND(JH10="",JI10=""),"",JH10*JH$4+JI10*(1-JH$4))</f>
        <v/>
      </c>
      <c r="JK10" s="102"/>
      <c r="JL10" s="104" t="str">
        <f>IF(AND(JH10="",JI10=""),"",IF(OR(JK10="",JK10&lt;JJ10),JJ10,IF(JI10="",JK10,JH10*JH$4+JK10*(1-JH$4))))</f>
        <v/>
      </c>
      <c r="JM10" s="102">
        <v>13.5</v>
      </c>
      <c r="JN10" s="102">
        <v>13.5</v>
      </c>
      <c r="JO10" s="104">
        <f>IF(AND(JM10="",JN10=""),"",JM10*JM$4+JN10*(1-JM$4))</f>
        <v>13.5</v>
      </c>
      <c r="JP10" s="118"/>
      <c r="JQ10" s="104">
        <f>IF(AND(JM10="",JN10=""),"",IF(OR(JP10="",JP10&lt;JO10),JO10,IF(JN10="",JP10,JM10*JM$4+JP10*(1-JM$4))))</f>
        <v>13.5</v>
      </c>
      <c r="JR10" s="102"/>
      <c r="JS10" s="102"/>
      <c r="JT10" s="104" t="str">
        <f>IF(AND(JR10="",JS10=""),"",JR10*JR$4+JS10*(1-JR$4))</f>
        <v/>
      </c>
      <c r="JU10" s="118"/>
      <c r="JV10" s="104" t="str">
        <f>IF(AND(JR10="",JS10=""),"",IF(OR(JU10="",JU10&lt;JT10),JT10,IF(JS10="",JU10,JR10*JR$4+JU10*(1-JR$4))))</f>
        <v/>
      </c>
      <c r="JW10" s="102"/>
      <c r="JX10" s="102"/>
      <c r="JY10" s="104" t="str">
        <f>IF(AND(JW10="",JX10=""),"",JW10*JW$4+JX10*(1-JW$4))</f>
        <v/>
      </c>
      <c r="JZ10" s="102"/>
      <c r="KA10" s="104" t="str">
        <f>IF(AND(JW10="",JX10=""),"",IF(OR(JZ10="",JZ10&lt;JY10),JY10,IF(JX10="",JZ10,JW10*JW$4+JZ10*(1-JW$4))))</f>
        <v/>
      </c>
      <c r="KB10" s="104">
        <f>IF(AND(JC10="",JH10="",JM10=""),"",SUM(JC10)*SUM(JG$4)+SUM(JH10)*SUM(JL$4)+SUM(JM10)*SUM(JQ$4)+SUM(JR10)*SUM(JV$4)+SUM(JW10)*SUM(KA$4))</f>
        <v>13.5</v>
      </c>
      <c r="KC10" s="104">
        <f>IF(AND(JD10="",JI10="",JN10=""),"",SUM(JD10)*SUM(JG$4)+SUM(JI10)*SUM(JL$4)+SUM(JN10)*SUM(JQ$4)+SUM(JS10)*SUM(JV$4)+SUM(JX10)*SUM(KA$4))</f>
        <v>13.5</v>
      </c>
      <c r="KD10" s="104">
        <f>IF(AND(JE10="",JJ10="",JO10=""),"",SUM(JE10)*SUM(JG$4)+SUM(JJ10)*SUM(JL$4)+SUM(JO10)*SUM(JQ$4)+SUM(JT10)*SUM(JV$4)+SUM(JY10)*SUM(KA$4))</f>
        <v>13.5</v>
      </c>
      <c r="KE10" s="104" t="str">
        <f>IF(AND(JF10="",JK10="",JP10=""),"",SUM(JF10)*SUM(JG$4)+SUM(JK10)*SUM(JL$4)+SUM(JP10)*SUM(JQ$4)+SUM(JU10)*SUM(JV$4)+SUM(JZ10)*SUM(KA$4))</f>
        <v/>
      </c>
      <c r="KF10" s="104">
        <f>IF(AND(JG10="",JL10="",JQ10=""),"",SUM(JG10)*SUM(JG$4)+SUM(JL10)*SUM(JL$4)+SUM(JQ10)*SUM(JQ$4)+SUM(JV10)*SUM(JV$4)+SUM(KA10)*SUM(KA$4))</f>
        <v>13.5</v>
      </c>
      <c r="KG10" s="105">
        <f>IF(KD10="","",IF(SUM(KF10)=0,IF(SUM(KD10)&gt;=10,KG$4,0),IF(SUM(KF10)&gt;=10,KG$4,0)))</f>
        <v>2</v>
      </c>
      <c r="KH10" s="109">
        <f>IF(ISERROR(RANK(KF10,KF$6:KF$31)),"",RANK(KF10,KF$6:KF$31))</f>
        <v>12</v>
      </c>
      <c r="KI10" s="102">
        <v>10.5</v>
      </c>
      <c r="KJ10" s="102">
        <v>3</v>
      </c>
      <c r="KK10" s="104">
        <f>IF(AND(KI10="",KJ10=""),"",KI10*KI$4+KJ10*(1-KI$4))</f>
        <v>6</v>
      </c>
      <c r="KL10" s="102">
        <v>8</v>
      </c>
      <c r="KM10" s="104">
        <f>IF(AND(KI10="",KJ10=""),"",IF(OR(KL10="",KL10&lt;KK10),KK10,IF(KJ10="",KL10,KI10*KI$4+KL10*(1-KI$4))))</f>
        <v>9</v>
      </c>
      <c r="KN10" s="197">
        <v>8</v>
      </c>
      <c r="KO10" s="198">
        <v>4</v>
      </c>
      <c r="KP10" s="104">
        <f>IF(AND(KN10="",KO10=""),"",KN10*KN$4+KO10*(1-KN$4))</f>
        <v>5.6</v>
      </c>
      <c r="KQ10" s="200">
        <v>7.75</v>
      </c>
      <c r="KR10" s="104">
        <f>IF(AND(KN10="",KO10=""),"",IF(OR(KQ10="",KQ10&lt;KP10),KP10,IF(KO10="",KQ10,KN10*KN$4+KQ10*(1-KN$4))))</f>
        <v>7.85</v>
      </c>
      <c r="KS10" s="102">
        <v>16</v>
      </c>
      <c r="KT10" s="102">
        <v>16</v>
      </c>
      <c r="KU10" s="104">
        <f>IF(AND(KS10="",KT10=""),"",KS10*KS$4+KT10*(1-KS$4))</f>
        <v>16</v>
      </c>
      <c r="KV10" s="118"/>
      <c r="KW10" s="104">
        <f>IF(AND(KS10="",KT10=""),"",IF(OR(KV10="",KV10&lt;KU10),KU10,IF(KT10="",KV10,KS10*KS$4+KV10*(1-KS$4))))</f>
        <v>16</v>
      </c>
      <c r="KX10" s="102"/>
      <c r="KY10" s="102"/>
      <c r="KZ10" s="104" t="str">
        <f>IF(AND(KX10="",KY10=""),"",KX10*KX$4+KY10*(1-KX$4))</f>
        <v/>
      </c>
      <c r="LA10" s="118"/>
      <c r="LB10" s="104" t="str">
        <f>IF(AND(KX10="",KY10=""),"",IF(OR(LA10="",LA10&lt;KZ10),KZ10,IF(KY10="",LA10,KX10*KX$4+LA10*(1-KX$4))))</f>
        <v/>
      </c>
      <c r="LC10" s="102"/>
      <c r="LD10" s="102"/>
      <c r="LE10" s="104" t="str">
        <f>IF(AND(LC10="",LD10=""),"",LC10*LC$4+LD10*(1-LC$4))</f>
        <v/>
      </c>
      <c r="LF10" s="102"/>
      <c r="LG10" s="104" t="str">
        <f>IF(AND(LC10="",LD10=""),"",IF(OR(LF10="",LF10&lt;LE10),LE10,IF(LD10="",LF10,LC10*LC$4+LF10*(1-LC$4))))</f>
        <v/>
      </c>
      <c r="LH10" s="104">
        <f>IF(AND(KI10="",KN10="",KS10=""),"",SUM(KI10)*SUM(KM$4)+SUM(KN10)*SUM(KR$4)+SUM(KS10)*SUM(KW$4)+SUM(KX10)*SUM(LB$4)+SUM(LC10)*SUM(LG$4))</f>
        <v>10.9375</v>
      </c>
      <c r="LI10" s="104">
        <f>IF(AND(KJ10="",KO10="",KT10=""),"",SUM(KJ10)*SUM(KM$4)+SUM(KO10)*SUM(KR$4)+SUM(KT10)*SUM(KW$4)+SUM(KY10)*SUM(LB$4)+SUM(LD10)*SUM(LG$4))</f>
        <v>6.625</v>
      </c>
      <c r="LJ10" s="104">
        <f>IF(AND(KK10="",KP10="",KU10=""),"",SUM(KK10)*SUM(KM$4)+SUM(KP10)*SUM(KR$4)+SUM(KU10)*SUM(KW$4)+SUM(KZ10)*SUM(LB$4)+SUM(LE10)*SUM(LG$4))</f>
        <v>8.35</v>
      </c>
      <c r="LK10" s="104">
        <f>IF(AND(KL10="",KQ10="",KV10=""),"",SUM(KL10)*SUM(KM$4)+SUM(KQ10)*SUM(KR$4)+SUM(KV10)*SUM(KW$4)+SUM(LA10)*SUM(LB$4)+SUM(LF10)*SUM(LG$4))</f>
        <v>5.90625</v>
      </c>
      <c r="LL10" s="104">
        <f>IF(AND(KM10="",KR10="",KW10=""),"",SUM(KM10)*SUM(KM$4)+SUM(KR10)*SUM(KR$4)+SUM(KW10)*SUM(KW$4)+SUM(LB10)*SUM(LB$4)+SUM(LG10)*SUM(LG$4))</f>
        <v>10.31875</v>
      </c>
      <c r="LM10" s="105">
        <f>IF(LJ10="","",IF(SUM(LL10)=0,IF(SUM(LJ10)&gt;=10,LM$4,0),IF(SUM(LL10)&gt;=10,LM$4,0)))</f>
        <v>2</v>
      </c>
      <c r="LN10" s="109">
        <f>IF(ISERROR(RANK(LL10,LL$6:LL$31)),"",RANK(LL10,LL$6:LL$31))</f>
        <v>26</v>
      </c>
      <c r="LO10" s="102"/>
      <c r="LP10" s="102"/>
      <c r="LQ10" s="104" t="str">
        <f>IF(AND(LO10="",LP10=""),"",LO10*LO$4+LP10*(1-LO$4))</f>
        <v/>
      </c>
      <c r="LR10" s="102"/>
      <c r="LS10" s="104" t="str">
        <f>IF(AND(LO10="",LP10=""),"",IF(OR(LR10="",LR10&lt;LQ10),LQ10,IF(LP10="",LR10,LO10*LO$4+LR10*(1-LO$4))))</f>
        <v/>
      </c>
      <c r="LT10" s="102"/>
      <c r="LU10" s="102"/>
      <c r="LV10" s="104" t="str">
        <f>IF(AND(LT10="",LU10=""),"",LT10*LT$4+LU10*(1-LT$4))</f>
        <v/>
      </c>
      <c r="LW10" s="102"/>
      <c r="LX10" s="104" t="str">
        <f>IF(AND(LT10="",LU10=""),"",IF(OR(LW10="",LW10&lt;LV10),LV10,IF(LU10="",LW10,LT10*LT$4+LW10*(1-LT$4))))</f>
        <v/>
      </c>
      <c r="LY10" s="102"/>
      <c r="LZ10" s="102"/>
      <c r="MA10" s="104" t="str">
        <f>IF(AND(LY10="",LZ10=""),"",LY10*LY$4+LZ10*(1-LY$4))</f>
        <v/>
      </c>
      <c r="MB10" s="118"/>
      <c r="MC10" s="104" t="str">
        <f>IF(AND(LY10="",LZ10=""),"",IF(OR(MB10="",MB10&lt;MA10),MA10,IF(LZ10="",MB10,LY10*LY$4+MB10*(1-LY$4))))</f>
        <v/>
      </c>
      <c r="MD10" s="102"/>
      <c r="ME10" s="102"/>
      <c r="MF10" s="104" t="str">
        <f>IF(AND(MD10="",ME10=""),"",MD10*MD$4+ME10*(1-MD$4))</f>
        <v/>
      </c>
      <c r="MG10" s="118"/>
      <c r="MH10" s="104" t="str">
        <f>IF(AND(MD10="",ME10=""),"",IF(OR(MG10="",MG10&lt;MF10),MF10,IF(ME10="",MG10,MD10*MD$4+MG10*(1-MD$4))))</f>
        <v/>
      </c>
      <c r="MI10" s="102"/>
      <c r="MJ10" s="102"/>
      <c r="MK10" s="104" t="str">
        <f>IF(AND(MI10="",MJ10=""),"",MI10*MI$4+MJ10*(1-MI$4))</f>
        <v/>
      </c>
      <c r="ML10" s="102"/>
      <c r="MM10" s="104" t="str">
        <f>IF(AND(MI10="",MJ10=""),"",IF(OR(ML10="",ML10&lt;MK10),MK10,IF(MJ10="",ML10,MI10*MI$4+ML10*(1-MI$4))))</f>
        <v/>
      </c>
      <c r="MN10" s="104" t="str">
        <f>IF(AND(LO10="",LT10="",LY10=""),"",SUM(LO10)*SUM(LS$4)+SUM(LT10)*SUM(LX$4)+SUM(LY10)*SUM(MC$4)+SUM(MD10)*SUM(MH$4)+SUM(MI10)*SUM(MM$4))</f>
        <v/>
      </c>
      <c r="MO10" s="104" t="str">
        <f>IF(AND(LP10="",LU10="",LZ10=""),"",SUM(LP10)*SUM(LS$4)+SUM(LU10)*SUM(LX$4)+SUM(LZ10)*SUM(MC$4)+SUM(ME10)*SUM(MH$4)+SUM(MJ10)*SUM(MM$4))</f>
        <v/>
      </c>
      <c r="MP10" s="104" t="str">
        <f>IF(AND(LQ10="",LV10="",MA10=""),"",SUM(LQ10)*SUM(LS$4)+SUM(LV10)*SUM(LX$4)+SUM(MA10)*SUM(MC$4)+SUM(MF10)*SUM(MH$4)+SUM(MK10)*SUM(MM$4))</f>
        <v/>
      </c>
      <c r="MQ10" s="104" t="str">
        <f>IF(AND(LR10="",LW10="",MB10=""),"",SUM(LR10)*SUM(LS$4)+SUM(LW10)*SUM(LX$4)+SUM(MB10)*SUM(MC$4)+SUM(MG10)*SUM(MH$4)+SUM(ML10)*SUM(MM$4))</f>
        <v/>
      </c>
      <c r="MR10" s="104" t="str">
        <f>IF(AND(LS10="",LX10="",MC10=""),"",SUM(LS10)*SUM(LS$4)+SUM(LX10)*SUM(LX$4)+SUM(MC10)*SUM(MC$4)+SUM(MH10)*SUM(MH$4)+SUM(MM10)*SUM(MM$4))</f>
        <v/>
      </c>
      <c r="MS10" s="105" t="str">
        <f>IF(MP10="","",IF(SUM(MR10)=0,IF(SUM(MP10)&gt;=10,MS$4,0),IF(SUM(MR10)&gt;=10,MS$4,0)))</f>
        <v/>
      </c>
      <c r="MT10" s="109" t="str">
        <f>IF(ISERROR(RANK(MR10,MR$6:MR$31)),"",RANK(MR10,MR$6:MR$31))</f>
        <v/>
      </c>
      <c r="MU10" s="102"/>
      <c r="MV10" s="102"/>
      <c r="MW10" s="104" t="str">
        <f>IF(AND(MU10="",MV10=""),"",MU10*MU$4+MV10*(1-MU$4))</f>
        <v/>
      </c>
      <c r="MX10" s="102"/>
      <c r="MY10" s="104" t="str">
        <f>IF(AND(MU10="",MV10=""),"",IF(OR(MX10="",MX10&lt;MW10),MW10,IF(MV10="",MX10,MU10*MU$4+MX10*(1-MU$4))))</f>
        <v/>
      </c>
      <c r="MZ10" s="102"/>
      <c r="NA10" s="102"/>
      <c r="NB10" s="104" t="str">
        <f>IF(AND(MZ10="",NA10=""),"",MZ10*MZ$4+NA10*(1-MZ$4))</f>
        <v/>
      </c>
      <c r="NC10" s="102"/>
      <c r="ND10" s="104" t="str">
        <f>IF(AND(MZ10="",NA10=""),"",IF(OR(NC10="",NC10&lt;NB10),NB10,IF(NA10="",NC10,MZ10*MZ$4+NC10*(1-MZ$4))))</f>
        <v/>
      </c>
      <c r="NE10" s="102"/>
      <c r="NF10" s="102"/>
      <c r="NG10" s="104" t="str">
        <f>IF(AND(NE10="",NF10=""),"",NE10*NE$4+NF10*(1-NE$4))</f>
        <v/>
      </c>
      <c r="NH10" s="118"/>
      <c r="NI10" s="104" t="str">
        <f>IF(AND(NE10="",NF10=""),"",IF(OR(NH10="",NH10&lt;NG10),NG10,IF(NF10="",NH10,NE10*NE$4+NH10*(1-NE$4))))</f>
        <v/>
      </c>
      <c r="NJ10" s="102"/>
      <c r="NK10" s="102"/>
      <c r="NL10" s="104" t="str">
        <f>IF(AND(NJ10="",NK10=""),"",NJ10*NJ$4+NK10*(1-NJ$4))</f>
        <v/>
      </c>
      <c r="NM10" s="118"/>
      <c r="NN10" s="104" t="str">
        <f>IF(AND(NJ10="",NK10=""),"",IF(OR(NM10="",NM10&lt;NL10),NL10,IF(NK10="",NM10,NJ10*NJ$4+NM10*(1-NJ$4))))</f>
        <v/>
      </c>
      <c r="NO10" s="102"/>
      <c r="NP10" s="102"/>
      <c r="NQ10" s="104" t="str">
        <f>IF(AND(NO10="",NP10=""),"",NO10*NO$4+NP10*(1-NO$4))</f>
        <v/>
      </c>
      <c r="NR10" s="102"/>
      <c r="NS10" s="104" t="str">
        <f>IF(AND(NO10="",NP10=""),"",IF(OR(NR10="",NR10&lt;NQ10),NQ10,IF(NP10="",NR10,NO10*NO$4+NR10*(1-NO$4))))</f>
        <v/>
      </c>
      <c r="NT10" s="104" t="str">
        <f>IF(AND(MU10="",MZ10="",NE10=""),"",SUM(MU10)*SUM(MY$4)+SUM(MZ10)*SUM(ND$4)+SUM(NE10)*SUM(NI$4)+SUM(NJ10)*SUM(NN$4)+SUM(NO10)*SUM(NS$4))</f>
        <v/>
      </c>
      <c r="NU10" s="104" t="str">
        <f>IF(AND(MV10="",NA10="",NF10=""),"",SUM(MV10)*SUM(MY$4)+SUM(NA10)*SUM(ND$4)+SUM(NF10)*SUM(NI$4)+SUM(NK10)*SUM(NN$4)+SUM(NP10)*SUM(NS$4))</f>
        <v/>
      </c>
      <c r="NV10" s="104" t="str">
        <f>IF(AND(MW10="",NB10="",NG10=""),"",SUM(MW10)*SUM(MY$4)+SUM(NB10)*SUM(ND$4)+SUM(NG10)*SUM(NI$4)+SUM(NL10)*SUM(NN$4)+SUM(NQ10)*SUM(NS$4))</f>
        <v/>
      </c>
      <c r="NW10" s="104" t="str">
        <f>IF(AND(MX10="",NC10="",NH10=""),"",SUM(MX10)*SUM(MY$4)+SUM(NC10)*SUM(ND$4)+SUM(NH10)*SUM(NI$4)+SUM(NM10)*SUM(NN$4)+SUM(NR10)*SUM(NS$4))</f>
        <v/>
      </c>
      <c r="NX10" s="104" t="str">
        <f>IF(AND(MY10="",ND10="",NI10=""),"",SUM(MY10)*SUM(MY$4)+SUM(ND10)*SUM(ND$4)+SUM(NI10)*SUM(NI$4)+SUM(NN10)*SUM(NN$4)+SUM(NS10)*SUM(NS$4))</f>
        <v/>
      </c>
      <c r="NY10" s="105" t="str">
        <f>IF(NV10="","",IF(SUM(NX10)=0,IF(SUM(NV10)&gt;=10,NY$4,0),IF(SUM(NX10)&gt;=10,NY$4,0)))</f>
        <v/>
      </c>
      <c r="NZ10" s="109" t="str">
        <f>IF(ISERROR(RANK(NX10,NX$6:NX$31)),"",RANK(NX10,NX$6:NX$31))</f>
        <v/>
      </c>
      <c r="OA10" s="73" t="str">
        <f>B10</f>
        <v>Fy Berthine</v>
      </c>
      <c r="OB10" s="104">
        <f>AJ10</f>
        <v>6.5406250000000004</v>
      </c>
      <c r="OC10" s="104">
        <f>BP10</f>
        <v>9.1124999999999989</v>
      </c>
      <c r="OD10" s="104">
        <f>CV10</f>
        <v>11.3995</v>
      </c>
      <c r="OE10" s="104">
        <f>EB10</f>
        <v>10.100000000000001</v>
      </c>
      <c r="OF10" s="104">
        <f>FH10</f>
        <v>8.7624999999999993</v>
      </c>
      <c r="OG10" s="104">
        <f>GN10</f>
        <v>7.6065972222222218</v>
      </c>
      <c r="OH10" s="104">
        <f>HT10</f>
        <v>8.9312500000000004</v>
      </c>
      <c r="OI10" s="104">
        <f>IZ10</f>
        <v>10.25</v>
      </c>
      <c r="OJ10" s="104">
        <f>KF10</f>
        <v>13.5</v>
      </c>
      <c r="OK10" s="104">
        <f>LL10</f>
        <v>10.31875</v>
      </c>
      <c r="OL10" s="104" t="str">
        <f>MR10</f>
        <v/>
      </c>
      <c r="OM10" s="104" t="str">
        <f>NX10</f>
        <v/>
      </c>
      <c r="ON10" s="134"/>
      <c r="OO10" s="104" t="e">
        <f>IF(AF10="","",(SUM(#REF!)*SUM($AK$4)+SUM(BL10)*SUM($BQ$4)+SUM(CR10)*SUM($CW$4)+SUM(DX10)*SUM($EC$4)+SUM(FD10)*SUM($FI$4)+SUM(GJ10)*SUM($GO$4)+SUM(HP10)*SUM($HU$4)+SUM(IV10)*SUM($JA$4)+SUM(KB10)*SUM($KG$4)+SUM(LH10)*SUM($LM$4)+SUM(MN10)*SUM($MS$4)+SUM(NT10)*SUM($NY$4))/30)</f>
        <v>#REF!</v>
      </c>
      <c r="OP10" s="104" t="e">
        <f>IF(AG10="","",(SUM(#REF!)*SUM($AK$4)+SUM(BM10)*SUM($BQ$4)+SUM(CS10)*SUM($CW$4)+SUM(DY10)*SUM($EC$4)+SUM(FE10)*SUM($FI$4)+SUM(GK10)*SUM($GO$4)+SUM(HQ10)*SUM($HU$4)+SUM(IW10)*SUM($JA$4)+SUM(KC10)*SUM($KG$4)+SUM(LI10)*SUM($LM$4)+SUM(MO10)*SUM($MS$4)+SUM(NU10)*SUM($NY$4))/30)</f>
        <v>#REF!</v>
      </c>
      <c r="OQ10" s="104">
        <f>IF(AH10="","",($AK$4*SUM(AH10)+$BQ$4*SUM(BN10)+$CW$4*SUM(CT10)+$EC$4*SUM(DZ10)+$FI$4*SUM(FF10)+$GO$4*SUM(GL10)+$HU$4*SUM(HR10)+$JA$4*SUM(IX10)+$KG$4*SUM(KD10)+$LM$4*SUM(LJ10)+$MS$4*SUM(MP10)+$NY$4*SUM(NV10))/30)</f>
        <v>8.6273523148148161</v>
      </c>
      <c r="OR10" s="104">
        <f>IF(AJ10="","",($AK$4*SUM(AJ10)+$BQ$4*SUM(BP10)+$CW$4*SUM(CV10)+$EC$4*SUM(EB10)+$FI$4*SUM(FH10)+$GO$4*SUM(GN10)+$HU$4*SUM(HT10)+$JA$4*SUM(IZ10)+$KG$4*SUM(KF10)+$LM$4*SUM(LL10)+$MS$4*SUM(MR10)+$NY$4*SUM(NX10))/30)</f>
        <v>9.4217273148148131</v>
      </c>
      <c r="OS10" s="105">
        <f>IF(AL10="","",SUM($AK10,$BQ10,$CW10,$EC10,$FI10,$GO10,$HU10,$JA10,$KG10,$LM10,$MS10,$NY10))</f>
        <v>14</v>
      </c>
      <c r="OT10" s="105">
        <f>IF(OR10="","",IF(OR10&lt;10,OS10,30))</f>
        <v>14</v>
      </c>
      <c r="OU10" s="134"/>
      <c r="OV10" s="109">
        <f>IF(ISERROR(RANK(OR10,OR$6:OR$31)),"",RANK(OR10,OR$6:OR$31))</f>
        <v>26</v>
      </c>
      <c r="OX10" s="95" t="s">
        <v>36</v>
      </c>
      <c r="OY10" s="95" t="s">
        <v>35</v>
      </c>
      <c r="OZ10" s="95" t="s">
        <v>35</v>
      </c>
      <c r="PA10" s="95" t="s">
        <v>35</v>
      </c>
      <c r="PB10" s="95"/>
      <c r="PC10" s="95" t="s">
        <v>36</v>
      </c>
      <c r="PD10" s="95"/>
      <c r="PE10" s="95"/>
      <c r="PF10" s="95"/>
      <c r="PG10" s="95"/>
    </row>
    <row r="11" spans="1:423" ht="15.6" x14ac:dyDescent="0.3">
      <c r="A11" s="103" t="e">
        <f>A10+1</f>
        <v>#VALUE!</v>
      </c>
      <c r="B11" s="197" t="s">
        <v>282</v>
      </c>
      <c r="C11" s="197"/>
      <c r="D11" s="195"/>
      <c r="E11" s="195"/>
      <c r="F11" s="196"/>
      <c r="G11" s="102">
        <v>10</v>
      </c>
      <c r="H11" s="102">
        <v>2</v>
      </c>
      <c r="I11" s="104">
        <f>IF(AND(G11="",H11=""),"",G11*G$4+H11*(1-G$4))</f>
        <v>5.2</v>
      </c>
      <c r="J11" s="102">
        <v>3</v>
      </c>
      <c r="K11" s="104">
        <f>IF(AND(G11="",H11=""),"",IF(OR(J11="",J11&lt;I11),I11,IF(H11="",J11,G11*G$4+J11*(1-G$4))))</f>
        <v>5.2</v>
      </c>
      <c r="L11" s="102">
        <v>12.5</v>
      </c>
      <c r="M11" s="102">
        <v>3.25</v>
      </c>
      <c r="N11" s="104">
        <f>IF(AND(L11="",M11=""),"",L11*L$4+M11*(1-L$4))</f>
        <v>6.95</v>
      </c>
      <c r="O11" s="102">
        <v>4.25</v>
      </c>
      <c r="P11" s="104">
        <f>IF(AND(L11="",M11=""),"",IF(OR(O11="",O11&lt;N11),N11,IF(M11="",O11,L11*L$4+O11*(1-L$4))))</f>
        <v>6.95</v>
      </c>
      <c r="Q11" s="102">
        <v>11</v>
      </c>
      <c r="R11" s="102">
        <v>8.5</v>
      </c>
      <c r="S11" s="104">
        <f>IF(AND(Q11="",R11=""),"",Q11*Q$4+R11*(1-Q$4))</f>
        <v>9.5</v>
      </c>
      <c r="T11" s="118">
        <v>6.25</v>
      </c>
      <c r="U11" s="104">
        <f>IF(AND(Q11="",R11=""),"",IF(OR(T11="",T11&lt;S11),S11,IF(R11="",T11,Q11*Q$4+T11*(1-Q$4))))</f>
        <v>9.5</v>
      </c>
      <c r="V11" s="102">
        <v>10</v>
      </c>
      <c r="W11" s="102">
        <v>9.5</v>
      </c>
      <c r="X11" s="104">
        <f>IF(AND(V11="",W11=""),"",V11*V$4+W11*(1-V$4))</f>
        <v>9.6999999999999993</v>
      </c>
      <c r="Y11" s="118">
        <v>3.25</v>
      </c>
      <c r="Z11" s="104">
        <f>IF(AND(V11="",W11=""),"",IF(OR(Y11="",Y11&lt;X11),X11,IF(W11="",Y11,V11*V$4+Y11*(1-V$4))))</f>
        <v>9.6999999999999993</v>
      </c>
      <c r="AA11" s="102"/>
      <c r="AB11" s="102"/>
      <c r="AC11" s="104" t="str">
        <f>IF(AND(AA11="",AB11=""),"",AA11*AA$4+AB11*(1-AA$4))</f>
        <v/>
      </c>
      <c r="AD11" s="102"/>
      <c r="AE11" s="104" t="str">
        <f>IF(AND(AA11="",AB11=""),"",IF(OR(AD11="",AD11&lt;AC11),AC11,IF(AB11="",AD11,AA11*AA$4+AD11*(1-AA$4))))</f>
        <v/>
      </c>
      <c r="AF11" s="104">
        <f>IF(AND(G11="",L11="",Q11=""),"",SUM(G11)*SUM(K$4)+SUM(L11)*SUM(P$4)+SUM(Q11)*SUM(U$4)+SUM(V11)*SUM(Z$4)+SUM(AA11)*SUM(AE$4))</f>
        <v>10.71875</v>
      </c>
      <c r="AG11" s="104">
        <f>IF(AND(H11="",M11="",R11=""),"",SUM(H11)*SUM(K$4)+SUM(M11)*SUM(P$4)+SUM(R11)*SUM(U$4)+SUM(W11)*SUM(Z$4)+SUM(AB11)*SUM(AE$4))</f>
        <v>5.734375</v>
      </c>
      <c r="AH11" s="104">
        <f>IF(AND(I11="",N11="",S11=""),"",SUM(I11)*SUM(K$4)+SUM(N11)*SUM(P$4)+SUM(S11)*SUM(U$4)+SUM(X11)*SUM(Z$4)+SUM(AC11)*SUM(AE$4))</f>
        <v>7.7281249999999995</v>
      </c>
      <c r="AI11" s="104">
        <f>IF(AND(J11="",O11="",T11=""),"",SUM(J11)*SUM(K$4)+SUM(O11)*SUM(P$4)+SUM(T11)*SUM(U$4)+SUM(Y11)*SUM(Z$4)+SUM(AD11)*SUM(AE$4))</f>
        <v>4.109375</v>
      </c>
      <c r="AJ11" s="104">
        <f>IF(AND(K11="",P11="",U11=""),"",SUM(K11)*SUM(K$4)+SUM(P11)*SUM(P$4)+SUM(U11)*SUM(U$4)+SUM(Z11)*SUM(Z$4)+SUM(AE11)*SUM(AE$4))</f>
        <v>7.7281249999999995</v>
      </c>
      <c r="AK11" s="105">
        <f>IF(AH11="","",IF(SUM(AJ11)=0,IF(SUM(AH11)&gt;=10,AK$4,0),IF(SUM(AJ11)&gt;=10,AK$4,0)))</f>
        <v>0</v>
      </c>
      <c r="AL11" s="109">
        <f>IF(ISERROR(RANK(AJ11,AJ$6:AJ$31)),"",RANK(AJ11,AJ$6:AJ$31))</f>
        <v>25</v>
      </c>
      <c r="AM11" s="102">
        <v>13</v>
      </c>
      <c r="AN11" s="102">
        <v>5</v>
      </c>
      <c r="AO11" s="104">
        <f>IF(AND(AM11="",AN11=""),"",AM11*AM$4+AN11*(1-AM$4))</f>
        <v>8.1999999999999993</v>
      </c>
      <c r="AP11" s="102">
        <v>14</v>
      </c>
      <c r="AQ11" s="104">
        <f>IF(AND(AM11="",AN11=""),"",IF(OR(AP11="",AP11&lt;AO11),AO11,IF(AN11="",AP11,AM11*AM$4+AP11*(1-AM$4))))</f>
        <v>13.600000000000001</v>
      </c>
      <c r="AR11" s="102">
        <v>10.5</v>
      </c>
      <c r="AS11" s="102">
        <v>6.5</v>
      </c>
      <c r="AT11" s="104">
        <f>IF(AND(AR11="",AS11=""),"",AR11*AR$4+AS11*(1-AR$4))</f>
        <v>8.1</v>
      </c>
      <c r="AU11" s="102">
        <v>13</v>
      </c>
      <c r="AV11" s="104">
        <f>IF(AND(AR11="",AS11=""),"",IF(OR(AU11="",AU11&lt;AT11),AT11,IF(AS11="",AU11,AR11*AR$4+AU11*(1-AR$4))))</f>
        <v>12</v>
      </c>
      <c r="AW11" s="102">
        <v>5.5</v>
      </c>
      <c r="AX11" s="102">
        <v>5</v>
      </c>
      <c r="AY11" s="104">
        <f>IF(AND(AW11="",AX11=""),"",AW11*AW$4+AX11*(1-AW$4))</f>
        <v>5.2</v>
      </c>
      <c r="AZ11" s="118">
        <v>11.5</v>
      </c>
      <c r="BA11" s="104">
        <f>IF(AND(AW11="",AX11=""),"",IF(OR(AZ11="",AZ11&lt;AY11),AY11,IF(AX11="",AZ11,AW11*AW$4+AZ11*(1-AW$4))))</f>
        <v>9.1</v>
      </c>
      <c r="BB11" s="102"/>
      <c r="BC11" s="102"/>
      <c r="BD11" s="104" t="str">
        <f>IF(AND(BB11="",BC11=""),"",BB11*BB$4+BC11*(1-BB$4))</f>
        <v/>
      </c>
      <c r="BE11" s="118"/>
      <c r="BF11" s="104" t="str">
        <f>IF(AND(BB11="",BC11=""),"",IF(OR(BE11="",BE11&lt;BD11),BD11,IF(BC11="",BE11,BB11*BB$4+BE11*(1-BB$4))))</f>
        <v/>
      </c>
      <c r="BG11" s="102"/>
      <c r="BH11" s="102"/>
      <c r="BI11" s="104" t="str">
        <f>IF(AND(BG11="",BH11=""),"",BG11*BG$4+BH11*(1-BG$4))</f>
        <v/>
      </c>
      <c r="BJ11" s="102"/>
      <c r="BK11" s="104" t="str">
        <f>IF(AND(BG11="",BH11=""),"",IF(OR(BJ11="",BJ11&lt;BI11),BI11,IF(BH11="",BJ11,BG11*BG$4+BJ11*(1-BG$4))))</f>
        <v/>
      </c>
      <c r="BL11" s="104">
        <f>IF(AND(AM11="",AR11="",AW11=""),"",SUM(AM11)*SUM(AQ$4)+SUM(AR11)*SUM(AV$4)+SUM(AW11)*SUM(BA$4)+SUM(BB11)*SUM(BF$4)+SUM(BG11)*SUM(BK$4))</f>
        <v>10.5</v>
      </c>
      <c r="BM11" s="104">
        <f>IF(AND(AN11="",AS11="",AX11=""),"",SUM(AN11)*SUM(AQ$4)+SUM(AS11)*SUM(AV$4)+SUM(AX11)*SUM(BA$4)+SUM(BC11)*SUM(BF$4)+SUM(BH11)*SUM(BK$4))</f>
        <v>5.65625</v>
      </c>
      <c r="BN11" s="104">
        <f>IF(AND(AO11="",AT11="",AY11=""),"",SUM(AO11)*SUM(AQ$4)+SUM(AT11)*SUM(AV$4)+SUM(AY11)*SUM(BA$4)+SUM(BD11)*SUM(BF$4)+SUM(BI11)*SUM(BK$4))</f>
        <v>7.59375</v>
      </c>
      <c r="BO11" s="104">
        <f>IF(AND(AP11="",AU11="",AZ11=""),"",SUM(AP11)*SUM(AQ$4)+SUM(AU11)*SUM(AV$4)+SUM(AZ11)*SUM(BA$4)+SUM(BE11)*SUM(BF$4)+SUM(BJ11)*SUM(BK$4))</f>
        <v>13.09375</v>
      </c>
      <c r="BP11" s="104">
        <f>IF(AND(AQ11="",AV11="",BA11=""),"",SUM(AQ11)*SUM(AQ$4)+SUM(AV11)*SUM(AV$4)+SUM(BA11)*SUM(BA$4)+SUM(BF11)*SUM(BF$4)+SUM(BK11)*SUM(BK$4))</f>
        <v>12.056250000000002</v>
      </c>
      <c r="BQ11" s="105">
        <f>IF(BN11="","",IF(SUM(BP11)=0,IF(SUM(BN11)&gt;=10,BQ$4,0),IF(SUM(BP11)&gt;=10,BQ$4,0)))</f>
        <v>4</v>
      </c>
      <c r="BR11" s="109">
        <f>IF(ISERROR(RANK(BP11,BP$6:BP$31)),"",RANK(BP11,BP$6:BP$31))</f>
        <v>6</v>
      </c>
      <c r="BS11" s="102">
        <v>8.76</v>
      </c>
      <c r="BT11" s="102">
        <v>9</v>
      </c>
      <c r="BU11" s="104">
        <f>IF(AND(BS11="",BT11=""),"",BS11*BS$4+BT11*(1-BS$4))</f>
        <v>8.9039999999999999</v>
      </c>
      <c r="BV11" s="102">
        <v>5</v>
      </c>
      <c r="BW11" s="104">
        <f>IF(AND(BS11="",BT11=""),"",IF(OR(BV11="",BV11&lt;BU11),BU11,IF(BT11="",BV11,BS11*BS$4+BV11*(1-BS$4))))</f>
        <v>8.9039999999999999</v>
      </c>
      <c r="BX11" s="102">
        <v>8.32</v>
      </c>
      <c r="BY11" s="102">
        <v>15</v>
      </c>
      <c r="BZ11" s="104">
        <f>IF(AND(BX11="",BY11=""),"",BX11*BX$4+BY11*(1-BX$4))</f>
        <v>12.327999999999999</v>
      </c>
      <c r="CA11" s="102">
        <v>10</v>
      </c>
      <c r="CB11" s="104">
        <f>IF(AND(BX11="",BY11=""),"",IF(OR(CA11="",CA11&lt;BZ11),BZ11,IF(BY11="",CA11,BX11*BX$4+CA11*(1-BX$4))))</f>
        <v>12.327999999999999</v>
      </c>
      <c r="CC11" s="102">
        <v>8.2200000000000006</v>
      </c>
      <c r="CD11" s="102">
        <v>8</v>
      </c>
      <c r="CE11" s="104">
        <f>IF(AND(CC11="",CD11=""),"",CC11*CC$4+CD11*(1-CC$4))</f>
        <v>8.088000000000001</v>
      </c>
      <c r="CF11" s="118"/>
      <c r="CG11" s="104">
        <f>IF(AND(CC11="",CD11=""),"",IF(OR(CF11="",CF11&lt;CE11),CE11,IF(CD11="",CF11,CC11*CC$4+CF11*(1-CC$4))))</f>
        <v>8.088000000000001</v>
      </c>
      <c r="CH11" s="102"/>
      <c r="CI11" s="102"/>
      <c r="CJ11" s="104" t="str">
        <f>IF(AND(CH11="",CI11=""),"",CH11*CH$4+CI11*(1-CH$4))</f>
        <v/>
      </c>
      <c r="CK11" s="118"/>
      <c r="CL11" s="104" t="str">
        <f>IF(AND(CH11="",CI11=""),"",IF(OR(CK11="",CK11&lt;CJ11),CJ11,IF(CI11="",CK11,CH11*CH$4+CK11*(1-CH$4))))</f>
        <v/>
      </c>
      <c r="CM11" s="102"/>
      <c r="CN11" s="102"/>
      <c r="CO11" s="104" t="str">
        <f>IF(AND(CM11="",CN11=""),"",CM11*CM$4+CN11*(1-CM$4))</f>
        <v/>
      </c>
      <c r="CP11" s="102"/>
      <c r="CQ11" s="104" t="str">
        <f>IF(AND(CM11="",CN11=""),"",IF(OR(CP11="",CP11&lt;CO11),CO11,IF(CN11="",CP11,CM11*CM$4+CP11*(1-CM$4))))</f>
        <v/>
      </c>
      <c r="CR11" s="104">
        <f>IF(AND(BS11="",BX11="",CC11=""),"",SUM(BS11)*SUM(BW$4)+SUM(BX11)*SUM(CB$4)+SUM(CC11)*SUM(CG$4)+SUM(CH11)*SUM(CL$4)+SUM(CM11)*SUM(CQ$4))</f>
        <v>8.4537499999999994</v>
      </c>
      <c r="CS11" s="104">
        <f>IF(AND(BT11="",BY11="",CD11=""),"",SUM(BT11)*SUM(BW$4)+SUM(BY11)*SUM(CB$4)+SUM(CD11)*SUM(CG$4)+SUM(CI11)*SUM(CL$4)+SUM(CN11)*SUM(CQ$4))</f>
        <v>10.5625</v>
      </c>
      <c r="CT11" s="104">
        <f>IF(AND(BU11="",BZ11="",CE11=""),"",SUM(BU11)*SUM(BW$4)+SUM(BZ11)*SUM(CB$4)+SUM(CE11)*SUM(CG$4)+SUM(CJ11)*SUM(CL$4)+SUM(CO11)*SUM(CQ$4))</f>
        <v>9.7189999999999994</v>
      </c>
      <c r="CU11" s="104">
        <f>IF(AND(BV11="",CA11="",CF11=""),"",SUM(BV11)*SUM(BW$4)+SUM(CA11)*SUM(CB$4)+SUM(CF11)*SUM(CG$4)+SUM(CK11)*SUM(CL$4)+SUM(CP11)*SUM(CQ$4))</f>
        <v>5</v>
      </c>
      <c r="CV11" s="104">
        <f>IF(AND(BW11="",CB11="",CG11=""),"",SUM(BW11)*SUM(BW$4)+SUM(CB11)*SUM(CB$4)+SUM(CG11)*SUM(CG$4)+SUM(CL11)*SUM(CL$4)+SUM(CQ11)*SUM(CQ$4))</f>
        <v>9.7189999999999994</v>
      </c>
      <c r="CW11" s="105">
        <f>IF(CT11="","",IF(SUM(CV11)=0,IF(SUM(CT11)&gt;=10,CW$4,0),IF(SUM(CV11)&gt;=10,CW$4,0)))</f>
        <v>0</v>
      </c>
      <c r="CX11" s="109">
        <f>IF(ISERROR(RANK(CV11,CV$6:CV$31)),"",RANK(CV11,CV$6:CV$31))</f>
        <v>25</v>
      </c>
      <c r="CY11" s="102">
        <v>10</v>
      </c>
      <c r="CZ11" s="102">
        <v>12</v>
      </c>
      <c r="DA11" s="104">
        <f>IF(AND(CY11="",CZ11=""),"",CY11*CY$4+CZ11*(1-CY$4))</f>
        <v>11.2</v>
      </c>
      <c r="DB11" s="102"/>
      <c r="DC11" s="104">
        <f>IF(AND(CY11="",CZ11=""),"",IF(OR(DB11="",DB11&lt;DA11),DA11,IF(CZ11="",DB11,CY11*CY$4+DB11*(1-CY$4))))</f>
        <v>11.2</v>
      </c>
      <c r="DD11" s="102">
        <v>11</v>
      </c>
      <c r="DE11" s="102">
        <v>9</v>
      </c>
      <c r="DF11" s="104">
        <f>IF(AND(DD11="",DE11=""),"",DD11*DD$4+DE11*(1-DD$4))</f>
        <v>9.8000000000000007</v>
      </c>
      <c r="DG11" s="102"/>
      <c r="DH11" s="104">
        <f>IF(AND(DD11="",DE11=""),"",IF(OR(DG11="",DG11&lt;DF11),DF11,IF(DE11="",DG11,DD11*DD$4+DG11*(1-DD$4))))</f>
        <v>9.8000000000000007</v>
      </c>
      <c r="DI11" s="102"/>
      <c r="DJ11" s="102"/>
      <c r="DK11" s="104" t="str">
        <f>IF(AND(DI11="",DJ11=""),"",DI11*DI$4+DJ11*(1-DI$4))</f>
        <v/>
      </c>
      <c r="DL11" s="118"/>
      <c r="DM11" s="104" t="str">
        <f>IF(AND(DI11="",DJ11=""),"",IF(OR(DL11="",DL11&lt;DK11),DK11,IF(DJ11="",DL11,DI11*DI$4+DL11*(1-DI$4))))</f>
        <v/>
      </c>
      <c r="DN11" s="102"/>
      <c r="DO11" s="102"/>
      <c r="DP11" s="104" t="str">
        <f>IF(AND(DN11="",DO11=""),"",DN11*DN$4+DO11*(1-DN$4))</f>
        <v/>
      </c>
      <c r="DQ11" s="118"/>
      <c r="DR11" s="104" t="str">
        <f>IF(AND(DN11="",DO11=""),"",IF(OR(DQ11="",DQ11&lt;DP11),DP11,IF(DO11="",DQ11,DN11*DN$4+DQ11*(1-DN$4))))</f>
        <v/>
      </c>
      <c r="DS11" s="102"/>
      <c r="DT11" s="102"/>
      <c r="DU11" s="104" t="str">
        <f>IF(AND(DS11="",DT11=""),"",DS11*DS$4+DT11*(1-DS$4))</f>
        <v/>
      </c>
      <c r="DV11" s="102"/>
      <c r="DW11" s="104" t="str">
        <f>IF(AND(DS11="",DT11=""),"",IF(OR(DV11="",DV11&lt;DU11),DU11,IF(DT11="",DV11,DS11*DS$4+DV11*(1-DS$4))))</f>
        <v/>
      </c>
      <c r="DX11" s="104">
        <f>IF(AND(CY11="",DD11="",DI11=""),"",SUM(CY11)*SUM(DC$4)+SUM(DD11)*SUM(DH$4)+SUM(DI11)*SUM(DM$4)+SUM(DN11)*SUM(DR$4)+SUM(DS11)*SUM(DW$4))</f>
        <v>10.5</v>
      </c>
      <c r="DY11" s="104">
        <f>IF(AND(CZ11="",DE11="",DJ11=""),"",SUM(CZ11)*SUM(DC$4)+SUM(DE11)*SUM(DH$4)+SUM(DJ11)*SUM(DM$4)+SUM(DO11)*SUM(DR$4)+SUM(DT11)*SUM(DW$4))</f>
        <v>10.5</v>
      </c>
      <c r="DZ11" s="104">
        <f>IF(AND(DA11="",DF11="",DK11=""),"",SUM(DA11)*SUM(DC$4)+SUM(DF11)*SUM(DH$4)+SUM(DK11)*SUM(DM$4)+SUM(DP11)*SUM(DR$4)+SUM(DU11)*SUM(DW$4))</f>
        <v>10.5</v>
      </c>
      <c r="EA11" s="104" t="str">
        <f>IF(AND(DB11="",DG11="",DL11=""),"",SUM(DB11)*SUM(DC$4)+SUM(DG11)*SUM(DH$4)+SUM(DL11)*SUM(DM$4)+SUM(DQ11)*SUM(DR$4)+SUM(DV11)*SUM(DW$4))</f>
        <v/>
      </c>
      <c r="EB11" s="104">
        <f>IF(AND(DC11="",DH11="",DM11=""),"",SUM(DC11)*SUM(DC$4)+SUM(DH11)*SUM(DH$4)+SUM(DM11)*SUM(DM$4)+SUM(DR11)*SUM(DR$4)+SUM(DW11)*SUM(DW$4))</f>
        <v>10.5</v>
      </c>
      <c r="EC11" s="105">
        <f>IF(DZ11="","",IF(SUM(EB11)=0,IF(SUM(DZ11)&gt;=10,EC$4,0),IF(SUM(EB11)&gt;=10,EC$4,0)))</f>
        <v>4</v>
      </c>
      <c r="ED11" s="109">
        <f>IF(ISERROR(RANK(EB11,EB$6:EB$31)),"",RANK(EB11,EB$6:EB$31))</f>
        <v>21</v>
      </c>
      <c r="EE11" s="102">
        <v>10</v>
      </c>
      <c r="EF11" s="102">
        <v>9.5</v>
      </c>
      <c r="EG11" s="104">
        <f>IF(AND(EE11="",EF11=""),"",EE11*EE$4+EF11*(1-EE$4))</f>
        <v>9.6999999999999993</v>
      </c>
      <c r="EH11" s="102">
        <v>4.25</v>
      </c>
      <c r="EI11" s="104">
        <f>IF(AND(EE11="",EF11=""),"",IF(OR(EH11="",EH11&lt;EG11),EG11,IF(EF11="",EH11,EE11*EE$4+EH11*(1-EE$4))))</f>
        <v>9.6999999999999993</v>
      </c>
      <c r="EJ11" s="102">
        <v>8</v>
      </c>
      <c r="EK11" s="102">
        <v>6</v>
      </c>
      <c r="EL11" s="104">
        <f>IF(AND(EJ11="",EK11=""),"",EJ11*EJ$4+EK11*(1-EJ$4))</f>
        <v>6.8</v>
      </c>
      <c r="EM11" s="102">
        <v>8.5</v>
      </c>
      <c r="EN11" s="104">
        <f>IF(AND(EJ11="",EK11=""),"",IF(OR(EM11="",EM11&lt;EL11),EL11,IF(EK11="",EM11,EJ11*EJ$4+EM11*(1-EJ$4))))</f>
        <v>8.3000000000000007</v>
      </c>
      <c r="EO11" s="102">
        <v>12</v>
      </c>
      <c r="EP11" s="102">
        <v>8</v>
      </c>
      <c r="EQ11" s="104">
        <f>IF(AND(EO11="",EP11=""),"",EO11*EO$4+EP11*(1-EO$4))</f>
        <v>9.6000000000000014</v>
      </c>
      <c r="ER11" s="118">
        <v>8</v>
      </c>
      <c r="ES11" s="104">
        <f>IF(AND(EO11="",EP11=""),"",IF(OR(ER11="",ER11&lt;EQ11),EQ11,IF(EP11="",ER11,EO11*EO$4+ER11*(1-EO$4))))</f>
        <v>9.6000000000000014</v>
      </c>
      <c r="ET11" s="102"/>
      <c r="EU11" s="102"/>
      <c r="EV11" s="104" t="str">
        <f>IF(AND(ET11="",EU11=""),"",ET11*ET$4+EU11*(1-ET$4))</f>
        <v/>
      </c>
      <c r="EW11" s="118"/>
      <c r="EX11" s="104" t="str">
        <f>IF(AND(ET11="",EU11=""),"",IF(OR(EW11="",EW11&lt;EV11),EV11,IF(EU11="",EW11,ET11*ET$4+EW11*(1-ET$4))))</f>
        <v/>
      </c>
      <c r="EY11" s="102"/>
      <c r="EZ11" s="102"/>
      <c r="FA11" s="104" t="str">
        <f>IF(AND(EY11="",EZ11=""),"",EY11*EY$4+EZ11*(1-EY$4))</f>
        <v/>
      </c>
      <c r="FB11" s="102"/>
      <c r="FC11" s="104" t="str">
        <f>IF(AND(EY11="",EZ11=""),"",IF(OR(FB11="",FB11&lt;FA11),FA11,IF(EZ11="",FB11,EY11*EY$4+FB11*(1-EY$4))))</f>
        <v/>
      </c>
      <c r="FD11" s="104">
        <f>IF(AND(EE11="",EJ11="",EO11=""),"",SUM(EE11)*SUM(EI$4)+SUM(EJ11)*SUM(EN$4)+SUM(EO11)*SUM(ES$4)+SUM(ET11)*SUM(EX$4)+SUM(EY11)*SUM(FC$4))</f>
        <v>10.125</v>
      </c>
      <c r="FE11" s="104">
        <f>IF(AND(EF11="",EK11="",EP11=""),"",SUM(EF11)*SUM(EI$4)+SUM(EK11)*SUM(EN$4)+SUM(EP11)*SUM(ES$4)+SUM(EU11)*SUM(EX$4)+SUM(EZ11)*SUM(FC$4))</f>
        <v>7.84375</v>
      </c>
      <c r="FF11" s="104">
        <f>IF(AND(EG11="",EL11="",EQ11=""),"",SUM(EG11)*SUM(EI$4)+SUM(EL11)*SUM(EN$4)+SUM(EQ11)*SUM(ES$4)+SUM(EV11)*SUM(EX$4)+SUM(FA11)*SUM(FC$4))</f>
        <v>8.7562500000000014</v>
      </c>
      <c r="FG11" s="104">
        <f>IF(AND(EH11="",EM11="",ER11=""),"",SUM(EH11)*SUM(EI$4)+SUM(EM11)*SUM(EN$4)+SUM(ER11)*SUM(ES$4)+SUM(EW11)*SUM(EX$4)+SUM(FB11)*SUM(FC$4))</f>
        <v>6.984375</v>
      </c>
      <c r="FH11" s="104">
        <f>IF(AND(EI11="",EN11="",ES11=""),"",SUM(EI11)*SUM(EI$4)+SUM(EN11)*SUM(EN$4)+SUM(ES11)*SUM(ES$4)+SUM(EX11)*SUM(EX$4)+SUM(FC11)*SUM(FC$4))</f>
        <v>9.2250000000000014</v>
      </c>
      <c r="FI11" s="105">
        <f>IF(FF11="","",IF(SUM(FH11)=0,IF(SUM(FF11)&gt;=10,FI$4,0),IF(SUM(FH11)&gt;=10,FI$4,0)))</f>
        <v>0</v>
      </c>
      <c r="FJ11" s="109">
        <f>IF(ISERROR(RANK(FH11,FH$6:FH$31)),"",RANK(FH11,FH$6:FH$31))</f>
        <v>25</v>
      </c>
      <c r="FK11" s="198">
        <v>12</v>
      </c>
      <c r="FL11" s="198">
        <v>8.75</v>
      </c>
      <c r="FM11" s="104">
        <f>IF(AND(FK11="",FL11=""),"",FK11*FK$4+FL11*(1-FK$4))</f>
        <v>10.050000000000001</v>
      </c>
      <c r="FN11" s="200"/>
      <c r="FO11" s="104">
        <f>IF(AND(FK11="",FL11=""),"",IF(OR(FN11="",FN11&lt;FM11),FM11,IF(FL11="",FN11,FK11*FK$4+FN11*(1-FK$4))))</f>
        <v>10.050000000000001</v>
      </c>
      <c r="FP11" s="199">
        <f>(7.2*20)/9</f>
        <v>16</v>
      </c>
      <c r="FQ11" s="197">
        <v>5</v>
      </c>
      <c r="FR11" s="104">
        <f>IF(AND(FP11="",FQ11=""),"",FP11*FP$4+FQ11*(1-FP$4))</f>
        <v>9.4</v>
      </c>
      <c r="FS11" s="203"/>
      <c r="FT11" s="104">
        <f>IF(AND(FP11="",FQ11=""),"",IF(OR(FS11="",FS11&lt;FR11),FR11,IF(FQ11="",FS11,FP11*FP$4+FS11*(1-FP$4))))</f>
        <v>9.4</v>
      </c>
      <c r="FU11" s="102">
        <v>12.3</v>
      </c>
      <c r="FV11" s="198">
        <v>10.25</v>
      </c>
      <c r="FW11" s="104">
        <f>IF(AND(FU11="",FV11=""),"",FU11*FU$4+FV11*(1-FU$4))</f>
        <v>11.07</v>
      </c>
      <c r="FX11" s="202"/>
      <c r="FY11" s="104">
        <f>IF(AND(FU11="",FV11=""),"",IF(OR(FX11="",FX11&lt;FW11),FW11,IF(FV11="",FX11,FU11*FU$4+FX11*(1-FU$4))))</f>
        <v>11.07</v>
      </c>
      <c r="FZ11" s="102"/>
      <c r="GA11" s="102"/>
      <c r="GB11" s="104" t="str">
        <f>IF(AND(FZ11="",GA11=""),"",FZ11*FZ$4+GA11*(1-FZ$4))</f>
        <v/>
      </c>
      <c r="GC11" s="118"/>
      <c r="GD11" s="104" t="str">
        <f>IF(AND(FZ11="",GA11=""),"",IF(OR(GC11="",GC11&lt;GB11),GB11,IF(GA11="",GC11,FZ11*FZ$4+GC11*(1-FZ$4))))</f>
        <v/>
      </c>
      <c r="GE11" s="102"/>
      <c r="GF11" s="102"/>
      <c r="GG11" s="104" t="str">
        <f>IF(AND(GE11="",GF11=""),"",GE11*GE$4+GF11*(1-GE$4))</f>
        <v/>
      </c>
      <c r="GH11" s="102"/>
      <c r="GI11" s="104" t="str">
        <f>IF(AND(GE11="",GF11=""),"",IF(OR(GH11="",GH11&lt;GG11),GG11,IF(GF11="",GH11,GE11*GE$4+GH11*(1-GE$4))))</f>
        <v/>
      </c>
      <c r="GJ11" s="104">
        <f>IF(AND(FK11="",FP11="",FU11=""),"",SUM(FK11)*SUM(FO$4)+SUM(FP11)*SUM(FT$4)+SUM(FU11)*SUM(FY$4)+SUM(FZ11)*SUM(GD$4)+SUM(GE11)*SUM(GI$4))</f>
        <v>13.09375</v>
      </c>
      <c r="GK11" s="104">
        <f>IF(AND(FL11="",FQ11="",FV11=""),"",SUM(FL11)*SUM(FO$4)+SUM(FQ11)*SUM(FT$4)+SUM(FV11)*SUM(FY$4)+SUM(GA11)*SUM(GD$4)+SUM(GF11)*SUM(GI$4))</f>
        <v>8.28125</v>
      </c>
      <c r="GL11" s="104">
        <f>IF(AND(FM11="",FR11="",FW11=""),"",SUM(FM11)*SUM(FO$4)+SUM(FR11)*SUM(FT$4)+SUM(FW11)*SUM(FY$4)+SUM(GB11)*SUM(GD$4)+SUM(GG11)*SUM(GI$4))</f>
        <v>10.206250000000001</v>
      </c>
      <c r="GM11" s="104" t="str">
        <f>IF(AND(FN11="",FS11="",FX11=""),"",SUM(FN11)*SUM(FO$4)+SUM(FS11)*SUM(FT$4)+SUM(FX11)*SUM(FY$4)+SUM(GC11)*SUM(GD$4)+SUM(GH11)*SUM(GI$4))</f>
        <v/>
      </c>
      <c r="GN11" s="104">
        <f>IF(AND(FO11="",FT11="",FY11=""),"",SUM(FO11)*SUM(FO$4)+SUM(FT11)*SUM(FT$4)+SUM(FY11)*SUM(FY$4)+SUM(GD11)*SUM(GD$4)+SUM(GI11)*SUM(GI$4))</f>
        <v>10.206250000000001</v>
      </c>
      <c r="GO11" s="105">
        <f>IF(GL11="","",IF(SUM(GN11)=0,IF(SUM(GL11)&gt;=10,GO$4,0),IF(SUM(GN11)&gt;=10,GO$4,0)))</f>
        <v>2</v>
      </c>
      <c r="GP11" s="109">
        <f>IF(ISERROR(RANK(GN11,GN$6:GN$31)),"",RANK(GN11,GN$6:GN$31))</f>
        <v>19</v>
      </c>
      <c r="GQ11" s="198">
        <v>7</v>
      </c>
      <c r="GR11" s="198">
        <v>12</v>
      </c>
      <c r="GS11" s="104">
        <f>IF(AND(GQ11="",GR11=""),"",GQ11*GQ$4+GR11*(1-GQ$4))</f>
        <v>10</v>
      </c>
      <c r="GT11" s="200"/>
      <c r="GU11" s="104">
        <f>IF(AND(GQ11="",GR11=""),"",IF(OR(GT11="",GT11&lt;GS11),GS11,IF(GR11="",GT11,GQ11*GQ$4+GT11*(1-GQ$4))))</f>
        <v>10</v>
      </c>
      <c r="GV11" s="102">
        <v>10</v>
      </c>
      <c r="GW11" s="102">
        <v>10</v>
      </c>
      <c r="GX11" s="104">
        <f>IF(AND(GV11="",GW11=""),"",GV11*GV$4+GW11*(1-GV$4))</f>
        <v>10</v>
      </c>
      <c r="GY11" s="102"/>
      <c r="GZ11" s="104">
        <f>IF(AND(GV11="",GW11=""),"",IF(OR(GY11="",GY11&lt;GX11),GX11,IF(GW11="",GY11,GV11*GV$4+GY11*(1-GV$4))))</f>
        <v>10</v>
      </c>
      <c r="HA11" s="102">
        <v>10</v>
      </c>
      <c r="HB11" s="102">
        <v>10</v>
      </c>
      <c r="HC11" s="104">
        <f>IF(AND(HA11="",HB11=""),"",HA11*HA$4+HB11*(1-HA$4))</f>
        <v>10</v>
      </c>
      <c r="HD11" s="118"/>
      <c r="HE11" s="104">
        <f>IF(AND(HA11="",HB11=""),"",IF(OR(HD11="",HD11&lt;HC11),HC11,IF(HB11="",HD11,HA11*HA$4+HD11*(1-HA$4))))</f>
        <v>10</v>
      </c>
      <c r="HF11" s="102"/>
      <c r="HG11" s="102"/>
      <c r="HH11" s="104" t="str">
        <f>IF(AND(HF11="",HG11=""),"",HF11*HF$4+HG11*(1-HF$4))</f>
        <v/>
      </c>
      <c r="HI11" s="118"/>
      <c r="HJ11" s="104" t="str">
        <f>IF(AND(HF11="",HG11=""),"",IF(OR(HI11="",HI11&lt;HH11),HH11,IF(HG11="",HI11,HF11*HF$4+HI11*(1-HF$4))))</f>
        <v/>
      </c>
      <c r="HK11" s="102"/>
      <c r="HL11" s="102"/>
      <c r="HM11" s="104" t="str">
        <f>IF(AND(HK11="",HL11=""),"",HK11*HK$4+HL11*(1-HK$4))</f>
        <v/>
      </c>
      <c r="HN11" s="102"/>
      <c r="HO11" s="104" t="str">
        <f>IF(AND(HK11="",HL11=""),"",IF(OR(HN11="",HN11&lt;HM11),HM11,IF(HL11="",HN11,HK11*HK$4+HN11*(1-HK$4))))</f>
        <v/>
      </c>
      <c r="HP11" s="104">
        <f>IF(AND(GQ11="",GV11="",HA11=""),"",SUM(GQ11)*SUM(GU$4)+SUM(GV11)*SUM(GZ$4)+SUM(HA11)*SUM(HE$4)+SUM(HF11)*SUM(HJ$4)+SUM(HK11)*SUM(HO$4))</f>
        <v>8.875</v>
      </c>
      <c r="HQ11" s="104">
        <f>IF(AND(GR11="",GW11="",HB11=""),"",SUM(GR11)*SUM(GU$4)+SUM(GW11)*SUM(GZ$4)+SUM(HB11)*SUM(HE$4)+SUM(HG11)*SUM(HJ$4)+SUM(HL11)*SUM(HO$4))</f>
        <v>10.75</v>
      </c>
      <c r="HR11" s="104">
        <f>IF(AND(GS11="",GX11="",HC11=""),"",SUM(GS11)*SUM(GU$4)+SUM(GX11)*SUM(GZ$4)+SUM(HC11)*SUM(HE$4)+SUM(HH11)*SUM(HJ$4)+SUM(HM11)*SUM(HO$4))</f>
        <v>10</v>
      </c>
      <c r="HS11" s="104" t="str">
        <f>IF(AND(GT11="",GY11="",HD11=""),"",SUM(GT11)*SUM(GU$4)+SUM(GY11)*SUM(GZ$4)+SUM(HD11)*SUM(HE$4)+SUM(HI11)*SUM(HJ$4)+SUM(HN11)*SUM(HO$4))</f>
        <v/>
      </c>
      <c r="HT11" s="104">
        <f>IF(AND(GU11="",GZ11="",HE11=""),"",SUM(GU11)*SUM(GU$4)+SUM(GZ11)*SUM(GZ$4)+SUM(HE11)*SUM(HE$4)+SUM(HJ11)*SUM(HJ$4)+SUM(HO11)*SUM(HO$4))</f>
        <v>10</v>
      </c>
      <c r="HU11" s="105">
        <f>IF(HR11="","",IF(SUM(HT11)=0,IF(SUM(HR11)&gt;=10,HU$4,0),IF(SUM(HT11)&gt;=10,HU$4,0)))</f>
        <v>2</v>
      </c>
      <c r="HV11" s="109">
        <f>IF(ISERROR(RANK(HT11,HT$6:HT$31)),"",RANK(HT11,HT$6:HT$31))</f>
        <v>17</v>
      </c>
      <c r="HW11" s="102">
        <v>10</v>
      </c>
      <c r="HX11" s="102">
        <v>10</v>
      </c>
      <c r="HY11" s="104">
        <f>IF(AND(HW11="",HX11=""),"",HW11*HW$4+HX11*(1-HW$4))</f>
        <v>10</v>
      </c>
      <c r="HZ11" s="102"/>
      <c r="IA11" s="104">
        <f>IF(AND(HW11="",HX11=""),"",IF(OR(HZ11="",HZ11&lt;HY11),HY11,IF(HX11="",HZ11,HW11*HW$4+HZ11*(1-HW$4))))</f>
        <v>10</v>
      </c>
      <c r="IB11" s="102">
        <v>13</v>
      </c>
      <c r="IC11" s="102">
        <v>13</v>
      </c>
      <c r="ID11" s="104">
        <f>IF(AND(IB11="",IC11=""),"",IB11*IB$4+IC11*(1-IB$4))</f>
        <v>13</v>
      </c>
      <c r="IE11" s="102"/>
      <c r="IF11" s="104">
        <f>IF(AND(IB11="",IC11=""),"",IF(OR(IE11="",IE11&lt;ID11),ID11,IF(IC11="",IE11,IB11*IB$4+IE11*(1-IB$4))))</f>
        <v>13</v>
      </c>
      <c r="IG11" s="102"/>
      <c r="IH11" s="102"/>
      <c r="II11" s="104" t="str">
        <f>IF(AND(IG11="",IH11=""),"",IG11*IG$4+IH11*(1-IG$4))</f>
        <v/>
      </c>
      <c r="IJ11" s="118"/>
      <c r="IK11" s="104" t="str">
        <f>IF(AND(IG11="",IH11=""),"",IF(OR(IJ11="",IJ11&lt;II11),II11,IF(IH11="",IJ11,IG11*IG$4+IJ11*(1-IG$4))))</f>
        <v/>
      </c>
      <c r="IL11" s="102"/>
      <c r="IM11" s="102"/>
      <c r="IN11" s="104" t="str">
        <f>IF(AND(IL11="",IM11=""),"",IL11*IL$4+IM11*(1-IL$4))</f>
        <v/>
      </c>
      <c r="IO11" s="118"/>
      <c r="IP11" s="104" t="str">
        <f>IF(AND(IL11="",IM11=""),"",IF(OR(IO11="",IO11&lt;IN11),IN11,IF(IM11="",IO11,IL11*IL$4+IO11*(1-IL$4))))</f>
        <v/>
      </c>
      <c r="IQ11" s="102"/>
      <c r="IR11" s="102"/>
      <c r="IS11" s="104" t="str">
        <f>IF(AND(IQ11="",IR11=""),"",IQ11*IQ$4+IR11*(1-IQ$4))</f>
        <v/>
      </c>
      <c r="IT11" s="102"/>
      <c r="IU11" s="104" t="str">
        <f>IF(AND(IQ11="",IR11=""),"",IF(OR(IT11="",IT11&lt;IS11),IS11,IF(IR11="",IT11,IQ11*IQ$4+IT11*(1-IQ$4))))</f>
        <v/>
      </c>
      <c r="IV11" s="104">
        <f>IF(AND(HW11="",IB11="",IG11=""),"",SUM(HW11)*SUM(IA$4)+SUM(IB11)*SUM(IF$4)+SUM(IG11)*SUM(IK$4)+SUM(IL11)*SUM(IP$4)+SUM(IQ11)*SUM(IU$4))</f>
        <v>11.5</v>
      </c>
      <c r="IW11" s="104">
        <f>IF(AND(HX11="",IC11="",IH11=""),"",SUM(HX11)*SUM(IA$4)+SUM(IC11)*SUM(IF$4)+SUM(IH11)*SUM(IK$4)+SUM(IM11)*SUM(IP$4)+SUM(IR11)*SUM(IU$4))</f>
        <v>11.5</v>
      </c>
      <c r="IX11" s="104">
        <f>IF(AND(HY11="",ID11="",II11=""),"",SUM(HY11)*SUM(IA$4)+SUM(ID11)*SUM(IF$4)+SUM(II11)*SUM(IK$4)+SUM(IN11)*SUM(IP$4)+SUM(IS11)*SUM(IU$4))</f>
        <v>11.5</v>
      </c>
      <c r="IY11" s="104" t="str">
        <f>IF(AND(HZ11="",IE11="",IJ11=""),"",SUM(HZ11)*SUM(IA$4)+SUM(IE11)*SUM(IF$4)+SUM(IJ11)*SUM(IK$4)+SUM(IO11)*SUM(IP$4)+SUM(IT11)*SUM(IU$4))</f>
        <v/>
      </c>
      <c r="IZ11" s="104">
        <f>IF(AND(IA11="",IF11="",IK11=""),"",SUM(IA11)*SUM(IA$4)+SUM(IF11)*SUM(IF$4)+SUM(IK11)*SUM(IK$4)+SUM(IP11)*SUM(IP$4)+SUM(IU11)*SUM(IU$4))</f>
        <v>11.5</v>
      </c>
      <c r="JA11" s="105">
        <f>IF(IX11="","",IF(SUM(IZ11)=0,IF(SUM(IX11)&gt;=10,JA$4,0),IF(SUM(IZ11)&gt;=10,JA$4,0)))</f>
        <v>2</v>
      </c>
      <c r="JB11" s="109">
        <f>IF(ISERROR(RANK(IZ11,IZ$6:IZ$31)),"",RANK(IZ11,IZ$6:IZ$31))</f>
        <v>15</v>
      </c>
      <c r="JC11" s="102"/>
      <c r="JD11" s="102"/>
      <c r="JE11" s="104" t="str">
        <f>IF(AND(JC11="",JD11=""),"",JC11*JC$4+JD11*(1-JC$4))</f>
        <v/>
      </c>
      <c r="JF11" s="102"/>
      <c r="JG11" s="104" t="str">
        <f>IF(AND(JC11="",JD11=""),"",IF(OR(JF11="",JF11&lt;JE11),JE11,IF(JD11="",JF11,JC11*JC$4+JF11*(1-JC$4))))</f>
        <v/>
      </c>
      <c r="JH11" s="102"/>
      <c r="JI11" s="102"/>
      <c r="JJ11" s="104" t="str">
        <f>IF(AND(JH11="",JI11=""),"",JH11*JH$4+JI11*(1-JH$4))</f>
        <v/>
      </c>
      <c r="JK11" s="102"/>
      <c r="JL11" s="104" t="str">
        <f>IF(AND(JH11="",JI11=""),"",IF(OR(JK11="",JK11&lt;JJ11),JJ11,IF(JI11="",JK11,JH11*JH$4+JK11*(1-JH$4))))</f>
        <v/>
      </c>
      <c r="JM11" s="102">
        <v>13</v>
      </c>
      <c r="JN11" s="102">
        <v>13</v>
      </c>
      <c r="JO11" s="104">
        <f>IF(AND(JM11="",JN11=""),"",JM11*JM$4+JN11*(1-JM$4))</f>
        <v>13</v>
      </c>
      <c r="JP11" s="118"/>
      <c r="JQ11" s="104">
        <f>IF(AND(JM11="",JN11=""),"",IF(OR(JP11="",JP11&lt;JO11),JO11,IF(JN11="",JP11,JM11*JM$4+JP11*(1-JM$4))))</f>
        <v>13</v>
      </c>
      <c r="JR11" s="102"/>
      <c r="JS11" s="102"/>
      <c r="JT11" s="104" t="str">
        <f>IF(AND(JR11="",JS11=""),"",JR11*JR$4+JS11*(1-JR$4))</f>
        <v/>
      </c>
      <c r="JU11" s="118"/>
      <c r="JV11" s="104" t="str">
        <f>IF(AND(JR11="",JS11=""),"",IF(OR(JU11="",JU11&lt;JT11),JT11,IF(JS11="",JU11,JR11*JR$4+JU11*(1-JR$4))))</f>
        <v/>
      </c>
      <c r="JW11" s="102"/>
      <c r="JX11" s="102"/>
      <c r="JY11" s="104" t="str">
        <f>IF(AND(JW11="",JX11=""),"",JW11*JW$4+JX11*(1-JW$4))</f>
        <v/>
      </c>
      <c r="JZ11" s="102"/>
      <c r="KA11" s="104" t="str">
        <f>IF(AND(JW11="",JX11=""),"",IF(OR(JZ11="",JZ11&lt;JY11),JY11,IF(JX11="",JZ11,JW11*JW$4+JZ11*(1-JW$4))))</f>
        <v/>
      </c>
      <c r="KB11" s="104">
        <f>IF(AND(JC11="",JH11="",JM11=""),"",SUM(JC11)*SUM(JG$4)+SUM(JH11)*SUM(JL$4)+SUM(JM11)*SUM(JQ$4)+SUM(JR11)*SUM(JV$4)+SUM(JW11)*SUM(KA$4))</f>
        <v>13</v>
      </c>
      <c r="KC11" s="104">
        <f>IF(AND(JD11="",JI11="",JN11=""),"",SUM(JD11)*SUM(JG$4)+SUM(JI11)*SUM(JL$4)+SUM(JN11)*SUM(JQ$4)+SUM(JS11)*SUM(JV$4)+SUM(JX11)*SUM(KA$4))</f>
        <v>13</v>
      </c>
      <c r="KD11" s="104">
        <f>IF(AND(JE11="",JJ11="",JO11=""),"",SUM(JE11)*SUM(JG$4)+SUM(JJ11)*SUM(JL$4)+SUM(JO11)*SUM(JQ$4)+SUM(JT11)*SUM(JV$4)+SUM(JY11)*SUM(KA$4))</f>
        <v>13</v>
      </c>
      <c r="KE11" s="104" t="str">
        <f>IF(AND(JF11="",JK11="",JP11=""),"",SUM(JF11)*SUM(JG$4)+SUM(JK11)*SUM(JL$4)+SUM(JP11)*SUM(JQ$4)+SUM(JU11)*SUM(JV$4)+SUM(JZ11)*SUM(KA$4))</f>
        <v/>
      </c>
      <c r="KF11" s="104">
        <f>IF(AND(JG11="",JL11="",JQ11=""),"",SUM(JG11)*SUM(JG$4)+SUM(JL11)*SUM(JL$4)+SUM(JQ11)*SUM(JQ$4)+SUM(JV11)*SUM(JV$4)+SUM(KA11)*SUM(KA$4))</f>
        <v>13</v>
      </c>
      <c r="KG11" s="105">
        <f>IF(KD11="","",IF(SUM(KF11)=0,IF(SUM(KD11)&gt;=10,KG$4,0),IF(SUM(KF11)&gt;=10,KG$4,0)))</f>
        <v>2</v>
      </c>
      <c r="KH11" s="109">
        <f>IF(ISERROR(RANK(KF11,KF$6:KF$31)),"",RANK(KF11,KF$6:KF$31))</f>
        <v>14</v>
      </c>
      <c r="KI11" s="102">
        <v>9.5</v>
      </c>
      <c r="KJ11" s="102">
        <v>5.5</v>
      </c>
      <c r="KK11" s="104">
        <f>IF(AND(KI11="",KJ11=""),"",KI11*KI$4+KJ11*(1-KI$4))</f>
        <v>7.1</v>
      </c>
      <c r="KL11" s="102">
        <v>10</v>
      </c>
      <c r="KM11" s="104">
        <f>IF(AND(KI11="",KJ11=""),"",IF(OR(KL11="",KL11&lt;KK11),KK11,IF(KJ11="",KL11,KI11*KI$4+KL11*(1-KI$4))))</f>
        <v>9.8000000000000007</v>
      </c>
      <c r="KN11" s="197">
        <v>12.5</v>
      </c>
      <c r="KO11" s="198">
        <v>10.75</v>
      </c>
      <c r="KP11" s="104">
        <f>IF(AND(KN11="",KO11=""),"",KN11*KN$4+KO11*(1-KN$4))</f>
        <v>11.45</v>
      </c>
      <c r="KQ11" s="200"/>
      <c r="KR11" s="104">
        <f>IF(AND(KN11="",KO11=""),"",IF(OR(KQ11="",KQ11&lt;KP11),KP11,IF(KO11="",KQ11,KN11*KN$4+KQ11*(1-KN$4))))</f>
        <v>11.45</v>
      </c>
      <c r="KS11" s="102">
        <v>16</v>
      </c>
      <c r="KT11" s="102">
        <v>16</v>
      </c>
      <c r="KU11" s="104">
        <f>IF(AND(KS11="",KT11=""),"",KS11*KS$4+KT11*(1-KS$4))</f>
        <v>16</v>
      </c>
      <c r="KV11" s="118"/>
      <c r="KW11" s="104">
        <f>IF(AND(KS11="",KT11=""),"",IF(OR(KV11="",KV11&lt;KU11),KU11,IF(KT11="",KV11,KS11*KS$4+KV11*(1-KS$4))))</f>
        <v>16</v>
      </c>
      <c r="KX11" s="102"/>
      <c r="KY11" s="102"/>
      <c r="KZ11" s="104" t="str">
        <f>IF(AND(KX11="",KY11=""),"",KX11*KX$4+KY11*(1-KX$4))</f>
        <v/>
      </c>
      <c r="LA11" s="118"/>
      <c r="LB11" s="104" t="str">
        <f>IF(AND(KX11="",KY11=""),"",IF(OR(LA11="",LA11&lt;KZ11),KZ11,IF(KY11="",LA11,KX11*KX$4+LA11*(1-KX$4))))</f>
        <v/>
      </c>
      <c r="LC11" s="102"/>
      <c r="LD11" s="102"/>
      <c r="LE11" s="104" t="str">
        <f>IF(AND(LC11="",LD11=""),"",LC11*LC$4+LD11*(1-LC$4))</f>
        <v/>
      </c>
      <c r="LF11" s="102"/>
      <c r="LG11" s="104" t="str">
        <f>IF(AND(LC11="",LD11=""),"",IF(OR(LF11="",LF11&lt;LE11),LE11,IF(LD11="",LF11,LC11*LC$4+LF11*(1-LC$4))))</f>
        <v/>
      </c>
      <c r="LH11" s="104">
        <f>IF(AND(KI11="",KN11="",KS11=""),"",SUM(KI11)*SUM(KM$4)+SUM(KN11)*SUM(KR$4)+SUM(KS11)*SUM(KW$4)+SUM(KX11)*SUM(LB$4)+SUM(LC11)*SUM(LG$4))</f>
        <v>12.25</v>
      </c>
      <c r="LI11" s="104">
        <f>IF(AND(KJ11="",KO11="",KT11=""),"",SUM(KJ11)*SUM(KM$4)+SUM(KO11)*SUM(KR$4)+SUM(KT11)*SUM(KW$4)+SUM(KY11)*SUM(LB$4)+SUM(LD11)*SUM(LG$4))</f>
        <v>10.09375</v>
      </c>
      <c r="LJ11" s="104">
        <f>IF(AND(KK11="",KP11="",KU11=""),"",SUM(KK11)*SUM(KM$4)+SUM(KP11)*SUM(KR$4)+SUM(KU11)*SUM(KW$4)+SUM(KZ11)*SUM(LB$4)+SUM(LE11)*SUM(LG$4))</f>
        <v>10.956249999999999</v>
      </c>
      <c r="LK11" s="104">
        <f>IF(AND(KL11="",KQ11="",KV11=""),"",SUM(KL11)*SUM(KM$4)+SUM(KQ11)*SUM(KR$4)+SUM(KV11)*SUM(KW$4)+SUM(LA11)*SUM(LB$4)+SUM(LF11)*SUM(LG$4))</f>
        <v>3.75</v>
      </c>
      <c r="LL11" s="104">
        <f>IF(AND(KM11="",KR11="",KW11=""),"",SUM(KM11)*SUM(KM$4)+SUM(KR11)*SUM(KR$4)+SUM(KW11)*SUM(KW$4)+SUM(LB11)*SUM(LB$4)+SUM(LG11)*SUM(LG$4))</f>
        <v>11.96875</v>
      </c>
      <c r="LM11" s="105">
        <f>IF(LJ11="","",IF(SUM(LL11)=0,IF(SUM(LJ11)&gt;=10,LM$4,0),IF(SUM(LL11)&gt;=10,LM$4,0)))</f>
        <v>2</v>
      </c>
      <c r="LN11" s="109">
        <f>IF(ISERROR(RANK(LL11,LL$6:LL$31)),"",RANK(LL11,LL$6:LL$31))</f>
        <v>16</v>
      </c>
      <c r="LO11" s="102"/>
      <c r="LP11" s="102"/>
      <c r="LQ11" s="104" t="str">
        <f>IF(AND(LO11="",LP11=""),"",LO11*LO$4+LP11*(1-LO$4))</f>
        <v/>
      </c>
      <c r="LR11" s="102"/>
      <c r="LS11" s="104" t="str">
        <f>IF(AND(LO11="",LP11=""),"",IF(OR(LR11="",LR11&lt;LQ11),LQ11,IF(LP11="",LR11,LO11*LO$4+LR11*(1-LO$4))))</f>
        <v/>
      </c>
      <c r="LT11" s="102"/>
      <c r="LU11" s="102"/>
      <c r="LV11" s="104" t="str">
        <f>IF(AND(LT11="",LU11=""),"",LT11*LT$4+LU11*(1-LT$4))</f>
        <v/>
      </c>
      <c r="LW11" s="102"/>
      <c r="LX11" s="104" t="str">
        <f>IF(AND(LT11="",LU11=""),"",IF(OR(LW11="",LW11&lt;LV11),LV11,IF(LU11="",LW11,LT11*LT$4+LW11*(1-LT$4))))</f>
        <v/>
      </c>
      <c r="LY11" s="102"/>
      <c r="LZ11" s="102"/>
      <c r="MA11" s="104" t="str">
        <f>IF(AND(LY11="",LZ11=""),"",LY11*LY$4+LZ11*(1-LY$4))</f>
        <v/>
      </c>
      <c r="MB11" s="118"/>
      <c r="MC11" s="104" t="str">
        <f>IF(AND(LY11="",LZ11=""),"",IF(OR(MB11="",MB11&lt;MA11),MA11,IF(LZ11="",MB11,LY11*LY$4+MB11*(1-LY$4))))</f>
        <v/>
      </c>
      <c r="MD11" s="102"/>
      <c r="ME11" s="102"/>
      <c r="MF11" s="104" t="str">
        <f>IF(AND(MD11="",ME11=""),"",MD11*MD$4+ME11*(1-MD$4))</f>
        <v/>
      </c>
      <c r="MG11" s="118"/>
      <c r="MH11" s="104" t="str">
        <f>IF(AND(MD11="",ME11=""),"",IF(OR(MG11="",MG11&lt;MF11),MF11,IF(ME11="",MG11,MD11*MD$4+MG11*(1-MD$4))))</f>
        <v/>
      </c>
      <c r="MI11" s="102"/>
      <c r="MJ11" s="102"/>
      <c r="MK11" s="104" t="str">
        <f>IF(AND(MI11="",MJ11=""),"",MI11*MI$4+MJ11*(1-MI$4))</f>
        <v/>
      </c>
      <c r="ML11" s="102"/>
      <c r="MM11" s="104" t="str">
        <f>IF(AND(MI11="",MJ11=""),"",IF(OR(ML11="",ML11&lt;MK11),MK11,IF(MJ11="",ML11,MI11*MI$4+ML11*(1-MI$4))))</f>
        <v/>
      </c>
      <c r="MN11" s="104" t="str">
        <f>IF(AND(LO11="",LT11="",LY11=""),"",SUM(LO11)*SUM(LS$4)+SUM(LT11)*SUM(LX$4)+SUM(LY11)*SUM(MC$4)+SUM(MD11)*SUM(MH$4)+SUM(MI11)*SUM(MM$4))</f>
        <v/>
      </c>
      <c r="MO11" s="104" t="str">
        <f>IF(AND(LP11="",LU11="",LZ11=""),"",SUM(LP11)*SUM(LS$4)+SUM(LU11)*SUM(LX$4)+SUM(LZ11)*SUM(MC$4)+SUM(ME11)*SUM(MH$4)+SUM(MJ11)*SUM(MM$4))</f>
        <v/>
      </c>
      <c r="MP11" s="104" t="str">
        <f>IF(AND(LQ11="",LV11="",MA11=""),"",SUM(LQ11)*SUM(LS$4)+SUM(LV11)*SUM(LX$4)+SUM(MA11)*SUM(MC$4)+SUM(MF11)*SUM(MH$4)+SUM(MK11)*SUM(MM$4))</f>
        <v/>
      </c>
      <c r="MQ11" s="104" t="str">
        <f>IF(AND(LR11="",LW11="",MB11=""),"",SUM(LR11)*SUM(LS$4)+SUM(LW11)*SUM(LX$4)+SUM(MB11)*SUM(MC$4)+SUM(MG11)*SUM(MH$4)+SUM(ML11)*SUM(MM$4))</f>
        <v/>
      </c>
      <c r="MR11" s="104" t="str">
        <f>IF(AND(LS11="",LX11="",MC11=""),"",SUM(LS11)*SUM(LS$4)+SUM(LX11)*SUM(LX$4)+SUM(MC11)*SUM(MC$4)+SUM(MH11)*SUM(MH$4)+SUM(MM11)*SUM(MM$4))</f>
        <v/>
      </c>
      <c r="MS11" s="105" t="str">
        <f>IF(MP11="","",IF(SUM(MR11)=0,IF(SUM(MP11)&gt;=10,MS$4,0),IF(SUM(MR11)&gt;=10,MS$4,0)))</f>
        <v/>
      </c>
      <c r="MT11" s="109" t="str">
        <f>IF(ISERROR(RANK(MR11,MR$6:MR$31)),"",RANK(MR11,MR$6:MR$31))</f>
        <v/>
      </c>
      <c r="MU11" s="102"/>
      <c r="MV11" s="102"/>
      <c r="MW11" s="104" t="str">
        <f>IF(AND(MU11="",MV11=""),"",MU11*MU$4+MV11*(1-MU$4))</f>
        <v/>
      </c>
      <c r="MX11" s="102"/>
      <c r="MY11" s="104" t="str">
        <f>IF(AND(MU11="",MV11=""),"",IF(OR(MX11="",MX11&lt;MW11),MW11,IF(MV11="",MX11,MU11*MU$4+MX11*(1-MU$4))))</f>
        <v/>
      </c>
      <c r="MZ11" s="102"/>
      <c r="NA11" s="102"/>
      <c r="NB11" s="104" t="str">
        <f>IF(AND(MZ11="",NA11=""),"",MZ11*MZ$4+NA11*(1-MZ$4))</f>
        <v/>
      </c>
      <c r="NC11" s="102"/>
      <c r="ND11" s="104" t="str">
        <f>IF(AND(MZ11="",NA11=""),"",IF(OR(NC11="",NC11&lt;NB11),NB11,IF(NA11="",NC11,MZ11*MZ$4+NC11*(1-MZ$4))))</f>
        <v/>
      </c>
      <c r="NE11" s="102"/>
      <c r="NF11" s="102"/>
      <c r="NG11" s="104" t="str">
        <f>IF(AND(NE11="",NF11=""),"",NE11*NE$4+NF11*(1-NE$4))</f>
        <v/>
      </c>
      <c r="NH11" s="118"/>
      <c r="NI11" s="104" t="str">
        <f>IF(AND(NE11="",NF11=""),"",IF(OR(NH11="",NH11&lt;NG11),NG11,IF(NF11="",NH11,NE11*NE$4+NH11*(1-NE$4))))</f>
        <v/>
      </c>
      <c r="NJ11" s="102"/>
      <c r="NK11" s="102"/>
      <c r="NL11" s="104" t="str">
        <f>IF(AND(NJ11="",NK11=""),"",NJ11*NJ$4+NK11*(1-NJ$4))</f>
        <v/>
      </c>
      <c r="NM11" s="118"/>
      <c r="NN11" s="104" t="str">
        <f>IF(AND(NJ11="",NK11=""),"",IF(OR(NM11="",NM11&lt;NL11),NL11,IF(NK11="",NM11,NJ11*NJ$4+NM11*(1-NJ$4))))</f>
        <v/>
      </c>
      <c r="NO11" s="102"/>
      <c r="NP11" s="102"/>
      <c r="NQ11" s="104" t="str">
        <f>IF(AND(NO11="",NP11=""),"",NO11*NO$4+NP11*(1-NO$4))</f>
        <v/>
      </c>
      <c r="NR11" s="102"/>
      <c r="NS11" s="104" t="str">
        <f>IF(AND(NO11="",NP11=""),"",IF(OR(NR11="",NR11&lt;NQ11),NQ11,IF(NP11="",NR11,NO11*NO$4+NR11*(1-NO$4))))</f>
        <v/>
      </c>
      <c r="NT11" s="104" t="str">
        <f>IF(AND(MU11="",MZ11="",NE11=""),"",SUM(MU11)*SUM(MY$4)+SUM(MZ11)*SUM(ND$4)+SUM(NE11)*SUM(NI$4)+SUM(NJ11)*SUM(NN$4)+SUM(NO11)*SUM(NS$4))</f>
        <v/>
      </c>
      <c r="NU11" s="104" t="str">
        <f>IF(AND(MV11="",NA11="",NF11=""),"",SUM(MV11)*SUM(MY$4)+SUM(NA11)*SUM(ND$4)+SUM(NF11)*SUM(NI$4)+SUM(NK11)*SUM(NN$4)+SUM(NP11)*SUM(NS$4))</f>
        <v/>
      </c>
      <c r="NV11" s="104" t="str">
        <f>IF(AND(MW11="",NB11="",NG11=""),"",SUM(MW11)*SUM(MY$4)+SUM(NB11)*SUM(ND$4)+SUM(NG11)*SUM(NI$4)+SUM(NL11)*SUM(NN$4)+SUM(NQ11)*SUM(NS$4))</f>
        <v/>
      </c>
      <c r="NW11" s="104" t="str">
        <f>IF(AND(MX11="",NC11="",NH11=""),"",SUM(MX11)*SUM(MY$4)+SUM(NC11)*SUM(ND$4)+SUM(NH11)*SUM(NI$4)+SUM(NM11)*SUM(NN$4)+SUM(NR11)*SUM(NS$4))</f>
        <v/>
      </c>
      <c r="NX11" s="104" t="str">
        <f>IF(AND(MY11="",ND11="",NI11=""),"",SUM(MY11)*SUM(MY$4)+SUM(ND11)*SUM(ND$4)+SUM(NI11)*SUM(NI$4)+SUM(NN11)*SUM(NN$4)+SUM(NS11)*SUM(NS$4))</f>
        <v/>
      </c>
      <c r="NY11" s="105" t="str">
        <f>IF(NV11="","",IF(SUM(NX11)=0,IF(SUM(NV11)&gt;=10,NY$4,0),IF(SUM(NX11)&gt;=10,NY$4,0)))</f>
        <v/>
      </c>
      <c r="NZ11" s="109" t="str">
        <f>IF(ISERROR(RANK(NX11,NX$6:NX$31)),"",RANK(NX11,NX$6:NX$31))</f>
        <v/>
      </c>
      <c r="OA11" s="73" t="str">
        <f>B11</f>
        <v>Hasiniaina Fideline</v>
      </c>
      <c r="OB11" s="104">
        <f>AJ11</f>
        <v>7.7281249999999995</v>
      </c>
      <c r="OC11" s="104">
        <f>BP11</f>
        <v>12.056250000000002</v>
      </c>
      <c r="OD11" s="104">
        <f>CV11</f>
        <v>9.7189999999999994</v>
      </c>
      <c r="OE11" s="104">
        <f>EB11</f>
        <v>10.5</v>
      </c>
      <c r="OF11" s="104">
        <f>FH11</f>
        <v>9.2250000000000014</v>
      </c>
      <c r="OG11" s="104">
        <f>GN11</f>
        <v>10.206250000000001</v>
      </c>
      <c r="OH11" s="104">
        <f>HT11</f>
        <v>10</v>
      </c>
      <c r="OI11" s="104">
        <f>IZ11</f>
        <v>11.5</v>
      </c>
      <c r="OJ11" s="104">
        <f>KF11</f>
        <v>13</v>
      </c>
      <c r="OK11" s="104">
        <f>LL11</f>
        <v>11.96875</v>
      </c>
      <c r="OL11" s="104" t="str">
        <f>MR11</f>
        <v/>
      </c>
      <c r="OM11" s="104" t="str">
        <f>NX11</f>
        <v/>
      </c>
      <c r="ON11" s="134"/>
      <c r="OO11" s="104" t="e">
        <f>IF(AF11="","",(SUM(#REF!)*SUM($AK$4)+SUM(BL11)*SUM($BQ$4)+SUM(CR11)*SUM($CW$4)+SUM(DX11)*SUM($EC$4)+SUM(FD11)*SUM($FI$4)+SUM(GJ11)*SUM($GO$4)+SUM(HP11)*SUM($HU$4)+SUM(IV11)*SUM($JA$4)+SUM(KB11)*SUM($KG$4)+SUM(LH11)*SUM($LM$4)+SUM(MN11)*SUM($MS$4)+SUM(NT11)*SUM($NY$4))/30)</f>
        <v>#REF!</v>
      </c>
      <c r="OP11" s="104" t="e">
        <f>IF(AG11="","",(SUM(#REF!)*SUM($AK$4)+SUM(BM11)*SUM($BQ$4)+SUM(CS11)*SUM($CW$4)+SUM(DY11)*SUM($EC$4)+SUM(FE11)*SUM($FI$4)+SUM(GK11)*SUM($GO$4)+SUM(HQ11)*SUM($HU$4)+SUM(IW11)*SUM($JA$4)+SUM(KC11)*SUM($KG$4)+SUM(LI11)*SUM($LM$4)+SUM(MO11)*SUM($MS$4)+SUM(NU11)*SUM($NY$4))/30)</f>
        <v>#REF!</v>
      </c>
      <c r="OQ11" s="104">
        <f>IF(AH11="","",($AK$4*SUM(AH11)+$BQ$4*SUM(BN11)+$CW$4*SUM(CT11)+$EC$4*SUM(DZ11)+$FI$4*SUM(FF11)+$GO$4*SUM(GL11)+$HU$4*SUM(HR11)+$JA$4*SUM(IX11)+$KG$4*SUM(KD11)+$LM$4*SUM(LJ11)+$MS$4*SUM(MP11)+$NY$4*SUM(NV11))/30)</f>
        <v>9.5828458333333337</v>
      </c>
      <c r="OR11" s="104">
        <f>IF(AJ11="","",($AK$4*SUM(AJ11)+$BQ$4*SUM(BP11)+$CW$4*SUM(CV11)+$EC$4*SUM(EB11)+$FI$4*SUM(FH11)+$GO$4*SUM(GN11)+$HU$4*SUM(HT11)+$JA$4*SUM(IZ11)+$KG$4*SUM(KF11)+$LM$4*SUM(LL11)+$MS$4*SUM(MR11)+$NY$4*SUM(NX11))/30)</f>
        <v>10.292220833333333</v>
      </c>
      <c r="OS11" s="105">
        <f>IF(AL11="","",SUM($AK11,$BQ11,$CW11,$EC11,$FI11,$GO11,$HU11,$JA11,$KG11,$LM11,$MS11,$NY11))</f>
        <v>18</v>
      </c>
      <c r="OT11" s="105">
        <f>IF(OR11="","",IF(OR11&lt;10,OS11,30))</f>
        <v>30</v>
      </c>
      <c r="OU11" s="134"/>
      <c r="OV11" s="109">
        <f>IF(ISERROR(RANK(OR11,OR$6:OR$31)),"",RANK(OR11,OR$6:OR$31))</f>
        <v>22</v>
      </c>
      <c r="OX11" s="95" t="s">
        <v>35</v>
      </c>
      <c r="OY11" s="95" t="s">
        <v>35</v>
      </c>
      <c r="OZ11" s="95" t="s">
        <v>36</v>
      </c>
      <c r="PA11" s="95" t="s">
        <v>35</v>
      </c>
      <c r="PB11" s="95"/>
      <c r="PC11" s="95" t="s">
        <v>35</v>
      </c>
      <c r="PD11" s="95"/>
      <c r="PE11" s="95"/>
      <c r="PF11" s="95"/>
      <c r="PG11" s="95"/>
    </row>
    <row r="12" spans="1:423" s="3" customFormat="1" ht="15.6" x14ac:dyDescent="0.3">
      <c r="A12" s="103" t="e">
        <f>A11+1</f>
        <v>#VALUE!</v>
      </c>
      <c r="B12" s="197" t="s">
        <v>300</v>
      </c>
      <c r="C12" s="197"/>
      <c r="D12" s="195"/>
      <c r="E12" s="195"/>
      <c r="F12" s="196"/>
      <c r="G12" s="102">
        <v>13</v>
      </c>
      <c r="H12" s="102">
        <v>7.75</v>
      </c>
      <c r="I12" s="104">
        <f>IF(AND(G12="",H12=""),"",G12*G$4+H12*(1-G$4))</f>
        <v>9.85</v>
      </c>
      <c r="J12" s="102"/>
      <c r="K12" s="104">
        <f>IF(AND(G12="",H12=""),"",IF(OR(J12="",J12&lt;I12),I12,IF(H12="",J12,G12*G$4+J12*(1-G$4))))</f>
        <v>9.85</v>
      </c>
      <c r="L12" s="102">
        <v>11.5</v>
      </c>
      <c r="M12" s="102">
        <v>6.5</v>
      </c>
      <c r="N12" s="104">
        <f>IF(AND(L12="",M12=""),"",L12*L$4+M12*(1-L$4))</f>
        <v>8.5</v>
      </c>
      <c r="O12" s="102"/>
      <c r="P12" s="104">
        <f>IF(AND(L12="",M12=""),"",IF(OR(O12="",O12&lt;N12),N12,IF(M12="",O12,L12*L$4+O12*(1-L$4))))</f>
        <v>8.5</v>
      </c>
      <c r="Q12" s="102">
        <v>16</v>
      </c>
      <c r="R12" s="102">
        <v>12.5</v>
      </c>
      <c r="S12" s="104">
        <f>IF(AND(Q12="",R12=""),"",Q12*Q$4+R12*(1-Q$4))</f>
        <v>13.9</v>
      </c>
      <c r="T12" s="102"/>
      <c r="U12" s="104">
        <f>IF(AND(Q12="",R12=""),"",IF(OR(T12="",T12&lt;S12),S12,IF(R12="",T12,Q12*Q$4+T12*(1-Q$4))))</f>
        <v>13.9</v>
      </c>
      <c r="V12" s="102">
        <v>15</v>
      </c>
      <c r="W12" s="102">
        <v>8</v>
      </c>
      <c r="X12" s="104">
        <f>IF(AND(V12="",W12=""),"",V12*V$4+W12*(1-V$4))</f>
        <v>10.8</v>
      </c>
      <c r="Y12" s="102"/>
      <c r="Z12" s="104">
        <f>IF(AND(V12="",W12=""),"",IF(OR(Y12="",Y12&lt;X12),X12,IF(W12="",Y12,V12*V$4+Y12*(1-V$4))))</f>
        <v>10.8</v>
      </c>
      <c r="AA12" s="102"/>
      <c r="AB12" s="102"/>
      <c r="AC12" s="104" t="str">
        <f>IF(AND(AA12="",AB12=""),"",AA12*AA$4+AB12*(1-AA$4))</f>
        <v/>
      </c>
      <c r="AD12" s="102"/>
      <c r="AE12" s="104" t="str">
        <f>IF(AND(AA12="",AB12=""),"",IF(OR(AD12="",AD12&lt;AC12),AC12,IF(AB12="",AD12,AA12*AA$4+AD12*(1-AA$4))))</f>
        <v/>
      </c>
      <c r="AF12" s="104">
        <f>IF(AND(G12="",L12="",Q12=""),"",SUM(G12)*SUM(K$4)+SUM(L12)*SUM(P$4)+SUM(Q12)*SUM(U$4)+SUM(V12)*SUM(Z$4)+SUM(AA12)*SUM(AE$4))</f>
        <v>13.96875</v>
      </c>
      <c r="AG12" s="104">
        <f>IF(AND(H12="",M12="",R12=""),"",SUM(H12)*SUM(K$4)+SUM(M12)*SUM(P$4)+SUM(R12)*SUM(U$4)+SUM(W12)*SUM(Z$4)+SUM(AB12)*SUM(AE$4))</f>
        <v>8.765625</v>
      </c>
      <c r="AH12" s="104">
        <f>IF(AND(I12="",N12="",S12=""),"",SUM(I12)*SUM(K$4)+SUM(N12)*SUM(P$4)+SUM(S12)*SUM(U$4)+SUM(X12)*SUM(Z$4)+SUM(AC12)*SUM(AE$4))</f>
        <v>10.846875000000001</v>
      </c>
      <c r="AI12" s="104" t="str">
        <f>IF(AND(J12="",O12="",T12=""),"",SUM(J12)*SUM(K$4)+SUM(O12)*SUM(P$4)+SUM(T12)*SUM(U$4)+SUM(Y12)*SUM(Z$4)+SUM(AD12)*SUM(AE$4))</f>
        <v/>
      </c>
      <c r="AJ12" s="104">
        <f>IF(AND(K12="",P12="",U12=""),"",SUM(K12)*SUM(K$4)+SUM(P12)*SUM(P$4)+SUM(U12)*SUM(U$4)+SUM(Z12)*SUM(Z$4)+SUM(AE12)*SUM(AE$4))</f>
        <v>10.846875000000001</v>
      </c>
      <c r="AK12" s="105">
        <f>IF(AH12="","",IF(SUM(AJ12)=0,IF(SUM(AH12)&gt;=10,AK$4,0),IF(SUM(AJ12)&gt;=10,AK$4,0)))</f>
        <v>5</v>
      </c>
      <c r="AL12" s="109">
        <f>IF(ISERROR(RANK(AJ12,AJ$6:AJ$31)),"",RANK(AJ12,AJ$6:AJ$31))</f>
        <v>9</v>
      </c>
      <c r="AM12" s="102">
        <v>13.5</v>
      </c>
      <c r="AN12" s="102">
        <v>11.5</v>
      </c>
      <c r="AO12" s="104">
        <f>IF(AND(AM12="",AN12=""),"",AM12*AM$4+AN12*(1-AM$4))</f>
        <v>12.3</v>
      </c>
      <c r="AP12" s="102"/>
      <c r="AQ12" s="104">
        <f>IF(AND(AM12="",AN12=""),"",IF(OR(AP12="",AP12&lt;AO12),AO12,IF(AN12="",AP12,AM12*AM$4+AP12*(1-AM$4))))</f>
        <v>12.3</v>
      </c>
      <c r="AR12" s="102">
        <v>11.5</v>
      </c>
      <c r="AS12" s="102">
        <v>9.5</v>
      </c>
      <c r="AT12" s="104">
        <f>IF(AND(AR12="",AS12=""),"",AR12*AR$4+AS12*(1-AR$4))</f>
        <v>10.3</v>
      </c>
      <c r="AU12" s="102"/>
      <c r="AV12" s="104">
        <f>IF(AND(AR12="",AS12=""),"",IF(OR(AU12="",AU12&lt;AT12),AT12,IF(AS12="",AU12,AR12*AR$4+AU12*(1-AR$4))))</f>
        <v>10.3</v>
      </c>
      <c r="AW12" s="102">
        <v>10</v>
      </c>
      <c r="AX12" s="102">
        <v>10</v>
      </c>
      <c r="AY12" s="104">
        <f>IF(AND(AW12="",AX12=""),"",AW12*AW$4+AX12*(1-AW$4))</f>
        <v>10</v>
      </c>
      <c r="AZ12" s="102"/>
      <c r="BA12" s="104">
        <f>IF(AND(AW12="",AX12=""),"",IF(OR(AZ12="",AZ12&lt;AY12),AY12,IF(AX12="",AZ12,AW12*AW$4+AZ12*(1-AW$4))))</f>
        <v>10</v>
      </c>
      <c r="BB12" s="102"/>
      <c r="BC12" s="102"/>
      <c r="BD12" s="104" t="str">
        <f>IF(AND(BB12="",BC12=""),"",BB12*BB$4+BC12*(1-BB$4))</f>
        <v/>
      </c>
      <c r="BE12" s="102"/>
      <c r="BF12" s="104" t="str">
        <f>IF(AND(BB12="",BC12=""),"",IF(OR(BE12="",BE12&lt;BD12),BD12,IF(BC12="",BE12,BB12*BB$4+BE12*(1-BB$4))))</f>
        <v/>
      </c>
      <c r="BG12" s="102"/>
      <c r="BH12" s="102"/>
      <c r="BI12" s="104" t="str">
        <f>IF(AND(BG12="",BH12=""),"",BG12*BG$4+BH12*(1-BG$4))</f>
        <v/>
      </c>
      <c r="BJ12" s="102"/>
      <c r="BK12" s="104" t="str">
        <f>IF(AND(BG12="",BH12=""),"",IF(OR(BJ12="",BJ12&lt;BI12),BI12,IF(BH12="",BJ12,BG12*BG$4+BJ12*(1-BG$4))))</f>
        <v/>
      </c>
      <c r="BL12" s="104">
        <f>IF(AND(AM12="",AR12="",AW12=""),"",SUM(AM12)*SUM(AQ$4)+SUM(AR12)*SUM(AV$4)+SUM(AW12)*SUM(BA$4)+SUM(BB12)*SUM(BF$4)+SUM(BG12)*SUM(BK$4))</f>
        <v>11.96875</v>
      </c>
      <c r="BM12" s="104">
        <f>IF(AND(AN12="",AS12="",AX12=""),"",SUM(AN12)*SUM(AQ$4)+SUM(AS12)*SUM(AV$4)+SUM(AX12)*SUM(BA$4)+SUM(BC12)*SUM(BF$4)+SUM(BH12)*SUM(BK$4))</f>
        <v>10.34375</v>
      </c>
      <c r="BN12" s="104">
        <f>IF(AND(AO12="",AT12="",AY12=""),"",SUM(AO12)*SUM(AQ$4)+SUM(AT12)*SUM(AV$4)+SUM(AY12)*SUM(BA$4)+SUM(BD12)*SUM(BF$4)+SUM(BI12)*SUM(BK$4))</f>
        <v>10.993750000000002</v>
      </c>
      <c r="BO12" s="104" t="str">
        <f>IF(AND(AP12="",AU12="",AZ12=""),"",SUM(AP12)*SUM(AQ$4)+SUM(AU12)*SUM(AV$4)+SUM(AZ12)*SUM(BA$4)+SUM(BE12)*SUM(BF$4)+SUM(BJ12)*SUM(BK$4))</f>
        <v/>
      </c>
      <c r="BP12" s="104">
        <f>IF(AND(AQ12="",AV12="",BA12=""),"",SUM(AQ12)*SUM(AQ$4)+SUM(AV12)*SUM(AV$4)+SUM(BA12)*SUM(BA$4)+SUM(BF12)*SUM(BF$4)+SUM(BK12)*SUM(BK$4))</f>
        <v>10.993750000000002</v>
      </c>
      <c r="BQ12" s="105">
        <f>IF(BN12="","",IF(SUM(BP12)=0,IF(SUM(BN12)&gt;=10,BQ$4,0),IF(SUM(BP12)&gt;=10,BQ$4,0)))</f>
        <v>4</v>
      </c>
      <c r="BR12" s="109">
        <f>IF(ISERROR(RANK(BP12,BP$6:BP$31)),"",RANK(BP12,BP$6:BP$31))</f>
        <v>11</v>
      </c>
      <c r="BS12" s="102">
        <v>13.58</v>
      </c>
      <c r="BT12" s="102">
        <v>18.5</v>
      </c>
      <c r="BU12" s="104">
        <f>IF(AND(BS12="",BT12=""),"",BS12*BS$4+BT12*(1-BS$4))</f>
        <v>16.532</v>
      </c>
      <c r="BV12" s="102"/>
      <c r="BW12" s="104">
        <f>IF(AND(BS12="",BT12=""),"",IF(OR(BV12="",BV12&lt;BU12),BU12,IF(BT12="",BV12,BS12*BS$4+BV12*(1-BS$4))))</f>
        <v>16.532</v>
      </c>
      <c r="BX12" s="102">
        <v>14.68</v>
      </c>
      <c r="BY12" s="102">
        <v>17</v>
      </c>
      <c r="BZ12" s="104">
        <f>IF(AND(BX12="",BY12=""),"",BX12*BX$4+BY12*(1-BX$4))</f>
        <v>16.071999999999999</v>
      </c>
      <c r="CA12" s="102"/>
      <c r="CB12" s="104">
        <f>IF(AND(BX12="",BY12=""),"",IF(OR(CA12="",CA12&lt;BZ12),BZ12,IF(BY12="",CA12,BX12*BX$4+CA12*(1-BX$4))))</f>
        <v>16.071999999999999</v>
      </c>
      <c r="CC12" s="102">
        <v>18.68</v>
      </c>
      <c r="CD12" s="102">
        <v>14</v>
      </c>
      <c r="CE12" s="104">
        <f>IF(AND(CC12="",CD12=""),"",CC12*CC$4+CD12*(1-CC$4))</f>
        <v>15.872</v>
      </c>
      <c r="CF12" s="102"/>
      <c r="CG12" s="104">
        <f>IF(AND(CC12="",CD12=""),"",IF(OR(CF12="",CF12&lt;CE12),CE12,IF(CD12="",CF12,CC12*CC$4+CF12*(1-CC$4))))</f>
        <v>15.872</v>
      </c>
      <c r="CH12" s="102"/>
      <c r="CI12" s="102"/>
      <c r="CJ12" s="104" t="str">
        <f>IF(AND(CH12="",CI12=""),"",CH12*CH$4+CI12*(1-CH$4))</f>
        <v/>
      </c>
      <c r="CK12" s="102"/>
      <c r="CL12" s="104" t="str">
        <f>IF(AND(CH12="",CI12=""),"",IF(OR(CK12="",CK12&lt;CJ12),CJ12,IF(CI12="",CK12,CH12*CH$4+CK12*(1-CH$4))))</f>
        <v/>
      </c>
      <c r="CM12" s="102"/>
      <c r="CN12" s="102"/>
      <c r="CO12" s="104" t="str">
        <f>IF(AND(CM12="",CN12=""),"",CM12*CM$4+CN12*(1-CM$4))</f>
        <v/>
      </c>
      <c r="CP12" s="102"/>
      <c r="CQ12" s="104" t="str">
        <f>IF(AND(CM12="",CN12=""),"",IF(OR(CP12="",CP12&lt;CO12),CO12,IF(CN12="",CP12,CM12*CM$4+CP12*(1-CM$4))))</f>
        <v/>
      </c>
      <c r="CR12" s="104">
        <f>IF(AND(BS12="",BX12="",CC12=""),"",SUM(BS12)*SUM(BW$4)+SUM(BX12)*SUM(CB$4)+SUM(CC12)*SUM(CG$4)+SUM(CH12)*SUM(CL$4)+SUM(CM12)*SUM(CQ$4))</f>
        <v>15.5175</v>
      </c>
      <c r="CS12" s="104">
        <f>IF(AND(BT12="",BY12="",CD12=""),"",SUM(BT12)*SUM(BW$4)+SUM(BY12)*SUM(CB$4)+SUM(CD12)*SUM(CG$4)+SUM(CI12)*SUM(CL$4)+SUM(CN12)*SUM(CQ$4))</f>
        <v>16.625</v>
      </c>
      <c r="CT12" s="104">
        <f>IF(AND(BU12="",BZ12="",CE12=""),"",SUM(BU12)*SUM(BW$4)+SUM(BZ12)*SUM(CB$4)+SUM(CE12)*SUM(CG$4)+SUM(CJ12)*SUM(CL$4)+SUM(CO12)*SUM(CQ$4))</f>
        <v>16.182000000000002</v>
      </c>
      <c r="CU12" s="104" t="str">
        <f>IF(AND(BV12="",CA12="",CF12=""),"",SUM(BV12)*SUM(BW$4)+SUM(CA12)*SUM(CB$4)+SUM(CF12)*SUM(CG$4)+SUM(CK12)*SUM(CL$4)+SUM(CP12)*SUM(CQ$4))</f>
        <v/>
      </c>
      <c r="CV12" s="104">
        <f>IF(AND(BW12="",CB12="",CG12=""),"",SUM(BW12)*SUM(BW$4)+SUM(CB12)*SUM(CB$4)+SUM(CG12)*SUM(CG$4)+SUM(CL12)*SUM(CL$4)+SUM(CQ12)*SUM(CQ$4))</f>
        <v>16.182000000000002</v>
      </c>
      <c r="CW12" s="105">
        <f>IF(CT12="","",IF(SUM(CV12)=0,IF(SUM(CT12)&gt;=10,CW$4,0),IF(SUM(CV12)&gt;=10,CW$4,0)))</f>
        <v>4</v>
      </c>
      <c r="CX12" s="109">
        <f>IF(ISERROR(RANK(CV12,CV$6:CV$31)),"",RANK(CV12,CV$6:CV$31))</f>
        <v>2</v>
      </c>
      <c r="CY12" s="102">
        <v>16</v>
      </c>
      <c r="CZ12" s="102">
        <v>18</v>
      </c>
      <c r="DA12" s="104">
        <f>IF(AND(CY12="",CZ12=""),"",CY12*CY$4+CZ12*(1-CY$4))</f>
        <v>17.2</v>
      </c>
      <c r="DB12" s="102"/>
      <c r="DC12" s="104">
        <f>IF(AND(CY12="",CZ12=""),"",IF(OR(DB12="",DB12&lt;DA12),DA12,IF(CZ12="",DB12,CY12*CY$4+DB12*(1-CY$4))))</f>
        <v>17.2</v>
      </c>
      <c r="DD12" s="102">
        <v>15</v>
      </c>
      <c r="DE12" s="102">
        <v>14</v>
      </c>
      <c r="DF12" s="104">
        <f>IF(AND(DD12="",DE12=""),"",DD12*DD$4+DE12*(1-DD$4))</f>
        <v>14.4</v>
      </c>
      <c r="DG12" s="102"/>
      <c r="DH12" s="104">
        <f>IF(AND(DD12="",DE12=""),"",IF(OR(DG12="",DG12&lt;DF12),DF12,IF(DE12="",DG12,DD12*DD$4+DG12*(1-DD$4))))</f>
        <v>14.4</v>
      </c>
      <c r="DI12" s="102"/>
      <c r="DJ12" s="102"/>
      <c r="DK12" s="104" t="str">
        <f>IF(AND(DI12="",DJ12=""),"",DI12*DI$4+DJ12*(1-DI$4))</f>
        <v/>
      </c>
      <c r="DL12" s="102"/>
      <c r="DM12" s="104" t="str">
        <f>IF(AND(DI12="",DJ12=""),"",IF(OR(DL12="",DL12&lt;DK12),DK12,IF(DJ12="",DL12,DI12*DI$4+DL12*(1-DI$4))))</f>
        <v/>
      </c>
      <c r="DN12" s="102"/>
      <c r="DO12" s="102"/>
      <c r="DP12" s="104" t="str">
        <f>IF(AND(DN12="",DO12=""),"",DN12*DN$4+DO12*(1-DN$4))</f>
        <v/>
      </c>
      <c r="DQ12" s="102"/>
      <c r="DR12" s="104" t="str">
        <f>IF(AND(DN12="",DO12=""),"",IF(OR(DQ12="",DQ12&lt;DP12),DP12,IF(DO12="",DQ12,DN12*DN$4+DQ12*(1-DN$4))))</f>
        <v/>
      </c>
      <c r="DS12" s="102"/>
      <c r="DT12" s="102"/>
      <c r="DU12" s="104" t="str">
        <f>IF(AND(DS12="",DT12=""),"",DS12*DS$4+DT12*(1-DS$4))</f>
        <v/>
      </c>
      <c r="DV12" s="102"/>
      <c r="DW12" s="104" t="str">
        <f>IF(AND(DS12="",DT12=""),"",IF(OR(DV12="",DV12&lt;DU12),DU12,IF(DT12="",DV12,DS12*DS$4+DV12*(1-DS$4))))</f>
        <v/>
      </c>
      <c r="DX12" s="104">
        <f>IF(AND(CY12="",DD12="",DI12=""),"",SUM(CY12)*SUM(DC$4)+SUM(DD12)*SUM(DH$4)+SUM(DI12)*SUM(DM$4)+SUM(DN12)*SUM(DR$4)+SUM(DS12)*SUM(DW$4))</f>
        <v>15.5</v>
      </c>
      <c r="DY12" s="104">
        <f>IF(AND(CZ12="",DE12="",DJ12=""),"",SUM(CZ12)*SUM(DC$4)+SUM(DE12)*SUM(DH$4)+SUM(DJ12)*SUM(DM$4)+SUM(DO12)*SUM(DR$4)+SUM(DT12)*SUM(DW$4))</f>
        <v>16</v>
      </c>
      <c r="DZ12" s="104">
        <f>IF(AND(DA12="",DF12="",DK12=""),"",SUM(DA12)*SUM(DC$4)+SUM(DF12)*SUM(DH$4)+SUM(DK12)*SUM(DM$4)+SUM(DP12)*SUM(DR$4)+SUM(DU12)*SUM(DW$4))</f>
        <v>15.8</v>
      </c>
      <c r="EA12" s="104" t="str">
        <f>IF(AND(DB12="",DG12="",DL12=""),"",SUM(DB12)*SUM(DC$4)+SUM(DG12)*SUM(DH$4)+SUM(DL12)*SUM(DM$4)+SUM(DQ12)*SUM(DR$4)+SUM(DV12)*SUM(DW$4))</f>
        <v/>
      </c>
      <c r="EB12" s="104">
        <f>IF(AND(DC12="",DH12="",DM12=""),"",SUM(DC12)*SUM(DC$4)+SUM(DH12)*SUM(DH$4)+SUM(DM12)*SUM(DM$4)+SUM(DR12)*SUM(DR$4)+SUM(DW12)*SUM(DW$4))</f>
        <v>15.8</v>
      </c>
      <c r="EC12" s="105">
        <f>IF(DZ12="","",IF(SUM(EB12)=0,IF(SUM(DZ12)&gt;=10,EC$4,0),IF(SUM(EB12)&gt;=10,EC$4,0)))</f>
        <v>4</v>
      </c>
      <c r="ED12" s="109">
        <f>IF(ISERROR(RANK(EB12,EB$6:EB$31)),"",RANK(EB12,EB$6:EB$31))</f>
        <v>3</v>
      </c>
      <c r="EE12" s="102">
        <v>12</v>
      </c>
      <c r="EF12" s="102">
        <v>11</v>
      </c>
      <c r="EG12" s="104">
        <f>IF(AND(EE12="",EF12=""),"",EE12*EE$4+EF12*(1-EE$4))</f>
        <v>11.4</v>
      </c>
      <c r="EH12" s="102"/>
      <c r="EI12" s="104">
        <f>IF(AND(EE12="",EF12=""),"",IF(OR(EH12="",EH12&lt;EG12),EG12,IF(EF12="",EH12,EE12*EE$4+EH12*(1-EE$4))))</f>
        <v>11.4</v>
      </c>
      <c r="EJ12" s="102">
        <v>13.5</v>
      </c>
      <c r="EK12" s="102">
        <v>11</v>
      </c>
      <c r="EL12" s="104">
        <f>IF(AND(EJ12="",EK12=""),"",EJ12*EJ$4+EK12*(1-EJ$4))</f>
        <v>12</v>
      </c>
      <c r="EM12" s="102"/>
      <c r="EN12" s="104">
        <f>IF(AND(EJ12="",EK12=""),"",IF(OR(EM12="",EM12&lt;EL12),EL12,IF(EK12="",EM12,EJ12*EJ$4+EM12*(1-EJ$4))))</f>
        <v>12</v>
      </c>
      <c r="EO12" s="102">
        <v>13.5</v>
      </c>
      <c r="EP12" s="102">
        <v>14</v>
      </c>
      <c r="EQ12" s="104">
        <f>IF(AND(EO12="",EP12=""),"",EO12*EO$4+EP12*(1-EO$4))</f>
        <v>13.8</v>
      </c>
      <c r="ER12" s="102"/>
      <c r="ES12" s="104">
        <f>IF(AND(EO12="",EP12=""),"",IF(OR(ER12="",ER12&lt;EQ12),EQ12,IF(EP12="",ER12,EO12*EO$4+ER12*(1-EO$4))))</f>
        <v>13.8</v>
      </c>
      <c r="ET12" s="102"/>
      <c r="EU12" s="102"/>
      <c r="EV12" s="104" t="str">
        <f>IF(AND(ET12="",EU12=""),"",ET12*ET$4+EU12*(1-ET$4))</f>
        <v/>
      </c>
      <c r="EW12" s="102"/>
      <c r="EX12" s="104" t="str">
        <f>IF(AND(ET12="",EU12=""),"",IF(OR(EW12="",EW12&lt;EV12),EV12,IF(EU12="",EW12,ET12*ET$4+EW12*(1-ET$4))))</f>
        <v/>
      </c>
      <c r="EY12" s="102"/>
      <c r="EZ12" s="102"/>
      <c r="FA12" s="104" t="str">
        <f>IF(AND(EY12="",EZ12=""),"",EY12*EY$4+EZ12*(1-EY$4))</f>
        <v/>
      </c>
      <c r="FB12" s="102"/>
      <c r="FC12" s="104" t="str">
        <f>IF(AND(EY12="",EZ12=""),"",IF(OR(FB12="",FB12&lt;FA12),FA12,IF(EZ12="",FB12,EY12*EY$4+FB12*(1-EY$4))))</f>
        <v/>
      </c>
      <c r="FD12" s="104">
        <f>IF(AND(EE12="",EJ12="",EO12=""),"",SUM(EE12)*SUM(EI$4)+SUM(EJ12)*SUM(EN$4)+SUM(EO12)*SUM(ES$4)+SUM(ET12)*SUM(EX$4)+SUM(EY12)*SUM(FC$4))</f>
        <v>13.03125</v>
      </c>
      <c r="FE12" s="104">
        <f>IF(AND(EF12="",EK12="",EP12=""),"",SUM(EF12)*SUM(EI$4)+SUM(EK12)*SUM(EN$4)+SUM(EP12)*SUM(ES$4)+SUM(EU12)*SUM(EX$4)+SUM(EZ12)*SUM(FC$4))</f>
        <v>12.125</v>
      </c>
      <c r="FF12" s="104">
        <f>IF(AND(EG12="",EL12="",EQ12=""),"",SUM(EG12)*SUM(EI$4)+SUM(EL12)*SUM(EN$4)+SUM(EQ12)*SUM(ES$4)+SUM(EV12)*SUM(EX$4)+SUM(FA12)*SUM(FC$4))</f>
        <v>12.487500000000001</v>
      </c>
      <c r="FG12" s="104" t="str">
        <f>IF(AND(EH12="",EM12="",ER12=""),"",SUM(EH12)*SUM(EI$4)+SUM(EM12)*SUM(EN$4)+SUM(ER12)*SUM(ES$4)+SUM(EW12)*SUM(EX$4)+SUM(FB12)*SUM(FC$4))</f>
        <v/>
      </c>
      <c r="FH12" s="104">
        <f>IF(AND(EI12="",EN12="",ES12=""),"",SUM(EI12)*SUM(EI$4)+SUM(EN12)*SUM(EN$4)+SUM(ES12)*SUM(ES$4)+SUM(EX12)*SUM(EX$4)+SUM(FC12)*SUM(FC$4))</f>
        <v>12.487500000000001</v>
      </c>
      <c r="FI12" s="105">
        <f>IF(FF12="","",IF(SUM(FH12)=0,IF(SUM(FF12)&gt;=10,FI$4,0),IF(SUM(FH12)&gt;=10,FI$4,0)))</f>
        <v>3</v>
      </c>
      <c r="FJ12" s="109">
        <f>IF(ISERROR(RANK(FH12,FH$6:FH$31)),"",RANK(FH12,FH$6:FH$31))</f>
        <v>4</v>
      </c>
      <c r="FK12" s="198">
        <v>9</v>
      </c>
      <c r="FL12" s="198">
        <v>15.75</v>
      </c>
      <c r="FM12" s="104">
        <f>IF(AND(FK12="",FL12=""),"",FK12*FK$4+FL12*(1-FK$4))</f>
        <v>13.049999999999999</v>
      </c>
      <c r="FN12" s="200"/>
      <c r="FO12" s="104">
        <f>IF(AND(FK12="",FL12=""),"",IF(OR(FN12="",FN12&lt;FM12),FM12,IF(FL12="",FN12,FK12*FK$4+FN12*(1-FK$4))))</f>
        <v>13.049999999999999</v>
      </c>
      <c r="FP12" s="199">
        <f>(8.2*20)/9</f>
        <v>18.222222222222221</v>
      </c>
      <c r="FQ12" s="197">
        <v>11</v>
      </c>
      <c r="FR12" s="104">
        <f>IF(AND(FP12="",FQ12=""),"",FP12*FP$4+FQ12*(1-FP$4))</f>
        <v>13.888888888888889</v>
      </c>
      <c r="FS12" s="203"/>
      <c r="FT12" s="104">
        <f>IF(AND(FP12="",FQ12=""),"",IF(OR(FS12="",FS12&lt;FR12),FR12,IF(FQ12="",FS12,FP12*FP$4+FS12*(1-FP$4))))</f>
        <v>13.888888888888889</v>
      </c>
      <c r="FU12" s="102">
        <v>17</v>
      </c>
      <c r="FV12" s="198">
        <v>7.75</v>
      </c>
      <c r="FW12" s="104">
        <f>IF(AND(FU12="",FV12=""),"",FU12*FU$4+FV12*(1-FU$4))</f>
        <v>11.45</v>
      </c>
      <c r="FX12" s="202"/>
      <c r="FY12" s="104">
        <f>IF(AND(FU12="",FV12=""),"",IF(OR(FX12="",FX12&lt;FW12),FW12,IF(FV12="",FX12,FU12*FU$4+FX12*(1-FU$4))))</f>
        <v>11.45</v>
      </c>
      <c r="FZ12" s="102"/>
      <c r="GA12" s="102"/>
      <c r="GB12" s="104" t="str">
        <f>IF(AND(FZ12="",GA12=""),"",FZ12*FZ$4+GA12*(1-FZ$4))</f>
        <v/>
      </c>
      <c r="GC12" s="102"/>
      <c r="GD12" s="104" t="str">
        <f>IF(AND(FZ12="",GA12=""),"",IF(OR(GC12="",GC12&lt;GB12),GB12,IF(GA12="",GC12,FZ12*FZ$4+GC12*(1-FZ$4))))</f>
        <v/>
      </c>
      <c r="GE12" s="102"/>
      <c r="GF12" s="102"/>
      <c r="GG12" s="104" t="str">
        <f>IF(AND(GE12="",GF12=""),"",GE12*GE$4+GF12*(1-GE$4))</f>
        <v/>
      </c>
      <c r="GH12" s="102"/>
      <c r="GI12" s="104" t="str">
        <f>IF(AND(GE12="",GF12=""),"",IF(OR(GH12="",GH12&lt;GG12),GG12,IF(GF12="",GH12,GE12*GE$4+GH12*(1-GE$4))))</f>
        <v/>
      </c>
      <c r="GJ12" s="104">
        <f>IF(AND(FK12="",FP12="",FU12=""),"",SUM(FK12)*SUM(FO$4)+SUM(FP12)*SUM(FT$4)+SUM(FU12)*SUM(FY$4)+SUM(FZ12)*SUM(GD$4)+SUM(GE12)*SUM(GI$4))</f>
        <v>13.805555555555555</v>
      </c>
      <c r="GK12" s="104">
        <f>IF(AND(FL12="",FQ12="",FV12=""),"",SUM(FL12)*SUM(FO$4)+SUM(FQ12)*SUM(FT$4)+SUM(FV12)*SUM(FY$4)+SUM(GA12)*SUM(GD$4)+SUM(GF12)*SUM(GI$4))</f>
        <v>12.0625</v>
      </c>
      <c r="GL12" s="104">
        <f>IF(AND(FM12="",FR12="",FW12=""),"",SUM(FM12)*SUM(FO$4)+SUM(FR12)*SUM(FT$4)+SUM(FW12)*SUM(FY$4)+SUM(GB12)*SUM(GD$4)+SUM(GG12)*SUM(GI$4))</f>
        <v>12.759722222222223</v>
      </c>
      <c r="GM12" s="104" t="str">
        <f>IF(AND(FN12="",FS12="",FX12=""),"",SUM(FN12)*SUM(FO$4)+SUM(FS12)*SUM(FT$4)+SUM(FX12)*SUM(FY$4)+SUM(GC12)*SUM(GD$4)+SUM(GH12)*SUM(GI$4))</f>
        <v/>
      </c>
      <c r="GN12" s="104">
        <f>IF(AND(FO12="",FT12="",FY12=""),"",SUM(FO12)*SUM(FO$4)+SUM(FT12)*SUM(FT$4)+SUM(FY12)*SUM(FY$4)+SUM(GD12)*SUM(GD$4)+SUM(GI12)*SUM(GI$4))</f>
        <v>12.759722222222223</v>
      </c>
      <c r="GO12" s="105">
        <f>IF(GL12="","",IF(SUM(GN12)=0,IF(SUM(GL12)&gt;=10,GO$4,0),IF(SUM(GN12)&gt;=10,GO$4,0)))</f>
        <v>2</v>
      </c>
      <c r="GP12" s="109">
        <f>IF(ISERROR(RANK(GN12,GN$6:GN$31)),"",RANK(GN12,GN$6:GN$31))</f>
        <v>5</v>
      </c>
      <c r="GQ12" s="198">
        <v>13</v>
      </c>
      <c r="GR12" s="198">
        <v>15.25</v>
      </c>
      <c r="GS12" s="104">
        <f>IF(AND(GQ12="",GR12=""),"",GQ12*GQ$4+GR12*(1-GQ$4))</f>
        <v>14.350000000000001</v>
      </c>
      <c r="GT12" s="200"/>
      <c r="GU12" s="104">
        <f>IF(AND(GQ12="",GR12=""),"",IF(OR(GT12="",GT12&lt;GS12),GS12,IF(GR12="",GT12,GQ12*GQ$4+GT12*(1-GQ$4))))</f>
        <v>14.350000000000001</v>
      </c>
      <c r="GV12" s="102">
        <v>10</v>
      </c>
      <c r="GW12" s="102">
        <v>10</v>
      </c>
      <c r="GX12" s="104">
        <f>IF(AND(GV12="",GW12=""),"",GV12*GV$4+GW12*(1-GV$4))</f>
        <v>10</v>
      </c>
      <c r="GY12" s="102"/>
      <c r="GZ12" s="104">
        <f>IF(AND(GV12="",GW12=""),"",IF(OR(GY12="",GY12&lt;GX12),GX12,IF(GW12="",GY12,GV12*GV$4+GY12*(1-GV$4))))</f>
        <v>10</v>
      </c>
      <c r="HA12" s="102">
        <v>10</v>
      </c>
      <c r="HB12" s="102">
        <v>10</v>
      </c>
      <c r="HC12" s="104">
        <f>IF(AND(HA12="",HB12=""),"",HA12*HA$4+HB12*(1-HA$4))</f>
        <v>10</v>
      </c>
      <c r="HD12" s="102"/>
      <c r="HE12" s="104">
        <f>IF(AND(HA12="",HB12=""),"",IF(OR(HD12="",HD12&lt;HC12),HC12,IF(HB12="",HD12,HA12*HA$4+HD12*(1-HA$4))))</f>
        <v>10</v>
      </c>
      <c r="HF12" s="102"/>
      <c r="HG12" s="102"/>
      <c r="HH12" s="104" t="str">
        <f>IF(AND(HF12="",HG12=""),"",HF12*HF$4+HG12*(1-HF$4))</f>
        <v/>
      </c>
      <c r="HI12" s="102"/>
      <c r="HJ12" s="104" t="str">
        <f>IF(AND(HF12="",HG12=""),"",IF(OR(HI12="",HI12&lt;HH12),HH12,IF(HG12="",HI12,HF12*HF$4+HI12*(1-HF$4))))</f>
        <v/>
      </c>
      <c r="HK12" s="102"/>
      <c r="HL12" s="102"/>
      <c r="HM12" s="104" t="str">
        <f>IF(AND(HK12="",HL12=""),"",HK12*HK$4+HL12*(1-HK$4))</f>
        <v/>
      </c>
      <c r="HN12" s="102"/>
      <c r="HO12" s="104" t="str">
        <f>IF(AND(HK12="",HL12=""),"",IF(OR(HN12="",HN12&lt;HM12),HM12,IF(HL12="",HN12,HK12*HK$4+HN12*(1-HK$4))))</f>
        <v/>
      </c>
      <c r="HP12" s="104">
        <f>IF(AND(GQ12="",GV12="",HA12=""),"",SUM(GQ12)*SUM(GU$4)+SUM(GV12)*SUM(GZ$4)+SUM(HA12)*SUM(HE$4)+SUM(HF12)*SUM(HJ$4)+SUM(HK12)*SUM(HO$4))</f>
        <v>11.125</v>
      </c>
      <c r="HQ12" s="104">
        <f>IF(AND(GR12="",GW12="",HB12=""),"",SUM(GR12)*SUM(GU$4)+SUM(GW12)*SUM(GZ$4)+SUM(HB12)*SUM(HE$4)+SUM(HG12)*SUM(HJ$4)+SUM(HL12)*SUM(HO$4))</f>
        <v>11.96875</v>
      </c>
      <c r="HR12" s="104">
        <f>IF(AND(GS12="",GX12="",HC12=""),"",SUM(GS12)*SUM(GU$4)+SUM(GX12)*SUM(GZ$4)+SUM(HC12)*SUM(HE$4)+SUM(HH12)*SUM(HJ$4)+SUM(HM12)*SUM(HO$4))</f>
        <v>11.631250000000001</v>
      </c>
      <c r="HS12" s="104" t="str">
        <f>IF(AND(GT12="",GY12="",HD12=""),"",SUM(GT12)*SUM(GU$4)+SUM(GY12)*SUM(GZ$4)+SUM(HD12)*SUM(HE$4)+SUM(HI12)*SUM(HJ$4)+SUM(HN12)*SUM(HO$4))</f>
        <v/>
      </c>
      <c r="HT12" s="104">
        <f>IF(AND(GU12="",GZ12="",HE12=""),"",SUM(GU12)*SUM(GU$4)+SUM(GZ12)*SUM(GZ$4)+SUM(HE12)*SUM(HE$4)+SUM(HJ12)*SUM(HJ$4)+SUM(HO12)*SUM(HO$4))</f>
        <v>11.631250000000001</v>
      </c>
      <c r="HU12" s="105">
        <f>IF(HR12="","",IF(SUM(HT12)=0,IF(SUM(HR12)&gt;=10,HU$4,0),IF(SUM(HT12)&gt;=10,HU$4,0)))</f>
        <v>2</v>
      </c>
      <c r="HV12" s="109">
        <f>IF(ISERROR(RANK(HT12,HT$6:HT$31)),"",RANK(HT12,HT$6:HT$31))</f>
        <v>2</v>
      </c>
      <c r="HW12" s="102">
        <v>8.5</v>
      </c>
      <c r="HX12" s="102">
        <v>8.5</v>
      </c>
      <c r="HY12" s="104">
        <f>IF(AND(HW12="",HX12=""),"",HW12*HW$4+HX12*(1-HW$4))</f>
        <v>8.5</v>
      </c>
      <c r="HZ12" s="102"/>
      <c r="IA12" s="104">
        <f>IF(AND(HW12="",HX12=""),"",IF(OR(HZ12="",HZ12&lt;HY12),HY12,IF(HX12="",HZ12,HW12*HW$4+HZ12*(1-HW$4))))</f>
        <v>8.5</v>
      </c>
      <c r="IB12" s="102">
        <v>15</v>
      </c>
      <c r="IC12" s="102">
        <v>15</v>
      </c>
      <c r="ID12" s="104">
        <f>IF(AND(IB12="",IC12=""),"",IB12*IB$4+IC12*(1-IB$4))</f>
        <v>15</v>
      </c>
      <c r="IE12" s="102"/>
      <c r="IF12" s="104">
        <f>IF(AND(IB12="",IC12=""),"",IF(OR(IE12="",IE12&lt;ID12),ID12,IF(IC12="",IE12,IB12*IB$4+IE12*(1-IB$4))))</f>
        <v>15</v>
      </c>
      <c r="IG12" s="102"/>
      <c r="IH12" s="102"/>
      <c r="II12" s="104" t="str">
        <f>IF(AND(IG12="",IH12=""),"",IG12*IG$4+IH12*(1-IG$4))</f>
        <v/>
      </c>
      <c r="IJ12" s="102"/>
      <c r="IK12" s="104" t="str">
        <f>IF(AND(IG12="",IH12=""),"",IF(OR(IJ12="",IJ12&lt;II12),II12,IF(IH12="",IJ12,IG12*IG$4+IJ12*(1-IG$4))))</f>
        <v/>
      </c>
      <c r="IL12" s="102"/>
      <c r="IM12" s="102"/>
      <c r="IN12" s="104" t="str">
        <f>IF(AND(IL12="",IM12=""),"",IL12*IL$4+IM12*(1-IL$4))</f>
        <v/>
      </c>
      <c r="IO12" s="102"/>
      <c r="IP12" s="104" t="str">
        <f>IF(AND(IL12="",IM12=""),"",IF(OR(IO12="",IO12&lt;IN12),IN12,IF(IM12="",IO12,IL12*IL$4+IO12*(1-IL$4))))</f>
        <v/>
      </c>
      <c r="IQ12" s="102"/>
      <c r="IR12" s="102"/>
      <c r="IS12" s="104" t="str">
        <f>IF(AND(IQ12="",IR12=""),"",IQ12*IQ$4+IR12*(1-IQ$4))</f>
        <v/>
      </c>
      <c r="IT12" s="102"/>
      <c r="IU12" s="104" t="str">
        <f>IF(AND(IQ12="",IR12=""),"",IF(OR(IT12="",IT12&lt;IS12),IS12,IF(IR12="",IT12,IQ12*IQ$4+IT12*(1-IQ$4))))</f>
        <v/>
      </c>
      <c r="IV12" s="104">
        <f>IF(AND(HW12="",IB12="",IG12=""),"",SUM(HW12)*SUM(IA$4)+SUM(IB12)*SUM(IF$4)+SUM(IG12)*SUM(IK$4)+SUM(IL12)*SUM(IP$4)+SUM(IQ12)*SUM(IU$4))</f>
        <v>11.75</v>
      </c>
      <c r="IW12" s="104">
        <f>IF(AND(HX12="",IC12="",IH12=""),"",SUM(HX12)*SUM(IA$4)+SUM(IC12)*SUM(IF$4)+SUM(IH12)*SUM(IK$4)+SUM(IM12)*SUM(IP$4)+SUM(IR12)*SUM(IU$4))</f>
        <v>11.75</v>
      </c>
      <c r="IX12" s="104">
        <f>IF(AND(HY12="",ID12="",II12=""),"",SUM(HY12)*SUM(IA$4)+SUM(ID12)*SUM(IF$4)+SUM(II12)*SUM(IK$4)+SUM(IN12)*SUM(IP$4)+SUM(IS12)*SUM(IU$4))</f>
        <v>11.75</v>
      </c>
      <c r="IY12" s="104" t="str">
        <f>IF(AND(HZ12="",IE12="",IJ12=""),"",SUM(HZ12)*SUM(IA$4)+SUM(IE12)*SUM(IF$4)+SUM(IJ12)*SUM(IK$4)+SUM(IO12)*SUM(IP$4)+SUM(IT12)*SUM(IU$4))</f>
        <v/>
      </c>
      <c r="IZ12" s="104">
        <f>IF(AND(IA12="",IF12="",IK12=""),"",SUM(IA12)*SUM(IA$4)+SUM(IF12)*SUM(IF$4)+SUM(IK12)*SUM(IK$4)+SUM(IP12)*SUM(IP$4)+SUM(IU12)*SUM(IU$4))</f>
        <v>11.75</v>
      </c>
      <c r="JA12" s="105">
        <f>IF(IX12="","",IF(SUM(IZ12)=0,IF(SUM(IX12)&gt;=10,JA$4,0),IF(SUM(IZ12)&gt;=10,JA$4,0)))</f>
        <v>2</v>
      </c>
      <c r="JB12" s="109">
        <f>IF(ISERROR(RANK(IZ12,IZ$6:IZ$31)),"",RANK(IZ12,IZ$6:IZ$31))</f>
        <v>13</v>
      </c>
      <c r="JC12" s="102"/>
      <c r="JD12" s="102"/>
      <c r="JE12" s="104" t="str">
        <f>IF(AND(JC12="",JD12=""),"",JC12*JC$4+JD12*(1-JC$4))</f>
        <v/>
      </c>
      <c r="JF12" s="102"/>
      <c r="JG12" s="104" t="str">
        <f>IF(AND(JC12="",JD12=""),"",IF(OR(JF12="",JF12&lt;JE12),JE12,IF(JD12="",JF12,JC12*JC$4+JF12*(1-JC$4))))</f>
        <v/>
      </c>
      <c r="JH12" s="102">
        <v>15</v>
      </c>
      <c r="JI12" s="102">
        <v>15</v>
      </c>
      <c r="JJ12" s="104">
        <f>IF(AND(JH12="",JI12=""),"",JH12*JH$4+JI12*(1-JH$4))</f>
        <v>15</v>
      </c>
      <c r="JK12" s="102"/>
      <c r="JL12" s="104">
        <f>IF(AND(JH12="",JI12=""),"",IF(OR(JK12="",JK12&lt;JJ12),JJ12,IF(JI12="",JK12,JH12*JH$4+JK12*(1-JH$4))))</f>
        <v>15</v>
      </c>
      <c r="JM12" s="102"/>
      <c r="JN12" s="102"/>
      <c r="JO12" s="104" t="str">
        <f>IF(AND(JM12="",JN12=""),"",JM12*JM$4+JN12*(1-JM$4))</f>
        <v/>
      </c>
      <c r="JP12" s="102"/>
      <c r="JQ12" s="104" t="str">
        <f>IF(AND(JM12="",JN12=""),"",IF(OR(JP12="",JP12&lt;JO12),JO12,IF(JN12="",JP12,JM12*JM$4+JP12*(1-JM$4))))</f>
        <v/>
      </c>
      <c r="JR12" s="102"/>
      <c r="JS12" s="102"/>
      <c r="JT12" s="104" t="str">
        <f>IF(AND(JR12="",JS12=""),"",JR12*JR$4+JS12*(1-JR$4))</f>
        <v/>
      </c>
      <c r="JU12" s="102"/>
      <c r="JV12" s="104" t="str">
        <f>IF(AND(JR12="",JS12=""),"",IF(OR(JU12="",JU12&lt;JT12),JT12,IF(JS12="",JU12,JR12*JR$4+JU12*(1-JR$4))))</f>
        <v/>
      </c>
      <c r="JW12" s="102"/>
      <c r="JX12" s="102"/>
      <c r="JY12" s="104" t="str">
        <f>IF(AND(JW12="",JX12=""),"",JW12*JW$4+JX12*(1-JW$4))</f>
        <v/>
      </c>
      <c r="JZ12" s="102"/>
      <c r="KA12" s="104" t="str">
        <f>IF(AND(JW12="",JX12=""),"",IF(OR(JZ12="",JZ12&lt;JY12),JY12,IF(JX12="",JZ12,JW12*JW$4+JZ12*(1-JW$4))))</f>
        <v/>
      </c>
      <c r="KB12" s="104">
        <f>IF(AND(JC12="",JH12="",JM12=""),"",SUM(JC12)*SUM(JG$4)+SUM(JH12)*SUM(JL$4)+SUM(JM12)*SUM(JQ$4)+SUM(JR12)*SUM(JV$4)+SUM(JW12)*SUM(KA$4))</f>
        <v>15</v>
      </c>
      <c r="KC12" s="104">
        <f>IF(AND(JD12="",JI12="",JN12=""),"",SUM(JD12)*SUM(JG$4)+SUM(JI12)*SUM(JL$4)+SUM(JN12)*SUM(JQ$4)+SUM(JS12)*SUM(JV$4)+SUM(JX12)*SUM(KA$4))</f>
        <v>15</v>
      </c>
      <c r="KD12" s="104">
        <f>IF(AND(JE12="",JJ12="",JO12=""),"",SUM(JE12)*SUM(JG$4)+SUM(JJ12)*SUM(JL$4)+SUM(JO12)*SUM(JQ$4)+SUM(JT12)*SUM(JV$4)+SUM(JY12)*SUM(KA$4))</f>
        <v>15</v>
      </c>
      <c r="KE12" s="104" t="str">
        <f>IF(AND(JF12="",JK12="",JP12=""),"",SUM(JF12)*SUM(JG$4)+SUM(JK12)*SUM(JL$4)+SUM(JP12)*SUM(JQ$4)+SUM(JU12)*SUM(JV$4)+SUM(JZ12)*SUM(KA$4))</f>
        <v/>
      </c>
      <c r="KF12" s="104">
        <f>IF(AND(JG12="",JL12="",JQ12=""),"",SUM(JG12)*SUM(JG$4)+SUM(JL12)*SUM(JL$4)+SUM(JQ12)*SUM(JQ$4)+SUM(JV12)*SUM(JV$4)+SUM(KA12)*SUM(KA$4))</f>
        <v>15</v>
      </c>
      <c r="KG12" s="105">
        <f>IF(KD12="","",IF(SUM(KF12)=0,IF(SUM(KD12)&gt;=10,KG$4,0),IF(SUM(KF12)&gt;=10,KG$4,0)))</f>
        <v>2</v>
      </c>
      <c r="KH12" s="109">
        <f>IF(ISERROR(RANK(KF12,KF$6:KF$31)),"",RANK(KF12,KF$6:KF$31))</f>
        <v>7</v>
      </c>
      <c r="KI12" s="102">
        <v>12.5</v>
      </c>
      <c r="KJ12" s="102">
        <v>10.5</v>
      </c>
      <c r="KK12" s="104">
        <f>IF(AND(KI12="",KJ12=""),"",KI12*KI$4+KJ12*(1-KI$4))</f>
        <v>11.3</v>
      </c>
      <c r="KL12" s="102"/>
      <c r="KM12" s="104">
        <f>IF(AND(KI12="",KJ12=""),"",IF(OR(KL12="",KL12&lt;KK12),KK12,IF(KJ12="",KL12,KI12*KI$4+KL12*(1-KI$4))))</f>
        <v>11.3</v>
      </c>
      <c r="KN12" s="197">
        <v>13.5</v>
      </c>
      <c r="KO12" s="198">
        <v>12.5</v>
      </c>
      <c r="KP12" s="104">
        <f>IF(AND(KN12="",KO12=""),"",KN12*KN$4+KO12*(1-KN$4))</f>
        <v>12.9</v>
      </c>
      <c r="KQ12" s="200"/>
      <c r="KR12" s="104">
        <f>IF(AND(KN12="",KO12=""),"",IF(OR(KQ12="",KQ12&lt;KP12),KP12,IF(KO12="",KQ12,KN12*KN$4+KQ12*(1-KN$4))))</f>
        <v>12.9</v>
      </c>
      <c r="KS12" s="102">
        <v>16</v>
      </c>
      <c r="KT12" s="102">
        <v>16</v>
      </c>
      <c r="KU12" s="104">
        <f>IF(AND(KS12="",KT12=""),"",KS12*KS$4+KT12*(1-KS$4))</f>
        <v>16</v>
      </c>
      <c r="KV12" s="102"/>
      <c r="KW12" s="104">
        <f>IF(AND(KS12="",KT12=""),"",IF(OR(KV12="",KV12&lt;KU12),KU12,IF(KT12="",KV12,KS12*KS$4+KV12*(1-KS$4))))</f>
        <v>16</v>
      </c>
      <c r="KX12" s="102"/>
      <c r="KY12" s="102"/>
      <c r="KZ12" s="104" t="str">
        <f>IF(AND(KX12="",KY12=""),"",KX12*KX$4+KY12*(1-KX$4))</f>
        <v/>
      </c>
      <c r="LA12" s="102"/>
      <c r="LB12" s="104" t="str">
        <f>IF(AND(KX12="",KY12=""),"",IF(OR(LA12="",LA12&lt;KZ12),KZ12,IF(KY12="",LA12,KX12*KX$4+LA12*(1-KX$4))))</f>
        <v/>
      </c>
      <c r="LC12" s="102"/>
      <c r="LD12" s="102"/>
      <c r="LE12" s="104" t="str">
        <f>IF(AND(LC12="",LD12=""),"",LC12*LC$4+LD12*(1-LC$4))</f>
        <v/>
      </c>
      <c r="LF12" s="102"/>
      <c r="LG12" s="104" t="str">
        <f>IF(AND(LC12="",LD12=""),"",IF(OR(LF12="",LF12&lt;LE12),LE12,IF(LD12="",LF12,LC12*LC$4+LF12*(1-LC$4))))</f>
        <v/>
      </c>
      <c r="LH12" s="104">
        <f>IF(AND(KI12="",KN12="",KS12=""),"",SUM(KI12)*SUM(KM$4)+SUM(KN12)*SUM(KR$4)+SUM(KS12)*SUM(KW$4)+SUM(KX12)*SUM(LB$4)+SUM(LC12)*SUM(LG$4))</f>
        <v>13.75</v>
      </c>
      <c r="LI12" s="104">
        <f>IF(AND(KJ12="",KO12="",KT12=""),"",SUM(KJ12)*SUM(KM$4)+SUM(KO12)*SUM(KR$4)+SUM(KT12)*SUM(KW$4)+SUM(KY12)*SUM(LB$4)+SUM(LD12)*SUM(LG$4))</f>
        <v>12.625</v>
      </c>
      <c r="LJ12" s="104">
        <f>IF(AND(KK12="",KP12="",KU12=""),"",SUM(KK12)*SUM(KM$4)+SUM(KP12)*SUM(KR$4)+SUM(KU12)*SUM(KW$4)+SUM(KZ12)*SUM(LB$4)+SUM(LE12)*SUM(LG$4))</f>
        <v>13.075000000000001</v>
      </c>
      <c r="LK12" s="104" t="str">
        <f>IF(AND(KL12="",KQ12="",KV12=""),"",SUM(KL12)*SUM(KM$4)+SUM(KQ12)*SUM(KR$4)+SUM(KV12)*SUM(KW$4)+SUM(LA12)*SUM(LB$4)+SUM(LF12)*SUM(LG$4))</f>
        <v/>
      </c>
      <c r="LL12" s="104">
        <f>IF(AND(KM12="",KR12="",KW12=""),"",SUM(KM12)*SUM(KM$4)+SUM(KR12)*SUM(KR$4)+SUM(KW12)*SUM(KW$4)+SUM(LB12)*SUM(LB$4)+SUM(LG12)*SUM(LG$4))</f>
        <v>13.075000000000001</v>
      </c>
      <c r="LM12" s="105">
        <f>IF(LJ12="","",IF(SUM(LL12)=0,IF(SUM(LJ12)&gt;=10,LM$4,0),IF(SUM(LL12)&gt;=10,LM$4,0)))</f>
        <v>2</v>
      </c>
      <c r="LN12" s="109">
        <f>IF(ISERROR(RANK(LL12,LL$6:LL$31)),"",RANK(LL12,LL$6:LL$31))</f>
        <v>5</v>
      </c>
      <c r="LO12" s="102"/>
      <c r="LP12" s="102"/>
      <c r="LQ12" s="104" t="str">
        <f>IF(AND(LO12="",LP12=""),"",LO12*LO$4+LP12*(1-LO$4))</f>
        <v/>
      </c>
      <c r="LR12" s="102"/>
      <c r="LS12" s="104" t="str">
        <f>IF(AND(LO12="",LP12=""),"",IF(OR(LR12="",LR12&lt;LQ12),LQ12,IF(LP12="",LR12,LO12*LO$4+LR12*(1-LO$4))))</f>
        <v/>
      </c>
      <c r="LT12" s="102"/>
      <c r="LU12" s="102"/>
      <c r="LV12" s="104" t="str">
        <f>IF(AND(LT12="",LU12=""),"",LT12*LT$4+LU12*(1-LT$4))</f>
        <v/>
      </c>
      <c r="LW12" s="102"/>
      <c r="LX12" s="104" t="str">
        <f>IF(AND(LT12="",LU12=""),"",IF(OR(LW12="",LW12&lt;LV12),LV12,IF(LU12="",LW12,LT12*LT$4+LW12*(1-LT$4))))</f>
        <v/>
      </c>
      <c r="LY12" s="102"/>
      <c r="LZ12" s="102"/>
      <c r="MA12" s="104" t="str">
        <f>IF(AND(LY12="",LZ12=""),"",LY12*LY$4+LZ12*(1-LY$4))</f>
        <v/>
      </c>
      <c r="MB12" s="102"/>
      <c r="MC12" s="104" t="str">
        <f>IF(AND(LY12="",LZ12=""),"",IF(OR(MB12="",MB12&lt;MA12),MA12,IF(LZ12="",MB12,LY12*LY$4+MB12*(1-LY$4))))</f>
        <v/>
      </c>
      <c r="MD12" s="102"/>
      <c r="ME12" s="102"/>
      <c r="MF12" s="104" t="str">
        <f>IF(AND(MD12="",ME12=""),"",MD12*MD$4+ME12*(1-MD$4))</f>
        <v/>
      </c>
      <c r="MG12" s="102"/>
      <c r="MH12" s="104" t="str">
        <f>IF(AND(MD12="",ME12=""),"",IF(OR(MG12="",MG12&lt;MF12),MF12,IF(ME12="",MG12,MD12*MD$4+MG12*(1-MD$4))))</f>
        <v/>
      </c>
      <c r="MI12" s="102"/>
      <c r="MJ12" s="102"/>
      <c r="MK12" s="104" t="str">
        <f>IF(AND(MI12="",MJ12=""),"",MI12*MI$4+MJ12*(1-MI$4))</f>
        <v/>
      </c>
      <c r="ML12" s="102"/>
      <c r="MM12" s="104" t="str">
        <f>IF(AND(MI12="",MJ12=""),"",IF(OR(ML12="",ML12&lt;MK12),MK12,IF(MJ12="",ML12,MI12*MI$4+ML12*(1-MI$4))))</f>
        <v/>
      </c>
      <c r="MN12" s="104" t="str">
        <f>IF(AND(LO12="",LT12="",LY12=""),"",SUM(LO12)*SUM(LS$4)+SUM(LT12)*SUM(LX$4)+SUM(LY12)*SUM(MC$4)+SUM(MD12)*SUM(MH$4)+SUM(MI12)*SUM(MM$4))</f>
        <v/>
      </c>
      <c r="MO12" s="104" t="str">
        <f>IF(AND(LP12="",LU12="",LZ12=""),"",SUM(LP12)*SUM(LS$4)+SUM(LU12)*SUM(LX$4)+SUM(LZ12)*SUM(MC$4)+SUM(ME12)*SUM(MH$4)+SUM(MJ12)*SUM(MM$4))</f>
        <v/>
      </c>
      <c r="MP12" s="104" t="str">
        <f>IF(AND(LQ12="",LV12="",MA12=""),"",SUM(LQ12)*SUM(LS$4)+SUM(LV12)*SUM(LX$4)+SUM(MA12)*SUM(MC$4)+SUM(MF12)*SUM(MH$4)+SUM(MK12)*SUM(MM$4))</f>
        <v/>
      </c>
      <c r="MQ12" s="104" t="str">
        <f>IF(AND(LR12="",LW12="",MB12=""),"",SUM(LR12)*SUM(LS$4)+SUM(LW12)*SUM(LX$4)+SUM(MB12)*SUM(MC$4)+SUM(MG12)*SUM(MH$4)+SUM(ML12)*SUM(MM$4))</f>
        <v/>
      </c>
      <c r="MR12" s="104" t="str">
        <f>IF(AND(LS12="",LX12="",MC12=""),"",SUM(LS12)*SUM(LS$4)+SUM(LX12)*SUM(LX$4)+SUM(MC12)*SUM(MC$4)+SUM(MH12)*SUM(MH$4)+SUM(MM12)*SUM(MM$4))</f>
        <v/>
      </c>
      <c r="MS12" s="105" t="str">
        <f>IF(MP12="","",IF(SUM(MR12)=0,IF(SUM(MP12)&gt;=10,MS$4,0),IF(SUM(MR12)&gt;=10,MS$4,0)))</f>
        <v/>
      </c>
      <c r="MT12" s="109" t="str">
        <f>IF(ISERROR(RANK(MR12,MR$6:MR$31)),"",RANK(MR12,MR$6:MR$31))</f>
        <v/>
      </c>
      <c r="MU12" s="102"/>
      <c r="MV12" s="102"/>
      <c r="MW12" s="104" t="str">
        <f>IF(AND(MU12="",MV12=""),"",MU12*MU$4+MV12*(1-MU$4))</f>
        <v/>
      </c>
      <c r="MX12" s="102"/>
      <c r="MY12" s="104" t="str">
        <f>IF(AND(MU12="",MV12=""),"",IF(OR(MX12="",MX12&lt;MW12),MW12,IF(MV12="",MX12,MU12*MU$4+MX12*(1-MU$4))))</f>
        <v/>
      </c>
      <c r="MZ12" s="102"/>
      <c r="NA12" s="102"/>
      <c r="NB12" s="104" t="str">
        <f>IF(AND(MZ12="",NA12=""),"",MZ12*MZ$4+NA12*(1-MZ$4))</f>
        <v/>
      </c>
      <c r="NC12" s="102"/>
      <c r="ND12" s="104" t="str">
        <f>IF(AND(MZ12="",NA12=""),"",IF(OR(NC12="",NC12&lt;NB12),NB12,IF(NA12="",NC12,MZ12*MZ$4+NC12*(1-MZ$4))))</f>
        <v/>
      </c>
      <c r="NE12" s="102"/>
      <c r="NF12" s="102"/>
      <c r="NG12" s="104" t="str">
        <f>IF(AND(NE12="",NF12=""),"",NE12*NE$4+NF12*(1-NE$4))</f>
        <v/>
      </c>
      <c r="NH12" s="102"/>
      <c r="NI12" s="104" t="str">
        <f>IF(AND(NE12="",NF12=""),"",IF(OR(NH12="",NH12&lt;NG12),NG12,IF(NF12="",NH12,NE12*NE$4+NH12*(1-NE$4))))</f>
        <v/>
      </c>
      <c r="NJ12" s="102"/>
      <c r="NK12" s="102"/>
      <c r="NL12" s="104" t="str">
        <f>IF(AND(NJ12="",NK12=""),"",NJ12*NJ$4+NK12*(1-NJ$4))</f>
        <v/>
      </c>
      <c r="NM12" s="102"/>
      <c r="NN12" s="104" t="str">
        <f>IF(AND(NJ12="",NK12=""),"",IF(OR(NM12="",NM12&lt;NL12),NL12,IF(NK12="",NM12,NJ12*NJ$4+NM12*(1-NJ$4))))</f>
        <v/>
      </c>
      <c r="NO12" s="102"/>
      <c r="NP12" s="102"/>
      <c r="NQ12" s="104" t="str">
        <f>IF(AND(NO12="",NP12=""),"",NO12*NO$4+NP12*(1-NO$4))</f>
        <v/>
      </c>
      <c r="NR12" s="102"/>
      <c r="NS12" s="104" t="str">
        <f>IF(AND(NO12="",NP12=""),"",IF(OR(NR12="",NR12&lt;NQ12),NQ12,IF(NP12="",NR12,NO12*NO$4+NR12*(1-NO$4))))</f>
        <v/>
      </c>
      <c r="NT12" s="104" t="str">
        <f>IF(AND(MU12="",MZ12="",NE12=""),"",SUM(MU12)*SUM(MY$4)+SUM(MZ12)*SUM(ND$4)+SUM(NE12)*SUM(NI$4)+SUM(NJ12)*SUM(NN$4)+SUM(NO12)*SUM(NS$4))</f>
        <v/>
      </c>
      <c r="NU12" s="104" t="str">
        <f>IF(AND(MV12="",NA12="",NF12=""),"",SUM(MV12)*SUM(MY$4)+SUM(NA12)*SUM(ND$4)+SUM(NF12)*SUM(NI$4)+SUM(NK12)*SUM(NN$4)+SUM(NP12)*SUM(NS$4))</f>
        <v/>
      </c>
      <c r="NV12" s="104" t="str">
        <f>IF(AND(MW12="",NB12="",NG12=""),"",SUM(MW12)*SUM(MY$4)+SUM(NB12)*SUM(ND$4)+SUM(NG12)*SUM(NI$4)+SUM(NL12)*SUM(NN$4)+SUM(NQ12)*SUM(NS$4))</f>
        <v/>
      </c>
      <c r="NW12" s="104" t="str">
        <f>IF(AND(MX12="",NC12="",NH12=""),"",SUM(MX12)*SUM(MY$4)+SUM(NC12)*SUM(ND$4)+SUM(NH12)*SUM(NI$4)+SUM(NM12)*SUM(NN$4)+SUM(NR12)*SUM(NS$4))</f>
        <v/>
      </c>
      <c r="NX12" s="104" t="str">
        <f>IF(AND(MY12="",ND12="",NI12=""),"",SUM(MY12)*SUM(MY$4)+SUM(ND12)*SUM(ND$4)+SUM(NI12)*SUM(NI$4)+SUM(NN12)*SUM(NN$4)+SUM(NS12)*SUM(NS$4))</f>
        <v/>
      </c>
      <c r="NY12" s="105" t="str">
        <f>IF(NV12="","",IF(SUM(NX12)=0,IF(SUM(NV12)&gt;=10,NY$4,0),IF(SUM(NX12)&gt;=10,NY$4,0)))</f>
        <v/>
      </c>
      <c r="NZ12" s="109" t="str">
        <f>IF(ISERROR(RANK(NX12,NX$6:NX$31)),"",RANK(NX12,NX$6:NX$31))</f>
        <v/>
      </c>
      <c r="OA12" s="73" t="str">
        <f>B12</f>
        <v>Hélene Andréa</v>
      </c>
      <c r="OB12" s="104">
        <f>AJ12</f>
        <v>10.846875000000001</v>
      </c>
      <c r="OC12" s="104">
        <f>BP12</f>
        <v>10.993750000000002</v>
      </c>
      <c r="OD12" s="104">
        <f>CV12</f>
        <v>16.182000000000002</v>
      </c>
      <c r="OE12" s="104">
        <f>EB12</f>
        <v>15.8</v>
      </c>
      <c r="OF12" s="104">
        <f>FH12</f>
        <v>12.487500000000001</v>
      </c>
      <c r="OG12" s="104">
        <f>GN12</f>
        <v>12.759722222222223</v>
      </c>
      <c r="OH12" s="104">
        <f>HT12</f>
        <v>11.631250000000001</v>
      </c>
      <c r="OI12" s="104">
        <f>IZ12</f>
        <v>11.75</v>
      </c>
      <c r="OJ12" s="104">
        <f>KF12</f>
        <v>15</v>
      </c>
      <c r="OK12" s="104">
        <f>LL12</f>
        <v>13.075000000000001</v>
      </c>
      <c r="OL12" s="104" t="str">
        <f>MR12</f>
        <v/>
      </c>
      <c r="OM12" s="104" t="str">
        <f>NX12</f>
        <v/>
      </c>
      <c r="ON12" s="134"/>
      <c r="OO12" s="104">
        <f>IF(AF12="","",(SUM(AF18)*SUM($AK$4)+SUM(BL12)*SUM($BQ$4)+SUM(CR12)*SUM($CW$4)+SUM(DX12)*SUM($EC$4)+SUM(FD12)*SUM($FI$4)+SUM(GJ12)*SUM($GO$4)+SUM(HP12)*SUM($HU$4)+SUM(IV12)*SUM($JA$4)+SUM(KB12)*SUM($KG$4)+SUM(LH12)*SUM($LM$4)+SUM(MN12)*SUM($MS$4)+SUM(NT12)*SUM($NY$4))/30)</f>
        <v>13.37062037037037</v>
      </c>
      <c r="OP12" s="104">
        <f>IF(AG12="","",(SUM(AG18)*SUM($AK$4)+SUM(BM12)*SUM($BQ$4)+SUM(CS12)*SUM($CW$4)+SUM(DY12)*SUM($EC$4)+SUM(FE12)*SUM($FI$4)+SUM(GK12)*SUM($GO$4)+SUM(HQ12)*SUM($HU$4)+SUM(IW12)*SUM($JA$4)+SUM(KC12)*SUM($KG$4)+SUM(LI12)*SUM($LM$4)+SUM(MO12)*SUM($MS$4)+SUM(NU12)*SUM($NY$4))/30)</f>
        <v>12.304166666666667</v>
      </c>
      <c r="OQ12" s="104">
        <f>IF(AH12="","",($AK$4*SUM(AH12)+$BQ$4*SUM(BN12)+$CW$4*SUM(CT12)+$EC$4*SUM(DZ12)+$FI$4*SUM(FF12)+$GO$4*SUM(GL12)+$HU$4*SUM(HR12)+$JA$4*SUM(IX12)+$KG$4*SUM(KD12)+$LM$4*SUM(LJ12)+$MS$4*SUM(MP12)+$NY$4*SUM(NV12))/30)</f>
        <v>13.067727314814814</v>
      </c>
      <c r="OR12" s="104">
        <f>IF(AJ12="","",($AK$4*SUM(AJ12)+$BQ$4*SUM(BP12)+$CW$4*SUM(CV12)+$EC$4*SUM(EB12)+$FI$4*SUM(FH12)+$GO$4*SUM(GN12)+$HU$4*SUM(HT12)+$JA$4*SUM(IZ12)+$KG$4*SUM(KF12)+$LM$4*SUM(LL12)+$MS$4*SUM(MR12)+$NY$4*SUM(NX12))/30)</f>
        <v>13.067727314814814</v>
      </c>
      <c r="OS12" s="105">
        <f>IF(AL12="","",SUM($AK12,$BQ12,$CW12,$EC12,$FI12,$GO12,$HU12,$JA12,$KG12,$LM12,$MS12,$NY12))</f>
        <v>30</v>
      </c>
      <c r="OT12" s="105">
        <f>IF(OR12="","",IF(OR12&lt;10,OS12,30))</f>
        <v>30</v>
      </c>
      <c r="OU12" s="134"/>
      <c r="OV12" s="109">
        <f>IF(ISERROR(RANK(OR12,OR$6:OR$31)),"",RANK(OR12,OR$6:OR$31))</f>
        <v>4</v>
      </c>
      <c r="OW12" s="10"/>
      <c r="OX12" s="95" t="s">
        <v>33</v>
      </c>
      <c r="OY12" s="95" t="s">
        <v>33</v>
      </c>
      <c r="OZ12" s="95" t="s">
        <v>35</v>
      </c>
      <c r="PA12" s="95" t="s">
        <v>34</v>
      </c>
      <c r="PB12" s="95"/>
      <c r="PC12" s="95" t="s">
        <v>34</v>
      </c>
      <c r="PD12" s="95"/>
      <c r="PE12" s="95"/>
      <c r="PF12" s="95"/>
      <c r="PG12" s="95"/>
    </row>
    <row r="13" spans="1:423" ht="15.6" x14ac:dyDescent="0.3">
      <c r="A13" s="103" t="e">
        <f>A12+1</f>
        <v>#VALUE!</v>
      </c>
      <c r="B13" s="197" t="s">
        <v>347</v>
      </c>
      <c r="C13" s="197"/>
      <c r="D13" s="195"/>
      <c r="E13" s="195"/>
      <c r="F13" s="196"/>
      <c r="G13" s="102">
        <v>12</v>
      </c>
      <c r="H13" s="102">
        <v>7.25</v>
      </c>
      <c r="I13" s="104">
        <f>IF(AND(G13="",H13=""),"",G13*G$4+H13*(1-G$4))</f>
        <v>9.15</v>
      </c>
      <c r="J13" s="102"/>
      <c r="K13" s="104">
        <f>IF(AND(G13="",H13=""),"",IF(OR(J13="",J13&lt;I13),I13,IF(H13="",J13,G13*G$4+J13*(1-G$4))))</f>
        <v>9.15</v>
      </c>
      <c r="L13" s="102">
        <v>12</v>
      </c>
      <c r="M13" s="102">
        <v>7</v>
      </c>
      <c r="N13" s="104">
        <f>IF(AND(L13="",M13=""),"",L13*L$4+M13*(1-L$4))</f>
        <v>9</v>
      </c>
      <c r="O13" s="102"/>
      <c r="P13" s="104">
        <f>IF(AND(L13="",M13=""),"",IF(OR(O13="",O13&lt;N13),N13,IF(M13="",O13,L13*L$4+O13*(1-L$4))))</f>
        <v>9</v>
      </c>
      <c r="Q13" s="102">
        <v>10.5</v>
      </c>
      <c r="R13" s="102">
        <v>10.25</v>
      </c>
      <c r="S13" s="104">
        <f>IF(AND(Q13="",R13=""),"",Q13*Q$4+R13*(1-Q$4))</f>
        <v>10.35</v>
      </c>
      <c r="T13" s="118"/>
      <c r="U13" s="104">
        <f>IF(AND(Q13="",R13=""),"",IF(OR(T13="",T13&lt;S13),S13,IF(R13="",T13,Q13*Q$4+T13*(1-Q$4))))</f>
        <v>10.35</v>
      </c>
      <c r="V13" s="102">
        <v>16.5</v>
      </c>
      <c r="W13" s="102">
        <v>8.5</v>
      </c>
      <c r="X13" s="104">
        <f>IF(AND(V13="",W13=""),"",V13*V$4+W13*(1-V$4))</f>
        <v>11.7</v>
      </c>
      <c r="Y13" s="118"/>
      <c r="Z13" s="104">
        <f>IF(AND(V13="",W13=""),"",IF(OR(Y13="",Y13&lt;X13),X13,IF(W13="",Y13,V13*V$4+Y13*(1-V$4))))</f>
        <v>11.7</v>
      </c>
      <c r="AA13" s="102"/>
      <c r="AB13" s="102"/>
      <c r="AC13" s="104" t="str">
        <f>IF(AND(AA13="",AB13=""),"",AA13*AA$4+AB13*(1-AA$4))</f>
        <v/>
      </c>
      <c r="AD13" s="102"/>
      <c r="AE13" s="104" t="str">
        <f>IF(AND(AA13="",AB13=""),"",IF(OR(AD13="",AD13&lt;AC13),AC13,IF(AB13="",AD13,AA13*AA$4+AD13*(1-AA$4))))</f>
        <v/>
      </c>
      <c r="AF13" s="104">
        <f>IF(AND(G13="",L13="",Q13=""),"",SUM(G13)*SUM(K$4)+SUM(L13)*SUM(P$4)+SUM(Q13)*SUM(U$4)+SUM(V13)*SUM(Z$4)+SUM(AA13)*SUM(AE$4))</f>
        <v>12.75</v>
      </c>
      <c r="AG13" s="104">
        <f>IF(AND(H13="",M13="",R13=""),"",SUM(H13)*SUM(K$4)+SUM(M13)*SUM(P$4)+SUM(R13)*SUM(U$4)+SUM(W13)*SUM(Z$4)+SUM(AB13)*SUM(AE$4))</f>
        <v>8.265625</v>
      </c>
      <c r="AH13" s="104">
        <f>IF(AND(I13="",N13="",S13=""),"",SUM(I13)*SUM(K$4)+SUM(N13)*SUM(P$4)+SUM(S13)*SUM(U$4)+SUM(X13)*SUM(Z$4)+SUM(AC13)*SUM(AE$4))</f>
        <v>10.059374999999999</v>
      </c>
      <c r="AI13" s="104" t="str">
        <f>IF(AND(J13="",O13="",T13=""),"",SUM(J13)*SUM(K$4)+SUM(O13)*SUM(P$4)+SUM(T13)*SUM(U$4)+SUM(Y13)*SUM(Z$4)+SUM(AD13)*SUM(AE$4))</f>
        <v/>
      </c>
      <c r="AJ13" s="104">
        <f>IF(AND(K13="",P13="",U13=""),"",SUM(K13)*SUM(K$4)+SUM(P13)*SUM(P$4)+SUM(U13)*SUM(U$4)+SUM(Z13)*SUM(Z$4)+SUM(AE13)*SUM(AE$4))</f>
        <v>10.059374999999999</v>
      </c>
      <c r="AK13" s="105">
        <f>IF(AH13="","",IF(SUM(AJ13)=0,IF(SUM(AH13)&gt;=10,AK$4,0),IF(SUM(AJ13)&gt;=10,AK$4,0)))</f>
        <v>5</v>
      </c>
      <c r="AL13" s="109">
        <f>IF(ISERROR(RANK(AJ13,AJ$6:AJ$31)),"",RANK(AJ13,AJ$6:AJ$31))</f>
        <v>14</v>
      </c>
      <c r="AM13" s="102">
        <v>14</v>
      </c>
      <c r="AN13" s="102">
        <v>8.5</v>
      </c>
      <c r="AO13" s="104">
        <f>IF(AND(AM13="",AN13=""),"",AM13*AM$4+AN13*(1-AM$4))</f>
        <v>10.7</v>
      </c>
      <c r="AP13" s="102"/>
      <c r="AQ13" s="104">
        <f>IF(AND(AM13="",AN13=""),"",IF(OR(AP13="",AP13&lt;AO13),AO13,IF(AN13="",AP13,AM13*AM$4+AP13*(1-AM$4))))</f>
        <v>10.7</v>
      </c>
      <c r="AR13" s="102">
        <v>12</v>
      </c>
      <c r="AS13" s="102">
        <v>10.5</v>
      </c>
      <c r="AT13" s="104">
        <f>IF(AND(AR13="",AS13=""),"",AR13*AR$4+AS13*(1-AR$4))</f>
        <v>11.100000000000001</v>
      </c>
      <c r="AU13" s="102"/>
      <c r="AV13" s="104">
        <f>IF(AND(AR13="",AS13=""),"",IF(OR(AU13="",AU13&lt;AT13),AT13,IF(AS13="",AU13,AR13*AR$4+AU13*(1-AR$4))))</f>
        <v>11.100000000000001</v>
      </c>
      <c r="AW13" s="102">
        <v>12</v>
      </c>
      <c r="AX13" s="102">
        <v>9</v>
      </c>
      <c r="AY13" s="104">
        <f>IF(AND(AW13="",AX13=""),"",AW13*AW$4+AX13*(1-AW$4))</f>
        <v>10.199999999999999</v>
      </c>
      <c r="AZ13" s="118"/>
      <c r="BA13" s="104">
        <f>IF(AND(AW13="",AX13=""),"",IF(OR(AZ13="",AZ13&lt;AY13),AY13,IF(AX13="",AZ13,AW13*AW$4+AZ13*(1-AW$4))))</f>
        <v>10.199999999999999</v>
      </c>
      <c r="BB13" s="102"/>
      <c r="BC13" s="102"/>
      <c r="BD13" s="104" t="str">
        <f>IF(AND(BB13="",BC13=""),"",BB13*BB$4+BC13*(1-BB$4))</f>
        <v/>
      </c>
      <c r="BE13" s="118"/>
      <c r="BF13" s="104" t="str">
        <f>IF(AND(BB13="",BC13=""),"",IF(OR(BE13="",BE13&lt;BD13),BD13,IF(BC13="",BE13,BB13*BB$4+BE13*(1-BB$4))))</f>
        <v/>
      </c>
      <c r="BG13" s="102"/>
      <c r="BH13" s="102"/>
      <c r="BI13" s="104" t="str">
        <f>IF(AND(BG13="",BH13=""),"",BG13*BG$4+BH13*(1-BG$4))</f>
        <v/>
      </c>
      <c r="BJ13" s="102"/>
      <c r="BK13" s="104" t="str">
        <f>IF(AND(BG13="",BH13=""),"",IF(OR(BJ13="",BJ13&lt;BI13),BI13,IF(BH13="",BJ13,BG13*BG$4+BJ13*(1-BG$4))))</f>
        <v/>
      </c>
      <c r="BL13" s="104">
        <f>IF(AND(AM13="",AR13="",AW13=""),"",SUM(AM13)*SUM(AQ$4)+SUM(AR13)*SUM(AV$4)+SUM(AW13)*SUM(BA$4)+SUM(BB13)*SUM(BF$4)+SUM(BG13)*SUM(BK$4))</f>
        <v>12.75</v>
      </c>
      <c r="BM13" s="104">
        <f>IF(AND(AN13="",AS13="",AX13=""),"",SUM(AN13)*SUM(AQ$4)+SUM(AS13)*SUM(AV$4)+SUM(AX13)*SUM(BA$4)+SUM(BC13)*SUM(BF$4)+SUM(BH13)*SUM(BK$4))</f>
        <v>9.46875</v>
      </c>
      <c r="BN13" s="104">
        <f>IF(AND(AO13="",AT13="",AY13=""),"",SUM(AO13)*SUM(AQ$4)+SUM(AT13)*SUM(AV$4)+SUM(AY13)*SUM(BA$4)+SUM(BD13)*SUM(BF$4)+SUM(BI13)*SUM(BK$4))</f>
        <v>10.78125</v>
      </c>
      <c r="BO13" s="104" t="str">
        <f>IF(AND(AP13="",AU13="",AZ13=""),"",SUM(AP13)*SUM(AQ$4)+SUM(AU13)*SUM(AV$4)+SUM(AZ13)*SUM(BA$4)+SUM(BE13)*SUM(BF$4)+SUM(BJ13)*SUM(BK$4))</f>
        <v/>
      </c>
      <c r="BP13" s="104">
        <f>IF(AND(AQ13="",AV13="",BA13=""),"",SUM(AQ13)*SUM(AQ$4)+SUM(AV13)*SUM(AV$4)+SUM(BA13)*SUM(BA$4)+SUM(BF13)*SUM(BF$4)+SUM(BK13)*SUM(BK$4))</f>
        <v>10.78125</v>
      </c>
      <c r="BQ13" s="105">
        <f>IF(BN13="","",IF(SUM(BP13)=0,IF(SUM(BN13)&gt;=10,BQ$4,0),IF(SUM(BP13)&gt;=10,BQ$4,0)))</f>
        <v>4</v>
      </c>
      <c r="BR13" s="109">
        <f>IF(ISERROR(RANK(BP13,BP$6:BP$31)),"",RANK(BP13,BP$6:BP$31))</f>
        <v>14</v>
      </c>
      <c r="BS13" s="102">
        <v>13.02</v>
      </c>
      <c r="BT13" s="102">
        <v>10.5</v>
      </c>
      <c r="BU13" s="104">
        <f>IF(AND(BS13="",BT13=""),"",BS13*BS$4+BT13*(1-BS$4))</f>
        <v>11.507999999999999</v>
      </c>
      <c r="BV13" s="102"/>
      <c r="BW13" s="104">
        <f>IF(AND(BS13="",BT13=""),"",IF(OR(BV13="",BV13&lt;BU13),BU13,IF(BT13="",BV13,BS13*BS$4+BV13*(1-BS$4))))</f>
        <v>11.507999999999999</v>
      </c>
      <c r="BX13" s="102">
        <v>14.42</v>
      </c>
      <c r="BY13" s="102">
        <v>15</v>
      </c>
      <c r="BZ13" s="104">
        <f>IF(AND(BX13="",BY13=""),"",BX13*BX$4+BY13*(1-BX$4))</f>
        <v>14.768000000000001</v>
      </c>
      <c r="CA13" s="102"/>
      <c r="CB13" s="104">
        <f>IF(AND(BX13="",BY13=""),"",IF(OR(CA13="",CA13&lt;BZ13),BZ13,IF(BY13="",CA13,BX13*BX$4+CA13*(1-BX$4))))</f>
        <v>14.768000000000001</v>
      </c>
      <c r="CC13" s="102">
        <v>15.3</v>
      </c>
      <c r="CD13" s="102">
        <v>15</v>
      </c>
      <c r="CE13" s="104">
        <f>IF(AND(CC13="",CD13=""),"",CC13*CC$4+CD13*(1-CC$4))</f>
        <v>15.120000000000001</v>
      </c>
      <c r="CF13" s="118"/>
      <c r="CG13" s="104">
        <f>IF(AND(CC13="",CD13=""),"",IF(OR(CF13="",CF13&lt;CE13),CE13,IF(CD13="",CF13,CC13*CC$4+CF13*(1-CC$4))))</f>
        <v>15.120000000000001</v>
      </c>
      <c r="CH13" s="102"/>
      <c r="CI13" s="102"/>
      <c r="CJ13" s="104" t="str">
        <f>IF(AND(CH13="",CI13=""),"",CH13*CH$4+CI13*(1-CH$4))</f>
        <v/>
      </c>
      <c r="CK13" s="118"/>
      <c r="CL13" s="104" t="str">
        <f>IF(AND(CH13="",CI13=""),"",IF(OR(CK13="",CK13&lt;CJ13),CJ13,IF(CI13="",CK13,CH13*CH$4+CK13*(1-CH$4))))</f>
        <v/>
      </c>
      <c r="CM13" s="102"/>
      <c r="CN13" s="102"/>
      <c r="CO13" s="104" t="str">
        <f>IF(AND(CM13="",CN13=""),"",CM13*CM$4+CN13*(1-CM$4))</f>
        <v/>
      </c>
      <c r="CP13" s="102"/>
      <c r="CQ13" s="104" t="str">
        <f>IF(AND(CM13="",CN13=""),"",IF(OR(CP13="",CP13&lt;CO13),CO13,IF(CN13="",CP13,CM13*CM$4+CP13*(1-CM$4))))</f>
        <v/>
      </c>
      <c r="CR13" s="104">
        <f>IF(AND(BS13="",BX13="",CC13=""),"",SUM(BS13)*SUM(BW$4)+SUM(BX13)*SUM(CB$4)+SUM(CC13)*SUM(CG$4)+SUM(CH13)*SUM(CL$4)+SUM(CM13)*SUM(CQ$4))</f>
        <v>14.17</v>
      </c>
      <c r="CS13" s="104">
        <f>IF(AND(BT13="",BY13="",CD13=""),"",SUM(BT13)*SUM(BW$4)+SUM(BY13)*SUM(CB$4)+SUM(CD13)*SUM(CG$4)+SUM(CI13)*SUM(CL$4)+SUM(CN13)*SUM(CQ$4))</f>
        <v>13.3125</v>
      </c>
      <c r="CT13" s="104">
        <f>IF(AND(BU13="",BZ13="",CE13=""),"",SUM(BU13)*SUM(BW$4)+SUM(BZ13)*SUM(CB$4)+SUM(CE13)*SUM(CG$4)+SUM(CJ13)*SUM(CL$4)+SUM(CO13)*SUM(CQ$4))</f>
        <v>13.6555</v>
      </c>
      <c r="CU13" s="104" t="str">
        <f>IF(AND(BV13="",CA13="",CF13=""),"",SUM(BV13)*SUM(BW$4)+SUM(CA13)*SUM(CB$4)+SUM(CF13)*SUM(CG$4)+SUM(CK13)*SUM(CL$4)+SUM(CP13)*SUM(CQ$4))</f>
        <v/>
      </c>
      <c r="CV13" s="104">
        <f>IF(AND(BW13="",CB13="",CG13=""),"",SUM(BW13)*SUM(BW$4)+SUM(CB13)*SUM(CB$4)+SUM(CG13)*SUM(CG$4)+SUM(CL13)*SUM(CL$4)+SUM(CQ13)*SUM(CQ$4))</f>
        <v>13.6555</v>
      </c>
      <c r="CW13" s="105">
        <f>IF(CT13="","",IF(SUM(CV13)=0,IF(SUM(CT13)&gt;=10,CW$4,0),IF(SUM(CV13)&gt;=10,CW$4,0)))</f>
        <v>4</v>
      </c>
      <c r="CX13" s="109">
        <f>IF(ISERROR(RANK(CV13,CV$6:CV$31)),"",RANK(CV13,CV$6:CV$31))</f>
        <v>9</v>
      </c>
      <c r="CY13" s="102">
        <v>12</v>
      </c>
      <c r="CZ13" s="102">
        <v>14</v>
      </c>
      <c r="DA13" s="104">
        <f>IF(AND(CY13="",CZ13=""),"",CY13*CY$4+CZ13*(1-CY$4))</f>
        <v>13.200000000000001</v>
      </c>
      <c r="DB13" s="102"/>
      <c r="DC13" s="104">
        <f>IF(AND(CY13="",CZ13=""),"",IF(OR(DB13="",DB13&lt;DA13),DA13,IF(CZ13="",DB13,CY13*CY$4+DB13*(1-CY$4))))</f>
        <v>13.200000000000001</v>
      </c>
      <c r="DD13" s="102">
        <v>14</v>
      </c>
      <c r="DE13" s="102">
        <v>12.5</v>
      </c>
      <c r="DF13" s="104">
        <f>IF(AND(DD13="",DE13=""),"",DD13*DD$4+DE13*(1-DD$4))</f>
        <v>13.100000000000001</v>
      </c>
      <c r="DG13" s="102"/>
      <c r="DH13" s="104">
        <f>IF(AND(DD13="",DE13=""),"",IF(OR(DG13="",DG13&lt;DF13),DF13,IF(DE13="",DG13,DD13*DD$4+DG13*(1-DD$4))))</f>
        <v>13.100000000000001</v>
      </c>
      <c r="DI13" s="102"/>
      <c r="DJ13" s="102"/>
      <c r="DK13" s="104" t="str">
        <f>IF(AND(DI13="",DJ13=""),"",DI13*DI$4+DJ13*(1-DI$4))</f>
        <v/>
      </c>
      <c r="DL13" s="118"/>
      <c r="DM13" s="104" t="str">
        <f>IF(AND(DI13="",DJ13=""),"",IF(OR(DL13="",DL13&lt;DK13),DK13,IF(DJ13="",DL13,DI13*DI$4+DL13*(1-DI$4))))</f>
        <v/>
      </c>
      <c r="DN13" s="102"/>
      <c r="DO13" s="102"/>
      <c r="DP13" s="104" t="str">
        <f>IF(AND(DN13="",DO13=""),"",DN13*DN$4+DO13*(1-DN$4))</f>
        <v/>
      </c>
      <c r="DQ13" s="118"/>
      <c r="DR13" s="104" t="str">
        <f>IF(AND(DN13="",DO13=""),"",IF(OR(DQ13="",DQ13&lt;DP13),DP13,IF(DO13="",DQ13,DN13*DN$4+DQ13*(1-DN$4))))</f>
        <v/>
      </c>
      <c r="DS13" s="102"/>
      <c r="DT13" s="102"/>
      <c r="DU13" s="104" t="str">
        <f>IF(AND(DS13="",DT13=""),"",DS13*DS$4+DT13*(1-DS$4))</f>
        <v/>
      </c>
      <c r="DV13" s="102"/>
      <c r="DW13" s="104" t="str">
        <f>IF(AND(DS13="",DT13=""),"",IF(OR(DV13="",DV13&lt;DU13),DU13,IF(DT13="",DV13,DS13*DS$4+DV13*(1-DS$4))))</f>
        <v/>
      </c>
      <c r="DX13" s="104">
        <f>IF(AND(CY13="",DD13="",DI13=""),"",SUM(CY13)*SUM(DC$4)+SUM(DD13)*SUM(DH$4)+SUM(DI13)*SUM(DM$4)+SUM(DN13)*SUM(DR$4)+SUM(DS13)*SUM(DW$4))</f>
        <v>13</v>
      </c>
      <c r="DY13" s="104">
        <f>IF(AND(CZ13="",DE13="",DJ13=""),"",SUM(CZ13)*SUM(DC$4)+SUM(DE13)*SUM(DH$4)+SUM(DJ13)*SUM(DM$4)+SUM(DO13)*SUM(DR$4)+SUM(DT13)*SUM(DW$4))</f>
        <v>13.25</v>
      </c>
      <c r="DZ13" s="104">
        <f>IF(AND(DA13="",DF13="",DK13=""),"",SUM(DA13)*SUM(DC$4)+SUM(DF13)*SUM(DH$4)+SUM(DK13)*SUM(DM$4)+SUM(DP13)*SUM(DR$4)+SUM(DU13)*SUM(DW$4))</f>
        <v>13.150000000000002</v>
      </c>
      <c r="EA13" s="104" t="str">
        <f>IF(AND(DB13="",DG13="",DL13=""),"",SUM(DB13)*SUM(DC$4)+SUM(DG13)*SUM(DH$4)+SUM(DL13)*SUM(DM$4)+SUM(DQ13)*SUM(DR$4)+SUM(DV13)*SUM(DW$4))</f>
        <v/>
      </c>
      <c r="EB13" s="104">
        <f>IF(AND(DC13="",DH13="",DM13=""),"",SUM(DC13)*SUM(DC$4)+SUM(DH13)*SUM(DH$4)+SUM(DM13)*SUM(DM$4)+SUM(DR13)*SUM(DR$4)+SUM(DW13)*SUM(DW$4))</f>
        <v>13.150000000000002</v>
      </c>
      <c r="EC13" s="105">
        <f>IF(DZ13="","",IF(SUM(EB13)=0,IF(SUM(DZ13)&gt;=10,EC$4,0),IF(SUM(EB13)&gt;=10,EC$4,0)))</f>
        <v>4</v>
      </c>
      <c r="ED13" s="109">
        <f>IF(ISERROR(RANK(EB13,EB$6:EB$31)),"",RANK(EB13,EB$6:EB$31))</f>
        <v>12</v>
      </c>
      <c r="EE13" s="102">
        <v>12</v>
      </c>
      <c r="EF13" s="102">
        <v>15.5</v>
      </c>
      <c r="EG13" s="104">
        <f>IF(AND(EE13="",EF13=""),"",EE13*EE$4+EF13*(1-EE$4))</f>
        <v>14.1</v>
      </c>
      <c r="EH13" s="102"/>
      <c r="EI13" s="104">
        <f>IF(AND(EE13="",EF13=""),"",IF(OR(EH13="",EH13&lt;EG13),EG13,IF(EF13="",EH13,EE13*EE$4+EH13*(1-EE$4))))</f>
        <v>14.1</v>
      </c>
      <c r="EJ13" s="102">
        <v>11</v>
      </c>
      <c r="EK13" s="102">
        <v>9</v>
      </c>
      <c r="EL13" s="104">
        <f>IF(AND(EJ13="",EK13=""),"",EJ13*EJ$4+EK13*(1-EJ$4))</f>
        <v>9.8000000000000007</v>
      </c>
      <c r="EM13" s="102"/>
      <c r="EN13" s="104">
        <f>IF(AND(EJ13="",EK13=""),"",IF(OR(EM13="",EM13&lt;EL13),EL13,IF(EK13="",EM13,EJ13*EJ$4+EM13*(1-EJ$4))))</f>
        <v>9.8000000000000007</v>
      </c>
      <c r="EO13" s="102">
        <v>10.5</v>
      </c>
      <c r="EP13" s="102">
        <v>11</v>
      </c>
      <c r="EQ13" s="104">
        <f>IF(AND(EO13="",EP13=""),"",EO13*EO$4+EP13*(1-EO$4))</f>
        <v>10.8</v>
      </c>
      <c r="ER13" s="118"/>
      <c r="ES13" s="104">
        <f>IF(AND(EO13="",EP13=""),"",IF(OR(ER13="",ER13&lt;EQ13),EQ13,IF(EP13="",ER13,EO13*EO$4+ER13*(1-EO$4))))</f>
        <v>10.8</v>
      </c>
      <c r="ET13" s="102"/>
      <c r="EU13" s="102"/>
      <c r="EV13" s="104" t="str">
        <f>IF(AND(ET13="",EU13=""),"",ET13*ET$4+EU13*(1-ET$4))</f>
        <v/>
      </c>
      <c r="EW13" s="118"/>
      <c r="EX13" s="104" t="str">
        <f>IF(AND(ET13="",EU13=""),"",IF(OR(EW13="",EW13&lt;EV13),EV13,IF(EU13="",EW13,ET13*ET$4+EW13*(1-ET$4))))</f>
        <v/>
      </c>
      <c r="EY13" s="102"/>
      <c r="EZ13" s="102"/>
      <c r="FA13" s="104" t="str">
        <f>IF(AND(EY13="",EZ13=""),"",EY13*EY$4+EZ13*(1-EY$4))</f>
        <v/>
      </c>
      <c r="FB13" s="102"/>
      <c r="FC13" s="104" t="str">
        <f>IF(AND(EY13="",EZ13=""),"",IF(OR(FB13="",FB13&lt;FA13),FA13,IF(EZ13="",FB13,EY13*EY$4+FB13*(1-EY$4))))</f>
        <v/>
      </c>
      <c r="FD13" s="104">
        <f>IF(AND(EE13="",EJ13="",EO13=""),"",SUM(EE13)*SUM(EI$4)+SUM(EJ13)*SUM(EN$4)+SUM(EO13)*SUM(ES$4)+SUM(ET13)*SUM(EX$4)+SUM(EY13)*SUM(FC$4))</f>
        <v>11.125</v>
      </c>
      <c r="FE13" s="104">
        <f>IF(AND(EF13="",EK13="",EP13=""),"",SUM(EF13)*SUM(EI$4)+SUM(EK13)*SUM(EN$4)+SUM(EP13)*SUM(ES$4)+SUM(EU13)*SUM(EX$4)+SUM(EZ13)*SUM(FC$4))</f>
        <v>11.78125</v>
      </c>
      <c r="FF13" s="104">
        <f>IF(AND(EG13="",EL13="",EQ13=""),"",SUM(EG13)*SUM(EI$4)+SUM(EL13)*SUM(EN$4)+SUM(EQ13)*SUM(ES$4)+SUM(EV13)*SUM(EX$4)+SUM(FA13)*SUM(FC$4))</f>
        <v>11.518750000000001</v>
      </c>
      <c r="FG13" s="104" t="str">
        <f>IF(AND(EH13="",EM13="",ER13=""),"",SUM(EH13)*SUM(EI$4)+SUM(EM13)*SUM(EN$4)+SUM(ER13)*SUM(ES$4)+SUM(EW13)*SUM(EX$4)+SUM(FB13)*SUM(FC$4))</f>
        <v/>
      </c>
      <c r="FH13" s="104">
        <f>IF(AND(EI13="",EN13="",ES13=""),"",SUM(EI13)*SUM(EI$4)+SUM(EN13)*SUM(EN$4)+SUM(ES13)*SUM(ES$4)+SUM(EX13)*SUM(EX$4)+SUM(FC13)*SUM(FC$4))</f>
        <v>11.518750000000001</v>
      </c>
      <c r="FI13" s="105">
        <f>IF(FF13="","",IF(SUM(FH13)=0,IF(SUM(FF13)&gt;=10,FI$4,0),IF(SUM(FH13)&gt;=10,FI$4,0)))</f>
        <v>3</v>
      </c>
      <c r="FJ13" s="109">
        <f>IF(ISERROR(RANK(FH13,FH$6:FH$31)),"",RANK(FH13,FH$6:FH$31))</f>
        <v>11</v>
      </c>
      <c r="FK13" s="198">
        <v>11</v>
      </c>
      <c r="FL13" s="198">
        <v>11.25</v>
      </c>
      <c r="FM13" s="104">
        <f>IF(AND(FK13="",FL13=""),"",FK13*FK$4+FL13*(1-FK$4))</f>
        <v>11.15</v>
      </c>
      <c r="FN13" s="200"/>
      <c r="FO13" s="104">
        <f>IF(AND(FK13="",FL13=""),"",IF(OR(FN13="",FN13&lt;FM13),FM13,IF(FL13="",FN13,FK13*FK$4+FN13*(1-FK$4))))</f>
        <v>11.15</v>
      </c>
      <c r="FP13" s="199">
        <f>(4.8*20)/9</f>
        <v>10.666666666666666</v>
      </c>
      <c r="FQ13" s="197">
        <v>8.5</v>
      </c>
      <c r="FR13" s="104">
        <f>IF(AND(FP13="",FQ13=""),"",FP13*FP$4+FQ13*(1-FP$4))</f>
        <v>9.3666666666666671</v>
      </c>
      <c r="FS13" s="203"/>
      <c r="FT13" s="104">
        <f>IF(AND(FP13="",FQ13=""),"",IF(OR(FS13="",FS13&lt;FR13),FR13,IF(FQ13="",FS13,FP13*FP$4+FS13*(1-FP$4))))</f>
        <v>9.3666666666666671</v>
      </c>
      <c r="FU13" s="102">
        <v>15.7</v>
      </c>
      <c r="FV13" s="198">
        <v>5</v>
      </c>
      <c r="FW13" s="104">
        <f>IF(AND(FU13="",FV13=""),"",FU13*FU$4+FV13*(1-FU$4))</f>
        <v>9.2800000000000011</v>
      </c>
      <c r="FX13" s="202"/>
      <c r="FY13" s="104">
        <f>IF(AND(FU13="",FV13=""),"",IF(OR(FX13="",FX13&lt;FW13),FW13,IF(FV13="",FX13,FU13*FU$4+FX13*(1-FU$4))))</f>
        <v>9.2800000000000011</v>
      </c>
      <c r="FZ13" s="102"/>
      <c r="GA13" s="102"/>
      <c r="GB13" s="104" t="str">
        <f>IF(AND(FZ13="",GA13=""),"",FZ13*FZ$4+GA13*(1-FZ$4))</f>
        <v/>
      </c>
      <c r="GC13" s="118"/>
      <c r="GD13" s="104" t="str">
        <f>IF(AND(FZ13="",GA13=""),"",IF(OR(GC13="",GC13&lt;GB13),GB13,IF(GA13="",GC13,FZ13*FZ$4+GC13*(1-FZ$4))))</f>
        <v/>
      </c>
      <c r="GE13" s="102"/>
      <c r="GF13" s="102"/>
      <c r="GG13" s="104" t="str">
        <f>IF(AND(GE13="",GF13=""),"",GE13*GE$4+GF13*(1-GE$4))</f>
        <v/>
      </c>
      <c r="GH13" s="102"/>
      <c r="GI13" s="104" t="str">
        <f>IF(AND(GE13="",GF13=""),"",IF(OR(GH13="",GH13&lt;GG13),GG13,IF(GF13="",GH13,GE13*GE$4+GH13*(1-GE$4))))</f>
        <v/>
      </c>
      <c r="GJ13" s="104">
        <f>IF(AND(FK13="",FP13="",FU13=""),"",SUM(FK13)*SUM(FO$4)+SUM(FP13)*SUM(FT$4)+SUM(FU13)*SUM(FY$4)+SUM(FZ13)*SUM(GD$4)+SUM(GE13)*SUM(GI$4))</f>
        <v>12.385416666666666</v>
      </c>
      <c r="GK13" s="104">
        <f>IF(AND(FL13="",FQ13="",FV13=""),"",SUM(FL13)*SUM(FO$4)+SUM(FQ13)*SUM(FT$4)+SUM(FV13)*SUM(FY$4)+SUM(GA13)*SUM(GD$4)+SUM(GF13)*SUM(GI$4))</f>
        <v>8.609375</v>
      </c>
      <c r="GL13" s="104">
        <f>IF(AND(FM13="",FR13="",FW13=""),"",SUM(FM13)*SUM(FO$4)+SUM(FR13)*SUM(FT$4)+SUM(FW13)*SUM(FY$4)+SUM(GB13)*SUM(GD$4)+SUM(GG13)*SUM(GI$4))</f>
        <v>10.119791666666668</v>
      </c>
      <c r="GM13" s="104" t="str">
        <f>IF(AND(FN13="",FS13="",FX13=""),"",SUM(FN13)*SUM(FO$4)+SUM(FS13)*SUM(FT$4)+SUM(FX13)*SUM(FY$4)+SUM(GC13)*SUM(GD$4)+SUM(GH13)*SUM(GI$4))</f>
        <v/>
      </c>
      <c r="GN13" s="104">
        <f>IF(AND(FO13="",FT13="",FY13=""),"",SUM(FO13)*SUM(FO$4)+SUM(FT13)*SUM(FT$4)+SUM(FY13)*SUM(FY$4)+SUM(GD13)*SUM(GD$4)+SUM(GI13)*SUM(GI$4))</f>
        <v>10.119791666666668</v>
      </c>
      <c r="GO13" s="105">
        <f>IF(GL13="","",IF(SUM(GN13)=0,IF(SUM(GL13)&gt;=10,GO$4,0),IF(SUM(GN13)&gt;=10,GO$4,0)))</f>
        <v>2</v>
      </c>
      <c r="GP13" s="109">
        <f>IF(ISERROR(RANK(GN13,GN$6:GN$31)),"",RANK(GN13,GN$6:GN$31))</f>
        <v>21</v>
      </c>
      <c r="GQ13" s="198">
        <v>5.5</v>
      </c>
      <c r="GR13" s="198">
        <v>12.5</v>
      </c>
      <c r="GS13" s="104">
        <f>IF(AND(GQ13="",GR13=""),"",GQ13*GQ$4+GR13*(1-GQ$4))</f>
        <v>9.6999999999999993</v>
      </c>
      <c r="GT13" s="200">
        <v>11.25</v>
      </c>
      <c r="GU13" s="104">
        <f>IF(AND(GQ13="",GR13=""),"",IF(OR(GT13="",GT13&lt;GS13),GS13,IF(GR13="",GT13,GQ13*GQ$4+GT13*(1-GQ$4))))</f>
        <v>8.9499999999999993</v>
      </c>
      <c r="GV13" s="102">
        <v>10</v>
      </c>
      <c r="GW13" s="102">
        <v>10</v>
      </c>
      <c r="GX13" s="104">
        <f>IF(AND(GV13="",GW13=""),"",GV13*GV$4+GW13*(1-GV$4))</f>
        <v>10</v>
      </c>
      <c r="GY13" s="102"/>
      <c r="GZ13" s="104">
        <f>IF(AND(GV13="",GW13=""),"",IF(OR(GY13="",GY13&lt;GX13),GX13,IF(GW13="",GY13,GV13*GV$4+GY13*(1-GV$4))))</f>
        <v>10</v>
      </c>
      <c r="HA13" s="102">
        <v>10</v>
      </c>
      <c r="HB13" s="102">
        <v>10</v>
      </c>
      <c r="HC13" s="104">
        <f>IF(AND(HA13="",HB13=""),"",HA13*HA$4+HB13*(1-HA$4))</f>
        <v>10</v>
      </c>
      <c r="HD13" s="118"/>
      <c r="HE13" s="104">
        <f>IF(AND(HA13="",HB13=""),"",IF(OR(HD13="",HD13&lt;HC13),HC13,IF(HB13="",HD13,HA13*HA$4+HD13*(1-HA$4))))</f>
        <v>10</v>
      </c>
      <c r="HF13" s="102"/>
      <c r="HG13" s="102"/>
      <c r="HH13" s="104" t="str">
        <f>IF(AND(HF13="",HG13=""),"",HF13*HF$4+HG13*(1-HF$4))</f>
        <v/>
      </c>
      <c r="HI13" s="118"/>
      <c r="HJ13" s="104" t="str">
        <f>IF(AND(HF13="",HG13=""),"",IF(OR(HI13="",HI13&lt;HH13),HH13,IF(HG13="",HI13,HF13*HF$4+HI13*(1-HF$4))))</f>
        <v/>
      </c>
      <c r="HK13" s="102"/>
      <c r="HL13" s="102"/>
      <c r="HM13" s="104" t="str">
        <f>IF(AND(HK13="",HL13=""),"",HK13*HK$4+HL13*(1-HK$4))</f>
        <v/>
      </c>
      <c r="HN13" s="102"/>
      <c r="HO13" s="104" t="str">
        <f>IF(AND(HK13="",HL13=""),"",IF(OR(HN13="",HN13&lt;HM13),HM13,IF(HL13="",HN13,HK13*HK$4+HN13*(1-HK$4))))</f>
        <v/>
      </c>
      <c r="HP13" s="104">
        <f>IF(AND(GQ13="",GV13="",HA13=""),"",SUM(GQ13)*SUM(GU$4)+SUM(GV13)*SUM(GZ$4)+SUM(HA13)*SUM(HE$4)+SUM(HF13)*SUM(HJ$4)+SUM(HK13)*SUM(HO$4))</f>
        <v>8.3125</v>
      </c>
      <c r="HQ13" s="104">
        <f>IF(AND(GR13="",GW13="",HB13=""),"",SUM(GR13)*SUM(GU$4)+SUM(GW13)*SUM(GZ$4)+SUM(HB13)*SUM(HE$4)+SUM(HG13)*SUM(HJ$4)+SUM(HL13)*SUM(HO$4))</f>
        <v>10.9375</v>
      </c>
      <c r="HR13" s="104">
        <f>IF(AND(GS13="",GX13="",HC13=""),"",SUM(GS13)*SUM(GU$4)+SUM(GX13)*SUM(GZ$4)+SUM(HC13)*SUM(HE$4)+SUM(HH13)*SUM(HJ$4)+SUM(HM13)*SUM(HO$4))</f>
        <v>9.8874999999999993</v>
      </c>
      <c r="HS13" s="104">
        <f>IF(AND(GT13="",GY13="",HD13=""),"",SUM(GT13)*SUM(GU$4)+SUM(GY13)*SUM(GZ$4)+SUM(HD13)*SUM(HE$4)+SUM(HI13)*SUM(HJ$4)+SUM(HN13)*SUM(HO$4))</f>
        <v>4.21875</v>
      </c>
      <c r="HT13" s="104">
        <f>IF(AND(GU13="",GZ13="",HE13=""),"",SUM(GU13)*SUM(GU$4)+SUM(GZ13)*SUM(GZ$4)+SUM(HE13)*SUM(HE$4)+SUM(HJ13)*SUM(HJ$4)+SUM(HO13)*SUM(HO$4))</f>
        <v>9.6062499999999993</v>
      </c>
      <c r="HU13" s="105">
        <f>IF(HR13="","",IF(SUM(HT13)=0,IF(SUM(HR13)&gt;=10,HU$4,0),IF(SUM(HT13)&gt;=10,HU$4,0)))</f>
        <v>0</v>
      </c>
      <c r="HV13" s="109">
        <f>IF(ISERROR(RANK(HT13,HT$6:HT$31)),"",RANK(HT13,HT$6:HT$31))</f>
        <v>19</v>
      </c>
      <c r="HW13" s="102">
        <v>16.5</v>
      </c>
      <c r="HX13" s="102">
        <v>16.5</v>
      </c>
      <c r="HY13" s="104">
        <f>IF(AND(HW13="",HX13=""),"",HW13*HW$4+HX13*(1-HW$4))</f>
        <v>16.5</v>
      </c>
      <c r="HZ13" s="102"/>
      <c r="IA13" s="104">
        <f>IF(AND(HW13="",HX13=""),"",IF(OR(HZ13="",HZ13&lt;HY13),HY13,IF(HX13="",HZ13,HW13*HW$4+HZ13*(1-HW$4))))</f>
        <v>16.5</v>
      </c>
      <c r="IB13" s="102">
        <v>14</v>
      </c>
      <c r="IC13" s="102">
        <v>14</v>
      </c>
      <c r="ID13" s="104">
        <f>IF(AND(IB13="",IC13=""),"",IB13*IB$4+IC13*(1-IB$4))</f>
        <v>14</v>
      </c>
      <c r="IE13" s="102"/>
      <c r="IF13" s="104">
        <f>IF(AND(IB13="",IC13=""),"",IF(OR(IE13="",IE13&lt;ID13),ID13,IF(IC13="",IE13,IB13*IB$4+IE13*(1-IB$4))))</f>
        <v>14</v>
      </c>
      <c r="IG13" s="102"/>
      <c r="IH13" s="102"/>
      <c r="II13" s="104" t="str">
        <f>IF(AND(IG13="",IH13=""),"",IG13*IG$4+IH13*(1-IG$4))</f>
        <v/>
      </c>
      <c r="IJ13" s="118"/>
      <c r="IK13" s="104" t="str">
        <f>IF(AND(IG13="",IH13=""),"",IF(OR(IJ13="",IJ13&lt;II13),II13,IF(IH13="",IJ13,IG13*IG$4+IJ13*(1-IG$4))))</f>
        <v/>
      </c>
      <c r="IL13" s="102"/>
      <c r="IM13" s="102"/>
      <c r="IN13" s="104" t="str">
        <f>IF(AND(IL13="",IM13=""),"",IL13*IL$4+IM13*(1-IL$4))</f>
        <v/>
      </c>
      <c r="IO13" s="118"/>
      <c r="IP13" s="104" t="str">
        <f>IF(AND(IL13="",IM13=""),"",IF(OR(IO13="",IO13&lt;IN13),IN13,IF(IM13="",IO13,IL13*IL$4+IO13*(1-IL$4))))</f>
        <v/>
      </c>
      <c r="IQ13" s="102"/>
      <c r="IR13" s="102"/>
      <c r="IS13" s="104" t="str">
        <f>IF(AND(IQ13="",IR13=""),"",IQ13*IQ$4+IR13*(1-IQ$4))</f>
        <v/>
      </c>
      <c r="IT13" s="102"/>
      <c r="IU13" s="104" t="str">
        <f>IF(AND(IQ13="",IR13=""),"",IF(OR(IT13="",IT13&lt;IS13),IS13,IF(IR13="",IT13,IQ13*IQ$4+IT13*(1-IQ$4))))</f>
        <v/>
      </c>
      <c r="IV13" s="104">
        <f>IF(AND(HW13="",IB13="",IG13=""),"",SUM(HW13)*SUM(IA$4)+SUM(IB13)*SUM(IF$4)+SUM(IG13)*SUM(IK$4)+SUM(IL13)*SUM(IP$4)+SUM(IQ13)*SUM(IU$4))</f>
        <v>15.25</v>
      </c>
      <c r="IW13" s="104">
        <f>IF(AND(HX13="",IC13="",IH13=""),"",SUM(HX13)*SUM(IA$4)+SUM(IC13)*SUM(IF$4)+SUM(IH13)*SUM(IK$4)+SUM(IM13)*SUM(IP$4)+SUM(IR13)*SUM(IU$4))</f>
        <v>15.25</v>
      </c>
      <c r="IX13" s="104">
        <f>IF(AND(HY13="",ID13="",II13=""),"",SUM(HY13)*SUM(IA$4)+SUM(ID13)*SUM(IF$4)+SUM(II13)*SUM(IK$4)+SUM(IN13)*SUM(IP$4)+SUM(IS13)*SUM(IU$4))</f>
        <v>15.25</v>
      </c>
      <c r="IY13" s="104" t="str">
        <f>IF(AND(HZ13="",IE13="",IJ13=""),"",SUM(HZ13)*SUM(IA$4)+SUM(IE13)*SUM(IF$4)+SUM(IJ13)*SUM(IK$4)+SUM(IO13)*SUM(IP$4)+SUM(IT13)*SUM(IU$4))</f>
        <v/>
      </c>
      <c r="IZ13" s="104">
        <f>IF(AND(IA13="",IF13="",IK13=""),"",SUM(IA13)*SUM(IA$4)+SUM(IF13)*SUM(IF$4)+SUM(IK13)*SUM(IK$4)+SUM(IP13)*SUM(IP$4)+SUM(IU13)*SUM(IU$4))</f>
        <v>15.25</v>
      </c>
      <c r="JA13" s="105">
        <f>IF(IX13="","",IF(SUM(IZ13)=0,IF(SUM(IX13)&gt;=10,JA$4,0),IF(SUM(IZ13)&gt;=10,JA$4,0)))</f>
        <v>2</v>
      </c>
      <c r="JB13" s="109">
        <f>IF(ISERROR(RANK(IZ13,IZ$6:IZ$31)),"",RANK(IZ13,IZ$6:IZ$31))</f>
        <v>7</v>
      </c>
      <c r="JC13" s="102"/>
      <c r="JD13" s="102"/>
      <c r="JE13" s="104" t="str">
        <f>IF(AND(JC13="",JD13=""),"",JC13*JC$4+JD13*(1-JC$4))</f>
        <v/>
      </c>
      <c r="JF13" s="102"/>
      <c r="JG13" s="104" t="str">
        <f>IF(AND(JC13="",JD13=""),"",IF(OR(JF13="",JF13&lt;JE13),JE13,IF(JD13="",JF13,JC13*JC$4+JF13*(1-JC$4))))</f>
        <v/>
      </c>
      <c r="JH13" s="102">
        <v>14</v>
      </c>
      <c r="JI13" s="102">
        <v>14</v>
      </c>
      <c r="JJ13" s="104">
        <f>IF(AND(JH13="",JI13=""),"",JH13*JH$4+JI13*(1-JH$4))</f>
        <v>14</v>
      </c>
      <c r="JK13" s="102"/>
      <c r="JL13" s="104">
        <f>IF(AND(JH13="",JI13=""),"",IF(OR(JK13="",JK13&lt;JJ13),JJ13,IF(JI13="",JK13,JH13*JH$4+JK13*(1-JH$4))))</f>
        <v>14</v>
      </c>
      <c r="JM13" s="102"/>
      <c r="JN13" s="102"/>
      <c r="JO13" s="104" t="str">
        <f>IF(AND(JM13="",JN13=""),"",JM13*JM$4+JN13*(1-JM$4))</f>
        <v/>
      </c>
      <c r="JP13" s="118"/>
      <c r="JQ13" s="104" t="str">
        <f>IF(AND(JM13="",JN13=""),"",IF(OR(JP13="",JP13&lt;JO13),JO13,IF(JN13="",JP13,JM13*JM$4+JP13*(1-JM$4))))</f>
        <v/>
      </c>
      <c r="JR13" s="102"/>
      <c r="JS13" s="102"/>
      <c r="JT13" s="104" t="str">
        <f>IF(AND(JR13="",JS13=""),"",JR13*JR$4+JS13*(1-JR$4))</f>
        <v/>
      </c>
      <c r="JU13" s="118"/>
      <c r="JV13" s="104" t="str">
        <f>IF(AND(JR13="",JS13=""),"",IF(OR(JU13="",JU13&lt;JT13),JT13,IF(JS13="",JU13,JR13*JR$4+JU13*(1-JR$4))))</f>
        <v/>
      </c>
      <c r="JW13" s="102"/>
      <c r="JX13" s="102"/>
      <c r="JY13" s="104" t="str">
        <f>IF(AND(JW13="",JX13=""),"",JW13*JW$4+JX13*(1-JW$4))</f>
        <v/>
      </c>
      <c r="JZ13" s="102"/>
      <c r="KA13" s="104" t="str">
        <f>IF(AND(JW13="",JX13=""),"",IF(OR(JZ13="",JZ13&lt;JY13),JY13,IF(JX13="",JZ13,JW13*JW$4+JZ13*(1-JW$4))))</f>
        <v/>
      </c>
      <c r="KB13" s="104">
        <f>IF(AND(JC13="",JH13="",JM13=""),"",SUM(JC13)*SUM(JG$4)+SUM(JH13)*SUM(JL$4)+SUM(JM13)*SUM(JQ$4)+SUM(JR13)*SUM(JV$4)+SUM(JW13)*SUM(KA$4))</f>
        <v>14</v>
      </c>
      <c r="KC13" s="104">
        <f>IF(AND(JD13="",JI13="",JN13=""),"",SUM(JD13)*SUM(JG$4)+SUM(JI13)*SUM(JL$4)+SUM(JN13)*SUM(JQ$4)+SUM(JS13)*SUM(JV$4)+SUM(JX13)*SUM(KA$4))</f>
        <v>14</v>
      </c>
      <c r="KD13" s="104">
        <f>IF(AND(JE13="",JJ13="",JO13=""),"",SUM(JE13)*SUM(JG$4)+SUM(JJ13)*SUM(JL$4)+SUM(JO13)*SUM(JQ$4)+SUM(JT13)*SUM(JV$4)+SUM(JY13)*SUM(KA$4))</f>
        <v>14</v>
      </c>
      <c r="KE13" s="104" t="str">
        <f>IF(AND(JF13="",JK13="",JP13=""),"",SUM(JF13)*SUM(JG$4)+SUM(JK13)*SUM(JL$4)+SUM(JP13)*SUM(JQ$4)+SUM(JU13)*SUM(JV$4)+SUM(JZ13)*SUM(KA$4))</f>
        <v/>
      </c>
      <c r="KF13" s="104">
        <f>IF(AND(JG13="",JL13="",JQ13=""),"",SUM(JG13)*SUM(JG$4)+SUM(JL13)*SUM(JL$4)+SUM(JQ13)*SUM(JQ$4)+SUM(JV13)*SUM(JV$4)+SUM(KA13)*SUM(KA$4))</f>
        <v>14</v>
      </c>
      <c r="KG13" s="105">
        <f>IF(KD13="","",IF(SUM(KF13)=0,IF(SUM(KD13)&gt;=10,KG$4,0),IF(SUM(KF13)&gt;=10,KG$4,0)))</f>
        <v>2</v>
      </c>
      <c r="KH13" s="109">
        <f>IF(ISERROR(RANK(KF13,KF$6:KF$31)),"",RANK(KF13,KF$6:KF$31))</f>
        <v>8</v>
      </c>
      <c r="KI13" s="102">
        <v>9</v>
      </c>
      <c r="KJ13" s="102">
        <v>11.5</v>
      </c>
      <c r="KK13" s="104">
        <f>IF(AND(KI13="",KJ13=""),"",KI13*KI$4+KJ13*(1-KI$4))</f>
        <v>10.5</v>
      </c>
      <c r="KL13" s="102"/>
      <c r="KM13" s="104">
        <f>IF(AND(KI13="",KJ13=""),"",IF(OR(KL13="",KL13&lt;KK13),KK13,IF(KJ13="",KL13,KI13*KI$4+KL13*(1-KI$4))))</f>
        <v>10.5</v>
      </c>
      <c r="KN13" s="197">
        <v>11.5</v>
      </c>
      <c r="KO13" s="198">
        <v>10.5</v>
      </c>
      <c r="KP13" s="104">
        <f>IF(AND(KN13="",KO13=""),"",KN13*KN$4+KO13*(1-KN$4))</f>
        <v>10.9</v>
      </c>
      <c r="KQ13" s="200"/>
      <c r="KR13" s="104">
        <f>IF(AND(KN13="",KO13=""),"",IF(OR(KQ13="",KQ13&lt;KP13),KP13,IF(KO13="",KQ13,KN13*KN$4+KQ13*(1-KN$4))))</f>
        <v>10.9</v>
      </c>
      <c r="KS13" s="102">
        <v>16</v>
      </c>
      <c r="KT13" s="102">
        <v>16</v>
      </c>
      <c r="KU13" s="104">
        <f>IF(AND(KS13="",KT13=""),"",KS13*KS$4+KT13*(1-KS$4))</f>
        <v>16</v>
      </c>
      <c r="KV13" s="118"/>
      <c r="KW13" s="104">
        <f>IF(AND(KS13="",KT13=""),"",IF(OR(KV13="",KV13&lt;KU13),KU13,IF(KT13="",KV13,KS13*KS$4+KV13*(1-KS$4))))</f>
        <v>16</v>
      </c>
      <c r="KX13" s="102"/>
      <c r="KY13" s="102"/>
      <c r="KZ13" s="104" t="str">
        <f>IF(AND(KX13="",KY13=""),"",KX13*KX$4+KY13*(1-KX$4))</f>
        <v/>
      </c>
      <c r="LA13" s="118"/>
      <c r="LB13" s="104" t="str">
        <f>IF(AND(KX13="",KY13=""),"",IF(OR(LA13="",LA13&lt;KZ13),KZ13,IF(KY13="",LA13,KX13*KX$4+LA13*(1-KX$4))))</f>
        <v/>
      </c>
      <c r="LC13" s="102"/>
      <c r="LD13" s="102"/>
      <c r="LE13" s="104" t="str">
        <f>IF(AND(LC13="",LD13=""),"",LC13*LC$4+LD13*(1-LC$4))</f>
        <v/>
      </c>
      <c r="LF13" s="102"/>
      <c r="LG13" s="104" t="str">
        <f>IF(AND(LC13="",LD13=""),"",IF(OR(LF13="",LF13&lt;LE13),LE13,IF(LD13="",LF13,LC13*LC$4+LF13*(1-LC$4))))</f>
        <v/>
      </c>
      <c r="LH13" s="104">
        <f>IF(AND(KI13="",KN13="",KS13=""),"",SUM(KI13)*SUM(KM$4)+SUM(KN13)*SUM(KR$4)+SUM(KS13)*SUM(KW$4)+SUM(KX13)*SUM(LB$4)+SUM(LC13)*SUM(LG$4))</f>
        <v>11.6875</v>
      </c>
      <c r="LI13" s="104">
        <f>IF(AND(KJ13="",KO13="",KT13=""),"",SUM(KJ13)*SUM(KM$4)+SUM(KO13)*SUM(KR$4)+SUM(KT13)*SUM(KW$4)+SUM(KY13)*SUM(LB$4)+SUM(LD13)*SUM(LG$4))</f>
        <v>12.25</v>
      </c>
      <c r="LJ13" s="104">
        <f>IF(AND(KK13="",KP13="",KU13=""),"",SUM(KK13)*SUM(KM$4)+SUM(KP13)*SUM(KR$4)+SUM(KU13)*SUM(KW$4)+SUM(KZ13)*SUM(LB$4)+SUM(LE13)*SUM(LG$4))</f>
        <v>12.025</v>
      </c>
      <c r="LK13" s="104" t="str">
        <f>IF(AND(KL13="",KQ13="",KV13=""),"",SUM(KL13)*SUM(KM$4)+SUM(KQ13)*SUM(KR$4)+SUM(KV13)*SUM(KW$4)+SUM(LA13)*SUM(LB$4)+SUM(LF13)*SUM(LG$4))</f>
        <v/>
      </c>
      <c r="LL13" s="104">
        <f>IF(AND(KM13="",KR13="",KW13=""),"",SUM(KM13)*SUM(KM$4)+SUM(KR13)*SUM(KR$4)+SUM(KW13)*SUM(KW$4)+SUM(LB13)*SUM(LB$4)+SUM(LG13)*SUM(LG$4))</f>
        <v>12.025</v>
      </c>
      <c r="LM13" s="105">
        <f>IF(LJ13="","",IF(SUM(LL13)=0,IF(SUM(LJ13)&gt;=10,LM$4,0),IF(SUM(LL13)&gt;=10,LM$4,0)))</f>
        <v>2</v>
      </c>
      <c r="LN13" s="109">
        <f>IF(ISERROR(RANK(LL13,LL$6:LL$31)),"",RANK(LL13,LL$6:LL$31))</f>
        <v>14</v>
      </c>
      <c r="LO13" s="102"/>
      <c r="LP13" s="102"/>
      <c r="LQ13" s="104" t="str">
        <f>IF(AND(LO13="",LP13=""),"",LO13*LO$4+LP13*(1-LO$4))</f>
        <v/>
      </c>
      <c r="LR13" s="102"/>
      <c r="LS13" s="104" t="str">
        <f>IF(AND(LO13="",LP13=""),"",IF(OR(LR13="",LR13&lt;LQ13),LQ13,IF(LP13="",LR13,LO13*LO$4+LR13*(1-LO$4))))</f>
        <v/>
      </c>
      <c r="LT13" s="102"/>
      <c r="LU13" s="102"/>
      <c r="LV13" s="104" t="str">
        <f>IF(AND(LT13="",LU13=""),"",LT13*LT$4+LU13*(1-LT$4))</f>
        <v/>
      </c>
      <c r="LW13" s="102"/>
      <c r="LX13" s="104" t="str">
        <f>IF(AND(LT13="",LU13=""),"",IF(OR(LW13="",LW13&lt;LV13),LV13,IF(LU13="",LW13,LT13*LT$4+LW13*(1-LT$4))))</f>
        <v/>
      </c>
      <c r="LY13" s="102"/>
      <c r="LZ13" s="102"/>
      <c r="MA13" s="104" t="str">
        <f>IF(AND(LY13="",LZ13=""),"",LY13*LY$4+LZ13*(1-LY$4))</f>
        <v/>
      </c>
      <c r="MB13" s="118"/>
      <c r="MC13" s="104" t="str">
        <f>IF(AND(LY13="",LZ13=""),"",IF(OR(MB13="",MB13&lt;MA13),MA13,IF(LZ13="",MB13,LY13*LY$4+MB13*(1-LY$4))))</f>
        <v/>
      </c>
      <c r="MD13" s="102"/>
      <c r="ME13" s="102"/>
      <c r="MF13" s="104" t="str">
        <f>IF(AND(MD13="",ME13=""),"",MD13*MD$4+ME13*(1-MD$4))</f>
        <v/>
      </c>
      <c r="MG13" s="118"/>
      <c r="MH13" s="104" t="str">
        <f>IF(AND(MD13="",ME13=""),"",IF(OR(MG13="",MG13&lt;MF13),MF13,IF(ME13="",MG13,MD13*MD$4+MG13*(1-MD$4))))</f>
        <v/>
      </c>
      <c r="MI13" s="102"/>
      <c r="MJ13" s="102"/>
      <c r="MK13" s="104" t="str">
        <f>IF(AND(MI13="",MJ13=""),"",MI13*MI$4+MJ13*(1-MI$4))</f>
        <v/>
      </c>
      <c r="ML13" s="102"/>
      <c r="MM13" s="104" t="str">
        <f>IF(AND(MI13="",MJ13=""),"",IF(OR(ML13="",ML13&lt;MK13),MK13,IF(MJ13="",ML13,MI13*MI$4+ML13*(1-MI$4))))</f>
        <v/>
      </c>
      <c r="MN13" s="104" t="str">
        <f>IF(AND(LO13="",LT13="",LY13=""),"",SUM(LO13)*SUM(LS$4)+SUM(LT13)*SUM(LX$4)+SUM(LY13)*SUM(MC$4)+SUM(MD13)*SUM(MH$4)+SUM(MI13)*SUM(MM$4))</f>
        <v/>
      </c>
      <c r="MO13" s="104" t="str">
        <f>IF(AND(LP13="",LU13="",LZ13=""),"",SUM(LP13)*SUM(LS$4)+SUM(LU13)*SUM(LX$4)+SUM(LZ13)*SUM(MC$4)+SUM(ME13)*SUM(MH$4)+SUM(MJ13)*SUM(MM$4))</f>
        <v/>
      </c>
      <c r="MP13" s="104" t="str">
        <f>IF(AND(LQ13="",LV13="",MA13=""),"",SUM(LQ13)*SUM(LS$4)+SUM(LV13)*SUM(LX$4)+SUM(MA13)*SUM(MC$4)+SUM(MF13)*SUM(MH$4)+SUM(MK13)*SUM(MM$4))</f>
        <v/>
      </c>
      <c r="MQ13" s="104" t="str">
        <f>IF(AND(LR13="",LW13="",MB13=""),"",SUM(LR13)*SUM(LS$4)+SUM(LW13)*SUM(LX$4)+SUM(MB13)*SUM(MC$4)+SUM(MG13)*SUM(MH$4)+SUM(ML13)*SUM(MM$4))</f>
        <v/>
      </c>
      <c r="MR13" s="104" t="str">
        <f>IF(AND(LS13="",LX13="",MC13=""),"",SUM(LS13)*SUM(LS$4)+SUM(LX13)*SUM(LX$4)+SUM(MC13)*SUM(MC$4)+SUM(MH13)*SUM(MH$4)+SUM(MM13)*SUM(MM$4))</f>
        <v/>
      </c>
      <c r="MS13" s="105" t="str">
        <f>IF(MP13="","",IF(SUM(MR13)=0,IF(SUM(MP13)&gt;=10,MS$4,0),IF(SUM(MR13)&gt;=10,MS$4,0)))</f>
        <v/>
      </c>
      <c r="MT13" s="109" t="str">
        <f>IF(ISERROR(RANK(MR13,MR$6:MR$31)),"",RANK(MR13,MR$6:MR$31))</f>
        <v/>
      </c>
      <c r="MU13" s="102"/>
      <c r="MV13" s="102"/>
      <c r="MW13" s="104" t="str">
        <f>IF(AND(MU13="",MV13=""),"",MU13*MU$4+MV13*(1-MU$4))</f>
        <v/>
      </c>
      <c r="MX13" s="102"/>
      <c r="MY13" s="104" t="str">
        <f>IF(AND(MU13="",MV13=""),"",IF(OR(MX13="",MX13&lt;MW13),MW13,IF(MV13="",MX13,MU13*MU$4+MX13*(1-MU$4))))</f>
        <v/>
      </c>
      <c r="MZ13" s="102"/>
      <c r="NA13" s="102"/>
      <c r="NB13" s="104" t="str">
        <f>IF(AND(MZ13="",NA13=""),"",MZ13*MZ$4+NA13*(1-MZ$4))</f>
        <v/>
      </c>
      <c r="NC13" s="102"/>
      <c r="ND13" s="104" t="str">
        <f>IF(AND(MZ13="",NA13=""),"",IF(OR(NC13="",NC13&lt;NB13),NB13,IF(NA13="",NC13,MZ13*MZ$4+NC13*(1-MZ$4))))</f>
        <v/>
      </c>
      <c r="NE13" s="102"/>
      <c r="NF13" s="102"/>
      <c r="NG13" s="104" t="str">
        <f>IF(AND(NE13="",NF13=""),"",NE13*NE$4+NF13*(1-NE$4))</f>
        <v/>
      </c>
      <c r="NH13" s="118"/>
      <c r="NI13" s="104" t="str">
        <f>IF(AND(NE13="",NF13=""),"",IF(OR(NH13="",NH13&lt;NG13),NG13,IF(NF13="",NH13,NE13*NE$4+NH13*(1-NE$4))))</f>
        <v/>
      </c>
      <c r="NJ13" s="102"/>
      <c r="NK13" s="102"/>
      <c r="NL13" s="104" t="str">
        <f>IF(AND(NJ13="",NK13=""),"",NJ13*NJ$4+NK13*(1-NJ$4))</f>
        <v/>
      </c>
      <c r="NM13" s="118"/>
      <c r="NN13" s="104" t="str">
        <f>IF(AND(NJ13="",NK13=""),"",IF(OR(NM13="",NM13&lt;NL13),NL13,IF(NK13="",NM13,NJ13*NJ$4+NM13*(1-NJ$4))))</f>
        <v/>
      </c>
      <c r="NO13" s="102"/>
      <c r="NP13" s="102"/>
      <c r="NQ13" s="104" t="str">
        <f>IF(AND(NO13="",NP13=""),"",NO13*NO$4+NP13*(1-NO$4))</f>
        <v/>
      </c>
      <c r="NR13" s="102"/>
      <c r="NS13" s="104" t="str">
        <f>IF(AND(NO13="",NP13=""),"",IF(OR(NR13="",NR13&lt;NQ13),NQ13,IF(NP13="",NR13,NO13*NO$4+NR13*(1-NO$4))))</f>
        <v/>
      </c>
      <c r="NT13" s="104" t="str">
        <f>IF(AND(MU13="",MZ13="",NE13=""),"",SUM(MU13)*SUM(MY$4)+SUM(MZ13)*SUM(ND$4)+SUM(NE13)*SUM(NI$4)+SUM(NJ13)*SUM(NN$4)+SUM(NO13)*SUM(NS$4))</f>
        <v/>
      </c>
      <c r="NU13" s="104" t="str">
        <f>IF(AND(MV13="",NA13="",NF13=""),"",SUM(MV13)*SUM(MY$4)+SUM(NA13)*SUM(ND$4)+SUM(NF13)*SUM(NI$4)+SUM(NK13)*SUM(NN$4)+SUM(NP13)*SUM(NS$4))</f>
        <v/>
      </c>
      <c r="NV13" s="104" t="str">
        <f>IF(AND(MW13="",NB13="",NG13=""),"",SUM(MW13)*SUM(MY$4)+SUM(NB13)*SUM(ND$4)+SUM(NG13)*SUM(NI$4)+SUM(NL13)*SUM(NN$4)+SUM(NQ13)*SUM(NS$4))</f>
        <v/>
      </c>
      <c r="NW13" s="104" t="str">
        <f>IF(AND(MX13="",NC13="",NH13=""),"",SUM(MX13)*SUM(MY$4)+SUM(NC13)*SUM(ND$4)+SUM(NH13)*SUM(NI$4)+SUM(NM13)*SUM(NN$4)+SUM(NR13)*SUM(NS$4))</f>
        <v/>
      </c>
      <c r="NX13" s="104" t="str">
        <f>IF(AND(MY13="",ND13="",NI13=""),"",SUM(MY13)*SUM(MY$4)+SUM(ND13)*SUM(ND$4)+SUM(NI13)*SUM(NI$4)+SUM(NN13)*SUM(NN$4)+SUM(NS13)*SUM(NS$4))</f>
        <v/>
      </c>
      <c r="NY13" s="105" t="str">
        <f>IF(NV13="","",IF(SUM(NX13)=0,IF(SUM(NV13)&gt;=10,NY$4,0),IF(SUM(NX13)&gt;=10,NY$4,0)))</f>
        <v/>
      </c>
      <c r="NZ13" s="109" t="str">
        <f>IF(ISERROR(RANK(NX13,NX$6:NX$31)),"",RANK(NX13,NX$6:NX$31))</f>
        <v/>
      </c>
      <c r="OA13" s="73" t="str">
        <f>B13</f>
        <v>Joselito</v>
      </c>
      <c r="OB13" s="104">
        <f>AJ13</f>
        <v>10.059374999999999</v>
      </c>
      <c r="OC13" s="104">
        <f>BP13</f>
        <v>10.78125</v>
      </c>
      <c r="OD13" s="104">
        <f>CV13</f>
        <v>13.6555</v>
      </c>
      <c r="OE13" s="104">
        <f>EB13</f>
        <v>13.150000000000002</v>
      </c>
      <c r="OF13" s="104">
        <f>FH13</f>
        <v>11.518750000000001</v>
      </c>
      <c r="OG13" s="104">
        <f>GN13</f>
        <v>10.119791666666668</v>
      </c>
      <c r="OH13" s="104">
        <f>HT13</f>
        <v>9.6062499999999993</v>
      </c>
      <c r="OI13" s="104">
        <f>IZ13</f>
        <v>15.25</v>
      </c>
      <c r="OJ13" s="104">
        <f>KF13</f>
        <v>14</v>
      </c>
      <c r="OK13" s="104">
        <f>LL13</f>
        <v>12.025</v>
      </c>
      <c r="OL13" s="104" t="str">
        <f>MR13</f>
        <v/>
      </c>
      <c r="OM13" s="104" t="str">
        <f>NX13</f>
        <v/>
      </c>
      <c r="ON13" s="134"/>
      <c r="OO13" s="104" t="e">
        <f>IF(AF13="","",(SUM(#REF!)*SUM($AK$4)+SUM(BL13)*SUM($BQ$4)+SUM(CR13)*SUM($CW$4)+SUM(DX13)*SUM($EC$4)+SUM(FD13)*SUM($FI$4)+SUM(GJ13)*SUM($GO$4)+SUM(HP13)*SUM($HU$4)+SUM(IV13)*SUM($JA$4)+SUM(KB13)*SUM($KG$4)+SUM(LH13)*SUM($LM$4)+SUM(MN13)*SUM($MS$4)+SUM(NT13)*SUM($NY$4))/30)</f>
        <v>#REF!</v>
      </c>
      <c r="OP13" s="104" t="e">
        <f>IF(AG13="","",(SUM(#REF!)*SUM($AK$4)+SUM(BM13)*SUM($BQ$4)+SUM(CS13)*SUM($CW$4)+SUM(DY13)*SUM($EC$4)+SUM(FE13)*SUM($FI$4)+SUM(GK13)*SUM($GO$4)+SUM(HQ13)*SUM($HU$4)+SUM(IW13)*SUM($JA$4)+SUM(KC13)*SUM($KG$4)+SUM(LI13)*SUM($LM$4)+SUM(MO13)*SUM($MS$4)+SUM(NU13)*SUM($NY$4))/30)</f>
        <v>#REF!</v>
      </c>
      <c r="OQ13" s="104">
        <f>IF(AH13="","",($AK$4*SUM(AH13)+$BQ$4*SUM(BN13)+$CW$4*SUM(CT13)+$EC$4*SUM(DZ13)+$FI$4*SUM(FF13)+$GO$4*SUM(GL13)+$HU$4*SUM(HR13)+$JA$4*SUM(IX13)+$KG$4*SUM(KD13)+$LM$4*SUM(LJ13)+$MS$4*SUM(MP13)+$NY$4*SUM(NV13))/30)</f>
        <v>11.925490277777779</v>
      </c>
      <c r="OR13" s="104">
        <f>IF(AJ13="","",($AK$4*SUM(AJ13)+$BQ$4*SUM(BP13)+$CW$4*SUM(CV13)+$EC$4*SUM(EB13)+$FI$4*SUM(FH13)+$GO$4*SUM(GN13)+$HU$4*SUM(HT13)+$JA$4*SUM(IZ13)+$KG$4*SUM(KF13)+$LM$4*SUM(LL13)+$MS$4*SUM(MR13)+$NY$4*SUM(NX13))/30)</f>
        <v>11.906740277777779</v>
      </c>
      <c r="OS13" s="105">
        <f>IF(AL13="","",SUM($AK13,$BQ13,$CW13,$EC13,$FI13,$GO13,$HU13,$JA13,$KG13,$LM13,$MS13,$NY13))</f>
        <v>28</v>
      </c>
      <c r="OT13" s="105">
        <f>IF(OR13="","",IF(OR13&lt;10,OS13,30))</f>
        <v>30</v>
      </c>
      <c r="OU13" s="134"/>
      <c r="OV13" s="109">
        <f>IF(ISERROR(RANK(OR13,OR$6:OR$31)),"",RANK(OR13,OR$6:OR$31))</f>
        <v>9</v>
      </c>
      <c r="OX13" s="95" t="s">
        <v>34</v>
      </c>
      <c r="OY13" s="95" t="s">
        <v>34</v>
      </c>
      <c r="OZ13" s="95" t="s">
        <v>33</v>
      </c>
      <c r="PA13" s="95" t="s">
        <v>35</v>
      </c>
      <c r="PB13" s="95"/>
      <c r="PC13" s="95" t="s">
        <v>34</v>
      </c>
      <c r="PD13" s="95"/>
      <c r="PE13" s="95"/>
      <c r="PF13" s="95"/>
      <c r="PG13" s="95"/>
    </row>
    <row r="14" spans="1:423" ht="15.6" x14ac:dyDescent="0.3">
      <c r="A14" s="103" t="e">
        <f>A13+1</f>
        <v>#VALUE!</v>
      </c>
      <c r="B14" s="197" t="s">
        <v>345</v>
      </c>
      <c r="C14" s="197"/>
      <c r="D14" s="195"/>
      <c r="E14" s="195"/>
      <c r="F14" s="196"/>
      <c r="G14" s="102">
        <v>10.5</v>
      </c>
      <c r="H14" s="102">
        <v>8.25</v>
      </c>
      <c r="I14" s="104">
        <f>IF(AND(G14="",H14=""),"",G14*G$4+H14*(1-G$4))</f>
        <v>9.15</v>
      </c>
      <c r="J14" s="102">
        <v>8.25</v>
      </c>
      <c r="K14" s="104">
        <f>IF(AND(G14="",H14=""),"",IF(OR(J14="",J14&lt;I14),I14,IF(H14="",J14,G14*G$4+J14*(1-G$4))))</f>
        <v>9.15</v>
      </c>
      <c r="L14" s="102">
        <v>12.5</v>
      </c>
      <c r="M14" s="102">
        <v>6.5</v>
      </c>
      <c r="N14" s="104">
        <f>IF(AND(L14="",M14=""),"",L14*L$4+M14*(1-L$4))</f>
        <v>8.9</v>
      </c>
      <c r="O14" s="102">
        <v>10.25</v>
      </c>
      <c r="P14" s="104">
        <f>IF(AND(L14="",M14=""),"",IF(OR(O14="",O14&lt;N14),N14,IF(M14="",O14,L14*L$4+O14*(1-L$4))))</f>
        <v>11.149999999999999</v>
      </c>
      <c r="Q14" s="102">
        <v>10</v>
      </c>
      <c r="R14" s="102">
        <v>10.75</v>
      </c>
      <c r="S14" s="104">
        <f>IF(AND(Q14="",R14=""),"",Q14*Q$4+R14*(1-Q$4))</f>
        <v>10.45</v>
      </c>
      <c r="T14" s="118"/>
      <c r="U14" s="104">
        <f>IF(AND(Q14="",R14=""),"",IF(OR(T14="",T14&lt;S14),S14,IF(R14="",T14,Q14*Q$4+T14*(1-Q$4))))</f>
        <v>10.45</v>
      </c>
      <c r="V14" s="102">
        <v>11</v>
      </c>
      <c r="W14" s="102">
        <v>7.75</v>
      </c>
      <c r="X14" s="104">
        <f>IF(AND(V14="",W14=""),"",V14*V$4+W14*(1-V$4))</f>
        <v>9.0500000000000007</v>
      </c>
      <c r="Y14" s="118">
        <v>10.25</v>
      </c>
      <c r="Z14" s="104">
        <f>IF(AND(V14="",W14=""),"",IF(OR(Y14="",Y14&lt;X14),X14,IF(W14="",Y14,V14*V$4+Y14*(1-V$4))))</f>
        <v>10.55</v>
      </c>
      <c r="AA14" s="102"/>
      <c r="AB14" s="102"/>
      <c r="AC14" s="104" t="str">
        <f>IF(AND(AA14="",AB14=""),"",AA14*AA$4+AB14*(1-AA$4))</f>
        <v/>
      </c>
      <c r="AD14" s="102"/>
      <c r="AE14" s="104" t="str">
        <f>IF(AND(AA14="",AB14=""),"",IF(OR(AD14="",AD14&lt;AC14),AC14,IF(AB14="",AD14,AA14*AA$4+AD14*(1-AA$4))))</f>
        <v/>
      </c>
      <c r="AF14" s="104">
        <f>IF(AND(G14="",L14="",Q14=""),"",SUM(G14)*SUM(K$4)+SUM(L14)*SUM(P$4)+SUM(Q14)*SUM(U$4)+SUM(V14)*SUM(Z$4)+SUM(AA14)*SUM(AE$4))</f>
        <v>10.875</v>
      </c>
      <c r="AG14" s="104">
        <f>IF(AND(H14="",M14="",R14=""),"",SUM(H14)*SUM(K$4)+SUM(M14)*SUM(P$4)+SUM(R14)*SUM(U$4)+SUM(W14)*SUM(Z$4)+SUM(AB14)*SUM(AE$4))</f>
        <v>8.421875</v>
      </c>
      <c r="AH14" s="104">
        <f>IF(AND(I14="",N14="",S14=""),"",SUM(I14)*SUM(K$4)+SUM(N14)*SUM(P$4)+SUM(S14)*SUM(U$4)+SUM(X14)*SUM(Z$4)+SUM(AC14)*SUM(AE$4))</f>
        <v>9.4031249999999993</v>
      </c>
      <c r="AI14" s="104">
        <f>IF(AND(J14="",O14="",T14=""),"",SUM(J14)*SUM(K$4)+SUM(O14)*SUM(P$4)+SUM(T14)*SUM(U$4)+SUM(Y14)*SUM(Z$4)+SUM(AD14)*SUM(AE$4))</f>
        <v>7.0625</v>
      </c>
      <c r="AJ14" s="104">
        <f>IF(AND(K14="",P14="",U14=""),"",SUM(K14)*SUM(K$4)+SUM(P14)*SUM(P$4)+SUM(U14)*SUM(U$4)+SUM(Z14)*SUM(Z$4)+SUM(AE14)*SUM(AE$4))</f>
        <v>10.199999999999999</v>
      </c>
      <c r="AK14" s="105">
        <f>IF(AH14="","",IF(SUM(AJ14)=0,IF(SUM(AH14)&gt;=10,AK$4,0),IF(SUM(AJ14)&gt;=10,AK$4,0)))</f>
        <v>5</v>
      </c>
      <c r="AL14" s="109">
        <f>IF(ISERROR(RANK(AJ14,AJ$6:AJ$31)),"",RANK(AJ14,AJ$6:AJ$31))</f>
        <v>13</v>
      </c>
      <c r="AM14" s="102">
        <v>14.5</v>
      </c>
      <c r="AN14" s="102">
        <v>14.5</v>
      </c>
      <c r="AO14" s="104">
        <f>IF(AND(AM14="",AN14=""),"",AM14*AM$4+AN14*(1-AM$4))</f>
        <v>14.5</v>
      </c>
      <c r="AP14" s="102"/>
      <c r="AQ14" s="104">
        <f>IF(AND(AM14="",AN14=""),"",IF(OR(AP14="",AP14&lt;AO14),AO14,IF(AN14="",AP14,AM14*AM$4+AP14*(1-AM$4))))</f>
        <v>14.5</v>
      </c>
      <c r="AR14" s="102">
        <v>10.5</v>
      </c>
      <c r="AS14" s="102">
        <v>11</v>
      </c>
      <c r="AT14" s="104">
        <f>IF(AND(AR14="",AS14=""),"",AR14*AR$4+AS14*(1-AR$4))</f>
        <v>10.8</v>
      </c>
      <c r="AU14" s="102"/>
      <c r="AV14" s="104">
        <f>IF(AND(AR14="",AS14=""),"",IF(OR(AU14="",AU14&lt;AT14),AT14,IF(AS14="",AU14,AR14*AR$4+AU14*(1-AR$4))))</f>
        <v>10.8</v>
      </c>
      <c r="AW14" s="102">
        <v>10.5</v>
      </c>
      <c r="AX14" s="102">
        <v>14.5</v>
      </c>
      <c r="AY14" s="104">
        <f>IF(AND(AW14="",AX14=""),"",AW14*AW$4+AX14*(1-AW$4))</f>
        <v>12.899999999999999</v>
      </c>
      <c r="AZ14" s="118"/>
      <c r="BA14" s="104">
        <f>IF(AND(AW14="",AX14=""),"",IF(OR(AZ14="",AZ14&lt;AY14),AY14,IF(AX14="",AZ14,AW14*AW$4+AZ14*(1-AW$4))))</f>
        <v>12.899999999999999</v>
      </c>
      <c r="BB14" s="102"/>
      <c r="BC14" s="102"/>
      <c r="BD14" s="104" t="str">
        <f>IF(AND(BB14="",BC14=""),"",BB14*BB$4+BC14*(1-BB$4))</f>
        <v/>
      </c>
      <c r="BE14" s="118"/>
      <c r="BF14" s="104" t="str">
        <f>IF(AND(BB14="",BC14=""),"",IF(OR(BE14="",BE14&lt;BD14),BD14,IF(BC14="",BE14,BB14*BB$4+BE14*(1-BB$4))))</f>
        <v/>
      </c>
      <c r="BG14" s="102"/>
      <c r="BH14" s="102"/>
      <c r="BI14" s="104" t="str">
        <f>IF(AND(BG14="",BH14=""),"",BG14*BG$4+BH14*(1-BG$4))</f>
        <v/>
      </c>
      <c r="BJ14" s="102"/>
      <c r="BK14" s="104" t="str">
        <f>IF(AND(BG14="",BH14=""),"",IF(OR(BJ14="",BJ14&lt;BI14),BI14,IF(BH14="",BJ14,BG14*BG$4+BJ14*(1-BG$4))))</f>
        <v/>
      </c>
      <c r="BL14" s="104">
        <f>IF(AND(AM14="",AR14="",AW14=""),"",SUM(AM14)*SUM(AQ$4)+SUM(AR14)*SUM(AV$4)+SUM(AW14)*SUM(BA$4)+SUM(BB14)*SUM(BF$4)+SUM(BG14)*SUM(BK$4))</f>
        <v>12</v>
      </c>
      <c r="BM14" s="104">
        <f>IF(AND(AN14="",AS14="",AX14=""),"",SUM(AN14)*SUM(AQ$4)+SUM(AS14)*SUM(AV$4)+SUM(AX14)*SUM(BA$4)+SUM(BC14)*SUM(BF$4)+SUM(BH14)*SUM(BK$4))</f>
        <v>12.96875</v>
      </c>
      <c r="BN14" s="104">
        <f>IF(AND(AO14="",AT14="",AY14=""),"",SUM(AO14)*SUM(AQ$4)+SUM(AT14)*SUM(AV$4)+SUM(AY14)*SUM(BA$4)+SUM(BD14)*SUM(BF$4)+SUM(BI14)*SUM(BK$4))</f>
        <v>12.581250000000001</v>
      </c>
      <c r="BO14" s="104" t="str">
        <f>IF(AND(AP14="",AU14="",AZ14=""),"",SUM(AP14)*SUM(AQ$4)+SUM(AU14)*SUM(AV$4)+SUM(AZ14)*SUM(BA$4)+SUM(BE14)*SUM(BF$4)+SUM(BJ14)*SUM(BK$4))</f>
        <v/>
      </c>
      <c r="BP14" s="104">
        <f>IF(AND(AQ14="",AV14="",BA14=""),"",SUM(AQ14)*SUM(AQ$4)+SUM(AV14)*SUM(AV$4)+SUM(BA14)*SUM(BA$4)+SUM(BF14)*SUM(BF$4)+SUM(BK14)*SUM(BK$4))</f>
        <v>12.581250000000001</v>
      </c>
      <c r="BQ14" s="105">
        <f>IF(BN14="","",IF(SUM(BP14)=0,IF(SUM(BN14)&gt;=10,BQ$4,0),IF(SUM(BP14)&gt;=10,BQ$4,0)))</f>
        <v>4</v>
      </c>
      <c r="BR14" s="109">
        <f>IF(ISERROR(RANK(BP14,BP$6:BP$31)),"",RANK(BP14,BP$6:BP$31))</f>
        <v>3</v>
      </c>
      <c r="BS14" s="102">
        <v>15.16</v>
      </c>
      <c r="BT14" s="102">
        <v>15</v>
      </c>
      <c r="BU14" s="104">
        <f>IF(AND(BS14="",BT14=""),"",BS14*BS$4+BT14*(1-BS$4))</f>
        <v>15.064</v>
      </c>
      <c r="BV14" s="102"/>
      <c r="BW14" s="104">
        <f>IF(AND(BS14="",BT14=""),"",IF(OR(BV14="",BV14&lt;BU14),BU14,IF(BT14="",BV14,BS14*BS$4+BV14*(1-BS$4))))</f>
        <v>15.064</v>
      </c>
      <c r="BX14" s="102">
        <v>15</v>
      </c>
      <c r="BY14" s="102">
        <v>14</v>
      </c>
      <c r="BZ14" s="104">
        <f>IF(AND(BX14="",BY14=""),"",BX14*BX$4+BY14*(1-BX$4))</f>
        <v>14.4</v>
      </c>
      <c r="CA14" s="102"/>
      <c r="CB14" s="104">
        <f>IF(AND(BX14="",BY14=""),"",IF(OR(CA14="",CA14&lt;BZ14),BZ14,IF(BY14="",CA14,BX14*BX$4+CA14*(1-BX$4))))</f>
        <v>14.4</v>
      </c>
      <c r="CC14" s="102">
        <v>16.899999999999999</v>
      </c>
      <c r="CD14" s="102">
        <v>10</v>
      </c>
      <c r="CE14" s="104">
        <f>IF(AND(CC14="",CD14=""),"",CC14*CC$4+CD14*(1-CC$4))</f>
        <v>12.76</v>
      </c>
      <c r="CF14" s="118"/>
      <c r="CG14" s="104">
        <f>IF(AND(CC14="",CD14=""),"",IF(OR(CF14="",CF14&lt;CE14),CE14,IF(CD14="",CF14,CC14*CC$4+CF14*(1-CC$4))))</f>
        <v>12.76</v>
      </c>
      <c r="CH14" s="102"/>
      <c r="CI14" s="102"/>
      <c r="CJ14" s="104" t="str">
        <f>IF(AND(CH14="",CI14=""),"",CH14*CH$4+CI14*(1-CH$4))</f>
        <v/>
      </c>
      <c r="CK14" s="118"/>
      <c r="CL14" s="104" t="str">
        <f>IF(AND(CH14="",CI14=""),"",IF(OR(CK14="",CK14&lt;CJ14),CJ14,IF(CI14="",CK14,CH14*CH$4+CK14*(1-CH$4))))</f>
        <v/>
      </c>
      <c r="CM14" s="102"/>
      <c r="CN14" s="102"/>
      <c r="CO14" s="104" t="str">
        <f>IF(AND(CM14="",CN14=""),"",CM14*CM$4+CN14*(1-CM$4))</f>
        <v/>
      </c>
      <c r="CP14" s="102"/>
      <c r="CQ14" s="104" t="str">
        <f>IF(AND(CM14="",CN14=""),"",IF(OR(CP14="",CP14&lt;CO14),CO14,IF(CN14="",CP14,CM14*CM$4+CP14*(1-CM$4))))</f>
        <v/>
      </c>
      <c r="CR14" s="104">
        <f>IF(AND(BS14="",BX14="",CC14=""),"",SUM(BS14)*SUM(BW$4)+SUM(BX14)*SUM(CB$4)+SUM(CC14)*SUM(CG$4)+SUM(CH14)*SUM(CL$4)+SUM(CM14)*SUM(CQ$4))</f>
        <v>15.65375</v>
      </c>
      <c r="CS14" s="104">
        <f>IF(AND(BT14="",BY14="",CD14=""),"",SUM(BT14)*SUM(BW$4)+SUM(BY14)*SUM(CB$4)+SUM(CD14)*SUM(CG$4)+SUM(CI14)*SUM(CL$4)+SUM(CN14)*SUM(CQ$4))</f>
        <v>13.125</v>
      </c>
      <c r="CT14" s="104">
        <f>IF(AND(BU14="",BZ14="",CE14=""),"",SUM(BU14)*SUM(BW$4)+SUM(BZ14)*SUM(CB$4)+SUM(CE14)*SUM(CG$4)+SUM(CJ14)*SUM(CL$4)+SUM(CO14)*SUM(CQ$4))</f>
        <v>14.136500000000002</v>
      </c>
      <c r="CU14" s="104" t="str">
        <f>IF(AND(BV14="",CA14="",CF14=""),"",SUM(BV14)*SUM(BW$4)+SUM(CA14)*SUM(CB$4)+SUM(CF14)*SUM(CG$4)+SUM(CK14)*SUM(CL$4)+SUM(CP14)*SUM(CQ$4))</f>
        <v/>
      </c>
      <c r="CV14" s="104">
        <f>IF(AND(BW14="",CB14="",CG14=""),"",SUM(BW14)*SUM(BW$4)+SUM(CB14)*SUM(CB$4)+SUM(CG14)*SUM(CG$4)+SUM(CL14)*SUM(CL$4)+SUM(CQ14)*SUM(CQ$4))</f>
        <v>14.136500000000002</v>
      </c>
      <c r="CW14" s="105">
        <f>IF(CT14="","",IF(SUM(CV14)=0,IF(SUM(CT14)&gt;=10,CW$4,0),IF(SUM(CV14)&gt;=10,CW$4,0)))</f>
        <v>4</v>
      </c>
      <c r="CX14" s="109">
        <f>IF(ISERROR(RANK(CV14,CV$6:CV$31)),"",RANK(CV14,CV$6:CV$31))</f>
        <v>6</v>
      </c>
      <c r="CY14" s="102">
        <v>13</v>
      </c>
      <c r="CZ14" s="102">
        <v>15</v>
      </c>
      <c r="DA14" s="104">
        <f>IF(AND(CY14="",CZ14=""),"",CY14*CY$4+CZ14*(1-CY$4))</f>
        <v>14.2</v>
      </c>
      <c r="DB14" s="102"/>
      <c r="DC14" s="104">
        <f>IF(AND(CY14="",CZ14=""),"",IF(OR(DB14="",DB14&lt;DA14),DA14,IF(CZ14="",DB14,CY14*CY$4+DB14*(1-CY$4))))</f>
        <v>14.2</v>
      </c>
      <c r="DD14" s="102">
        <v>16</v>
      </c>
      <c r="DE14" s="102">
        <v>13</v>
      </c>
      <c r="DF14" s="104">
        <f>IF(AND(DD14="",DE14=""),"",DD14*DD$4+DE14*(1-DD$4))</f>
        <v>14.2</v>
      </c>
      <c r="DG14" s="102"/>
      <c r="DH14" s="104">
        <f>IF(AND(DD14="",DE14=""),"",IF(OR(DG14="",DG14&lt;DF14),DF14,IF(DE14="",DG14,DD14*DD$4+DG14*(1-DD$4))))</f>
        <v>14.2</v>
      </c>
      <c r="DI14" s="102"/>
      <c r="DJ14" s="102"/>
      <c r="DK14" s="104" t="str">
        <f>IF(AND(DI14="",DJ14=""),"",DI14*DI$4+DJ14*(1-DI$4))</f>
        <v/>
      </c>
      <c r="DL14" s="118"/>
      <c r="DM14" s="104" t="str">
        <f>IF(AND(DI14="",DJ14=""),"",IF(OR(DL14="",DL14&lt;DK14),DK14,IF(DJ14="",DL14,DI14*DI$4+DL14*(1-DI$4))))</f>
        <v/>
      </c>
      <c r="DN14" s="102"/>
      <c r="DO14" s="102"/>
      <c r="DP14" s="104" t="str">
        <f>IF(AND(DN14="",DO14=""),"",DN14*DN$4+DO14*(1-DN$4))</f>
        <v/>
      </c>
      <c r="DQ14" s="118"/>
      <c r="DR14" s="104" t="str">
        <f>IF(AND(DN14="",DO14=""),"",IF(OR(DQ14="",DQ14&lt;DP14),DP14,IF(DO14="",DQ14,DN14*DN$4+DQ14*(1-DN$4))))</f>
        <v/>
      </c>
      <c r="DS14" s="102"/>
      <c r="DT14" s="102"/>
      <c r="DU14" s="104" t="str">
        <f>IF(AND(DS14="",DT14=""),"",DS14*DS$4+DT14*(1-DS$4))</f>
        <v/>
      </c>
      <c r="DV14" s="102"/>
      <c r="DW14" s="104" t="str">
        <f>IF(AND(DS14="",DT14=""),"",IF(OR(DV14="",DV14&lt;DU14),DU14,IF(DT14="",DV14,DS14*DS$4+DV14*(1-DS$4))))</f>
        <v/>
      </c>
      <c r="DX14" s="104">
        <f>IF(AND(CY14="",DD14="",DI14=""),"",SUM(CY14)*SUM(DC$4)+SUM(DD14)*SUM(DH$4)+SUM(DI14)*SUM(DM$4)+SUM(DN14)*SUM(DR$4)+SUM(DS14)*SUM(DW$4))</f>
        <v>14.5</v>
      </c>
      <c r="DY14" s="104">
        <f>IF(AND(CZ14="",DE14="",DJ14=""),"",SUM(CZ14)*SUM(DC$4)+SUM(DE14)*SUM(DH$4)+SUM(DJ14)*SUM(DM$4)+SUM(DO14)*SUM(DR$4)+SUM(DT14)*SUM(DW$4))</f>
        <v>14</v>
      </c>
      <c r="DZ14" s="104">
        <f>IF(AND(DA14="",DF14="",DK14=""),"",SUM(DA14)*SUM(DC$4)+SUM(DF14)*SUM(DH$4)+SUM(DK14)*SUM(DM$4)+SUM(DP14)*SUM(DR$4)+SUM(DU14)*SUM(DW$4))</f>
        <v>14.2</v>
      </c>
      <c r="EA14" s="104" t="str">
        <f>IF(AND(DB14="",DG14="",DL14=""),"",SUM(DB14)*SUM(DC$4)+SUM(DG14)*SUM(DH$4)+SUM(DL14)*SUM(DM$4)+SUM(DQ14)*SUM(DR$4)+SUM(DV14)*SUM(DW$4))</f>
        <v/>
      </c>
      <c r="EB14" s="104">
        <f>IF(AND(DC14="",DH14="",DM14=""),"",SUM(DC14)*SUM(DC$4)+SUM(DH14)*SUM(DH$4)+SUM(DM14)*SUM(DM$4)+SUM(DR14)*SUM(DR$4)+SUM(DW14)*SUM(DW$4))</f>
        <v>14.2</v>
      </c>
      <c r="EC14" s="105">
        <f>IF(DZ14="","",IF(SUM(EB14)=0,IF(SUM(DZ14)&gt;=10,EC$4,0),IF(SUM(EB14)&gt;=10,EC$4,0)))</f>
        <v>4</v>
      </c>
      <c r="ED14" s="109">
        <f>IF(ISERROR(RANK(EB14,EB$6:EB$31)),"",RANK(EB14,EB$6:EB$31))</f>
        <v>9</v>
      </c>
      <c r="EE14" s="102">
        <v>13.5</v>
      </c>
      <c r="EF14" s="102">
        <v>8</v>
      </c>
      <c r="EG14" s="104">
        <f>IF(AND(EE14="",EF14=""),"",EE14*EE$4+EF14*(1-EE$4))</f>
        <v>10.199999999999999</v>
      </c>
      <c r="EH14" s="102"/>
      <c r="EI14" s="104">
        <f>IF(AND(EE14="",EF14=""),"",IF(OR(EH14="",EH14&lt;EG14),EG14,IF(EF14="",EH14,EE14*EE$4+EH14*(1-EE$4))))</f>
        <v>10.199999999999999</v>
      </c>
      <c r="EJ14" s="102">
        <v>13</v>
      </c>
      <c r="EK14" s="102">
        <v>10</v>
      </c>
      <c r="EL14" s="104">
        <f>IF(AND(EJ14="",EK14=""),"",EJ14*EJ$4+EK14*(1-EJ$4))</f>
        <v>11.2</v>
      </c>
      <c r="EM14" s="102"/>
      <c r="EN14" s="104">
        <f>IF(AND(EJ14="",EK14=""),"",IF(OR(EM14="",EM14&lt;EL14),EL14,IF(EK14="",EM14,EJ14*EJ$4+EM14*(1-EJ$4))))</f>
        <v>11.2</v>
      </c>
      <c r="EO14" s="102">
        <v>15</v>
      </c>
      <c r="EP14" s="102">
        <v>11.5</v>
      </c>
      <c r="EQ14" s="104">
        <f>IF(AND(EO14="",EP14=""),"",EO14*EO$4+EP14*(1-EO$4))</f>
        <v>12.899999999999999</v>
      </c>
      <c r="ER14" s="118"/>
      <c r="ES14" s="104">
        <f>IF(AND(EO14="",EP14=""),"",IF(OR(ER14="",ER14&lt;EQ14),EQ14,IF(EP14="",ER14,EO14*EO$4+ER14*(1-EO$4))))</f>
        <v>12.899999999999999</v>
      </c>
      <c r="ET14" s="102"/>
      <c r="EU14" s="102"/>
      <c r="EV14" s="104" t="str">
        <f>IF(AND(ET14="",EU14=""),"",ET14*ET$4+EU14*(1-ET$4))</f>
        <v/>
      </c>
      <c r="EW14" s="118"/>
      <c r="EX14" s="104" t="str">
        <f>IF(AND(ET14="",EU14=""),"",IF(OR(EW14="",EW14&lt;EV14),EV14,IF(EU14="",EW14,ET14*ET$4+EW14*(1-ET$4))))</f>
        <v/>
      </c>
      <c r="EY14" s="102"/>
      <c r="EZ14" s="102"/>
      <c r="FA14" s="104" t="str">
        <f>IF(AND(EY14="",EZ14=""),"",EY14*EY$4+EZ14*(1-EY$4))</f>
        <v/>
      </c>
      <c r="FB14" s="102"/>
      <c r="FC14" s="104" t="str">
        <f>IF(AND(EY14="",EZ14=""),"",IF(OR(FB14="",FB14&lt;FA14),FA14,IF(EZ14="",FB14,EY14*EY$4+FB14*(1-EY$4))))</f>
        <v/>
      </c>
      <c r="FD14" s="104">
        <f>IF(AND(EE14="",EJ14="",EO14=""),"",SUM(EE14)*SUM(EI$4)+SUM(EJ14)*SUM(EN$4)+SUM(EO14)*SUM(ES$4)+SUM(ET14)*SUM(EX$4)+SUM(EY14)*SUM(FC$4))</f>
        <v>13.90625</v>
      </c>
      <c r="FE14" s="104">
        <f>IF(AND(EF14="",EK14="",EP14=""),"",SUM(EF14)*SUM(EI$4)+SUM(EK14)*SUM(EN$4)+SUM(EP14)*SUM(ES$4)+SUM(EU14)*SUM(EX$4)+SUM(EZ14)*SUM(FC$4))</f>
        <v>9.9375</v>
      </c>
      <c r="FF14" s="104">
        <f>IF(AND(EG14="",EL14="",EQ14=""),"",SUM(EG14)*SUM(EI$4)+SUM(EL14)*SUM(EN$4)+SUM(EQ14)*SUM(ES$4)+SUM(EV14)*SUM(EX$4)+SUM(FA14)*SUM(FC$4))</f>
        <v>11.524999999999999</v>
      </c>
      <c r="FG14" s="104" t="str">
        <f>IF(AND(EH14="",EM14="",ER14=""),"",SUM(EH14)*SUM(EI$4)+SUM(EM14)*SUM(EN$4)+SUM(ER14)*SUM(ES$4)+SUM(EW14)*SUM(EX$4)+SUM(FB14)*SUM(FC$4))</f>
        <v/>
      </c>
      <c r="FH14" s="104">
        <f>IF(AND(EI14="",EN14="",ES14=""),"",SUM(EI14)*SUM(EI$4)+SUM(EN14)*SUM(EN$4)+SUM(ES14)*SUM(ES$4)+SUM(EX14)*SUM(EX$4)+SUM(FC14)*SUM(FC$4))</f>
        <v>11.524999999999999</v>
      </c>
      <c r="FI14" s="105">
        <f>IF(FF14="","",IF(SUM(FH14)=0,IF(SUM(FF14)&gt;=10,FI$4,0),IF(SUM(FH14)&gt;=10,FI$4,0)))</f>
        <v>3</v>
      </c>
      <c r="FJ14" s="109">
        <f>IF(ISERROR(RANK(FH14,FH$6:FH$31)),"",RANK(FH14,FH$6:FH$31))</f>
        <v>10</v>
      </c>
      <c r="FK14" s="198">
        <v>10</v>
      </c>
      <c r="FL14" s="198">
        <v>13.75</v>
      </c>
      <c r="FM14" s="104">
        <f>IF(AND(FK14="",FL14=""),"",FK14*FK$4+FL14*(1-FK$4))</f>
        <v>12.25</v>
      </c>
      <c r="FN14" s="200"/>
      <c r="FO14" s="104">
        <f>IF(AND(FK14="",FL14=""),"",IF(OR(FN14="",FN14&lt;FM14),FM14,IF(FL14="",FN14,FK14*FK$4+FN14*(1-FK$4))))</f>
        <v>12.25</v>
      </c>
      <c r="FP14" s="199">
        <v>0</v>
      </c>
      <c r="FQ14" s="197">
        <v>8</v>
      </c>
      <c r="FR14" s="104">
        <f>IF(AND(FP14="",FQ14=""),"",FP14*FP$4+FQ14*(1-FP$4))</f>
        <v>4.8</v>
      </c>
      <c r="FS14" s="203"/>
      <c r="FT14" s="104">
        <f>IF(AND(FP14="",FQ14=""),"",IF(OR(FS14="",FS14&lt;FR14),FR14,IF(FQ14="",FS14,FP14*FP$4+FS14*(1-FP$4))))</f>
        <v>4.8</v>
      </c>
      <c r="FU14" s="102">
        <v>17.7</v>
      </c>
      <c r="FV14" s="198">
        <v>9</v>
      </c>
      <c r="FW14" s="104">
        <f>IF(AND(FU14="",FV14=""),"",FU14*FU$4+FV14*(1-FU$4))</f>
        <v>12.48</v>
      </c>
      <c r="FX14" s="202"/>
      <c r="FY14" s="104">
        <f>IF(AND(FU14="",FV14=""),"",IF(OR(FX14="",FX14&lt;FW14),FW14,IF(FV14="",FX14,FU14*FU$4+FX14*(1-FU$4))))</f>
        <v>12.48</v>
      </c>
      <c r="FZ14" s="102"/>
      <c r="GA14" s="102"/>
      <c r="GB14" s="104" t="str">
        <f>IF(AND(FZ14="",GA14=""),"",FZ14*FZ$4+GA14*(1-FZ$4))</f>
        <v/>
      </c>
      <c r="GC14" s="118"/>
      <c r="GD14" s="104" t="str">
        <f>IF(AND(FZ14="",GA14=""),"",IF(OR(GC14="",GC14&lt;GB14),GB14,IF(GA14="",GC14,FZ14*FZ$4+GC14*(1-FZ$4))))</f>
        <v/>
      </c>
      <c r="GE14" s="102"/>
      <c r="GF14" s="102"/>
      <c r="GG14" s="104" t="str">
        <f>IF(AND(GE14="",GF14=""),"",GE14*GE$4+GF14*(1-GE$4))</f>
        <v/>
      </c>
      <c r="GH14" s="102"/>
      <c r="GI14" s="104" t="str">
        <f>IF(AND(GE14="",GF14=""),"",IF(OR(GH14="",GH14&lt;GG14),GG14,IF(GF14="",GH14,GE14*GE$4+GH14*(1-GE$4))))</f>
        <v/>
      </c>
      <c r="GJ14" s="104">
        <f>IF(AND(FK14="",FP14="",FU14=""),"",SUM(FK14)*SUM(FO$4)+SUM(FP14)*SUM(FT$4)+SUM(FU14)*SUM(FY$4)+SUM(FZ14)*SUM(GD$4)+SUM(GE14)*SUM(GI$4))</f>
        <v>9.90625</v>
      </c>
      <c r="GK14" s="104">
        <f>IF(AND(FL14="",FQ14="",FV14=""),"",SUM(FL14)*SUM(FO$4)+SUM(FQ14)*SUM(FT$4)+SUM(FV14)*SUM(FY$4)+SUM(GA14)*SUM(GD$4)+SUM(GF14)*SUM(GI$4))</f>
        <v>10.828125</v>
      </c>
      <c r="GL14" s="104">
        <f>IF(AND(FM14="",FR14="",FW14=""),"",SUM(FM14)*SUM(FO$4)+SUM(FR14)*SUM(FT$4)+SUM(FW14)*SUM(FY$4)+SUM(GB14)*SUM(GD$4)+SUM(GG14)*SUM(GI$4))</f>
        <v>10.459375000000001</v>
      </c>
      <c r="GM14" s="104" t="str">
        <f>IF(AND(FN14="",FS14="",FX14=""),"",SUM(FN14)*SUM(FO$4)+SUM(FS14)*SUM(FT$4)+SUM(FX14)*SUM(FY$4)+SUM(GC14)*SUM(GD$4)+SUM(GH14)*SUM(GI$4))</f>
        <v/>
      </c>
      <c r="GN14" s="104">
        <f>IF(AND(FO14="",FT14="",FY14=""),"",SUM(FO14)*SUM(FO$4)+SUM(FT14)*SUM(FT$4)+SUM(FY14)*SUM(FY$4)+SUM(GD14)*SUM(GD$4)+SUM(GI14)*SUM(GI$4))</f>
        <v>10.459375000000001</v>
      </c>
      <c r="GO14" s="105">
        <f>IF(GL14="","",IF(SUM(GN14)=0,IF(SUM(GL14)&gt;=10,GO$4,0),IF(SUM(GN14)&gt;=10,GO$4,0)))</f>
        <v>2</v>
      </c>
      <c r="GP14" s="109">
        <f>IF(ISERROR(RANK(GN14,GN$6:GN$31)),"",RANK(GN14,GN$6:GN$31))</f>
        <v>15</v>
      </c>
      <c r="GQ14" s="198">
        <v>7</v>
      </c>
      <c r="GR14" s="198">
        <v>13</v>
      </c>
      <c r="GS14" s="104">
        <f>IF(AND(GQ14="",GR14=""),"",GQ14*GQ$4+GR14*(1-GQ$4))</f>
        <v>10.6</v>
      </c>
      <c r="GT14" s="200"/>
      <c r="GU14" s="104">
        <f>IF(AND(GQ14="",GR14=""),"",IF(OR(GT14="",GT14&lt;GS14),GS14,IF(GR14="",GT14,GQ14*GQ$4+GT14*(1-GQ$4))))</f>
        <v>10.6</v>
      </c>
      <c r="GV14" s="102">
        <v>10</v>
      </c>
      <c r="GW14" s="102">
        <v>10</v>
      </c>
      <c r="GX14" s="104">
        <f>IF(AND(GV14="",GW14=""),"",GV14*GV$4+GW14*(1-GV$4))</f>
        <v>10</v>
      </c>
      <c r="GY14" s="102"/>
      <c r="GZ14" s="104">
        <f>IF(AND(GV14="",GW14=""),"",IF(OR(GY14="",GY14&lt;GX14),GX14,IF(GW14="",GY14,GV14*GV$4+GY14*(1-GV$4))))</f>
        <v>10</v>
      </c>
      <c r="HA14" s="102">
        <v>10</v>
      </c>
      <c r="HB14" s="102">
        <v>10</v>
      </c>
      <c r="HC14" s="104">
        <f>IF(AND(HA14="",HB14=""),"",HA14*HA$4+HB14*(1-HA$4))</f>
        <v>10</v>
      </c>
      <c r="HD14" s="118"/>
      <c r="HE14" s="104">
        <f>IF(AND(HA14="",HB14=""),"",IF(OR(HD14="",HD14&lt;HC14),HC14,IF(HB14="",HD14,HA14*HA$4+HD14*(1-HA$4))))</f>
        <v>10</v>
      </c>
      <c r="HF14" s="102"/>
      <c r="HG14" s="102"/>
      <c r="HH14" s="104" t="str">
        <f>IF(AND(HF14="",HG14=""),"",HF14*HF$4+HG14*(1-HF$4))</f>
        <v/>
      </c>
      <c r="HI14" s="118"/>
      <c r="HJ14" s="104" t="str">
        <f>IF(AND(HF14="",HG14=""),"",IF(OR(HI14="",HI14&lt;HH14),HH14,IF(HG14="",HI14,HF14*HF$4+HI14*(1-HF$4))))</f>
        <v/>
      </c>
      <c r="HK14" s="102"/>
      <c r="HL14" s="102"/>
      <c r="HM14" s="104" t="str">
        <f>IF(AND(HK14="",HL14=""),"",HK14*HK$4+HL14*(1-HK$4))</f>
        <v/>
      </c>
      <c r="HN14" s="102"/>
      <c r="HO14" s="104" t="str">
        <f>IF(AND(HK14="",HL14=""),"",IF(OR(HN14="",HN14&lt;HM14),HM14,IF(HL14="",HN14,HK14*HK$4+HN14*(1-HK$4))))</f>
        <v/>
      </c>
      <c r="HP14" s="104">
        <f>IF(AND(GQ14="",GV14="",HA14=""),"",SUM(GQ14)*SUM(GU$4)+SUM(GV14)*SUM(GZ$4)+SUM(HA14)*SUM(HE$4)+SUM(HF14)*SUM(HJ$4)+SUM(HK14)*SUM(HO$4))</f>
        <v>8.875</v>
      </c>
      <c r="HQ14" s="104">
        <f>IF(AND(GR14="",GW14="",HB14=""),"",SUM(GR14)*SUM(GU$4)+SUM(GW14)*SUM(GZ$4)+SUM(HB14)*SUM(HE$4)+SUM(HG14)*SUM(HJ$4)+SUM(HL14)*SUM(HO$4))</f>
        <v>11.125</v>
      </c>
      <c r="HR14" s="104">
        <f>IF(AND(GS14="",GX14="",HC14=""),"",SUM(GS14)*SUM(GU$4)+SUM(GX14)*SUM(GZ$4)+SUM(HC14)*SUM(HE$4)+SUM(HH14)*SUM(HJ$4)+SUM(HM14)*SUM(HO$4))</f>
        <v>10.225</v>
      </c>
      <c r="HS14" s="104" t="str">
        <f>IF(AND(GT14="",GY14="",HD14=""),"",SUM(GT14)*SUM(GU$4)+SUM(GY14)*SUM(GZ$4)+SUM(HD14)*SUM(HE$4)+SUM(HI14)*SUM(HJ$4)+SUM(HN14)*SUM(HO$4))</f>
        <v/>
      </c>
      <c r="HT14" s="104">
        <f>IF(AND(GU14="",GZ14="",HE14=""),"",SUM(GU14)*SUM(GU$4)+SUM(GZ14)*SUM(GZ$4)+SUM(HE14)*SUM(HE$4)+SUM(HJ14)*SUM(HJ$4)+SUM(HO14)*SUM(HO$4))</f>
        <v>10.225</v>
      </c>
      <c r="HU14" s="105">
        <f>IF(HR14="","",IF(SUM(HT14)=0,IF(SUM(HR14)&gt;=10,HU$4,0),IF(SUM(HT14)&gt;=10,HU$4,0)))</f>
        <v>2</v>
      </c>
      <c r="HV14" s="109">
        <f>IF(ISERROR(RANK(HT14,HT$6:HT$31)),"",RANK(HT14,HT$6:HT$31))</f>
        <v>11</v>
      </c>
      <c r="HW14" s="102">
        <v>15.5</v>
      </c>
      <c r="HX14" s="102">
        <v>15.5</v>
      </c>
      <c r="HY14" s="104">
        <f>IF(AND(HW14="",HX14=""),"",HW14*HW$4+HX14*(1-HW$4))</f>
        <v>15.5</v>
      </c>
      <c r="HZ14" s="102"/>
      <c r="IA14" s="104">
        <f>IF(AND(HW14="",HX14=""),"",IF(OR(HZ14="",HZ14&lt;HY14),HY14,IF(HX14="",HZ14,HW14*HW$4+HZ14*(1-HW$4))))</f>
        <v>15.5</v>
      </c>
      <c r="IB14" s="102">
        <v>16</v>
      </c>
      <c r="IC14" s="102">
        <v>16</v>
      </c>
      <c r="ID14" s="104">
        <f>IF(AND(IB14="",IC14=""),"",IB14*IB$4+IC14*(1-IB$4))</f>
        <v>16</v>
      </c>
      <c r="IE14" s="102"/>
      <c r="IF14" s="104">
        <f>IF(AND(IB14="",IC14=""),"",IF(OR(IE14="",IE14&lt;ID14),ID14,IF(IC14="",IE14,IB14*IB$4+IE14*(1-IB$4))))</f>
        <v>16</v>
      </c>
      <c r="IG14" s="102"/>
      <c r="IH14" s="102"/>
      <c r="II14" s="104" t="str">
        <f>IF(AND(IG14="",IH14=""),"",IG14*IG$4+IH14*(1-IG$4))</f>
        <v/>
      </c>
      <c r="IJ14" s="118"/>
      <c r="IK14" s="104" t="str">
        <f>IF(AND(IG14="",IH14=""),"",IF(OR(IJ14="",IJ14&lt;II14),II14,IF(IH14="",IJ14,IG14*IG$4+IJ14*(1-IG$4))))</f>
        <v/>
      </c>
      <c r="IL14" s="102"/>
      <c r="IM14" s="102"/>
      <c r="IN14" s="104" t="str">
        <f>IF(AND(IL14="",IM14=""),"",IL14*IL$4+IM14*(1-IL$4))</f>
        <v/>
      </c>
      <c r="IO14" s="118"/>
      <c r="IP14" s="104" t="str">
        <f>IF(AND(IL14="",IM14=""),"",IF(OR(IO14="",IO14&lt;IN14),IN14,IF(IM14="",IO14,IL14*IL$4+IO14*(1-IL$4))))</f>
        <v/>
      </c>
      <c r="IQ14" s="102"/>
      <c r="IR14" s="102"/>
      <c r="IS14" s="104" t="str">
        <f>IF(AND(IQ14="",IR14=""),"",IQ14*IQ$4+IR14*(1-IQ$4))</f>
        <v/>
      </c>
      <c r="IT14" s="102"/>
      <c r="IU14" s="104" t="str">
        <f>IF(AND(IQ14="",IR14=""),"",IF(OR(IT14="",IT14&lt;IS14),IS14,IF(IR14="",IT14,IQ14*IQ$4+IT14*(1-IQ$4))))</f>
        <v/>
      </c>
      <c r="IV14" s="104">
        <f>IF(AND(HW14="",IB14="",IG14=""),"",SUM(HW14)*SUM(IA$4)+SUM(IB14)*SUM(IF$4)+SUM(IG14)*SUM(IK$4)+SUM(IL14)*SUM(IP$4)+SUM(IQ14)*SUM(IU$4))</f>
        <v>15.75</v>
      </c>
      <c r="IW14" s="104">
        <f>IF(AND(HX14="",IC14="",IH14=""),"",SUM(HX14)*SUM(IA$4)+SUM(IC14)*SUM(IF$4)+SUM(IH14)*SUM(IK$4)+SUM(IM14)*SUM(IP$4)+SUM(IR14)*SUM(IU$4))</f>
        <v>15.75</v>
      </c>
      <c r="IX14" s="104">
        <f>IF(AND(HY14="",ID14="",II14=""),"",SUM(HY14)*SUM(IA$4)+SUM(ID14)*SUM(IF$4)+SUM(II14)*SUM(IK$4)+SUM(IN14)*SUM(IP$4)+SUM(IS14)*SUM(IU$4))</f>
        <v>15.75</v>
      </c>
      <c r="IY14" s="104" t="str">
        <f>IF(AND(HZ14="",IE14="",IJ14=""),"",SUM(HZ14)*SUM(IA$4)+SUM(IE14)*SUM(IF$4)+SUM(IJ14)*SUM(IK$4)+SUM(IO14)*SUM(IP$4)+SUM(IT14)*SUM(IU$4))</f>
        <v/>
      </c>
      <c r="IZ14" s="104">
        <f>IF(AND(IA14="",IF14="",IK14=""),"",SUM(IA14)*SUM(IA$4)+SUM(IF14)*SUM(IF$4)+SUM(IK14)*SUM(IK$4)+SUM(IP14)*SUM(IP$4)+SUM(IU14)*SUM(IU$4))</f>
        <v>15.75</v>
      </c>
      <c r="JA14" s="105">
        <f>IF(IX14="","",IF(SUM(IZ14)=0,IF(SUM(IX14)&gt;=10,JA$4,0),IF(SUM(IZ14)&gt;=10,JA$4,0)))</f>
        <v>2</v>
      </c>
      <c r="JB14" s="109">
        <f>IF(ISERROR(RANK(IZ14,IZ$6:IZ$31)),"",RANK(IZ14,IZ$6:IZ$31))</f>
        <v>4</v>
      </c>
      <c r="JC14" s="102"/>
      <c r="JD14" s="102"/>
      <c r="JE14" s="104" t="str">
        <f>IF(AND(JC14="",JD14=""),"",JC14*JC$4+JD14*(1-JC$4))</f>
        <v/>
      </c>
      <c r="JF14" s="102"/>
      <c r="JG14" s="104" t="str">
        <f>IF(AND(JC14="",JD14=""),"",IF(OR(JF14="",JF14&lt;JE14),JE14,IF(JD14="",JF14,JC14*JC$4+JF14*(1-JC$4))))</f>
        <v/>
      </c>
      <c r="JH14" s="102"/>
      <c r="JI14" s="102"/>
      <c r="JJ14" s="104" t="str">
        <f>IF(AND(JH14="",JI14=""),"",JH14*JH$4+JI14*(1-JH$4))</f>
        <v/>
      </c>
      <c r="JK14" s="102"/>
      <c r="JL14" s="104" t="str">
        <f>IF(AND(JH14="",JI14=""),"",IF(OR(JK14="",JK14&lt;JJ14),JJ14,IF(JI14="",JK14,JH14*JH$4+JK14*(1-JH$4))))</f>
        <v/>
      </c>
      <c r="JM14" s="102">
        <v>16</v>
      </c>
      <c r="JN14" s="102">
        <v>16</v>
      </c>
      <c r="JO14" s="104">
        <f>IF(AND(JM14="",JN14=""),"",JM14*JM$4+JN14*(1-JM$4))</f>
        <v>16</v>
      </c>
      <c r="JP14" s="118"/>
      <c r="JQ14" s="104">
        <f>IF(AND(JM14="",JN14=""),"",IF(OR(JP14="",JP14&lt;JO14),JO14,IF(JN14="",JP14,JM14*JM$4+JP14*(1-JM$4))))</f>
        <v>16</v>
      </c>
      <c r="JR14" s="102"/>
      <c r="JS14" s="102"/>
      <c r="JT14" s="104" t="str">
        <f>IF(AND(JR14="",JS14=""),"",JR14*JR$4+JS14*(1-JR$4))</f>
        <v/>
      </c>
      <c r="JU14" s="118"/>
      <c r="JV14" s="104" t="str">
        <f>IF(AND(JR14="",JS14=""),"",IF(OR(JU14="",JU14&lt;JT14),JT14,IF(JS14="",JU14,JR14*JR$4+JU14*(1-JR$4))))</f>
        <v/>
      </c>
      <c r="JW14" s="102"/>
      <c r="JX14" s="102"/>
      <c r="JY14" s="104" t="str">
        <f>IF(AND(JW14="",JX14=""),"",JW14*JW$4+JX14*(1-JW$4))</f>
        <v/>
      </c>
      <c r="JZ14" s="102"/>
      <c r="KA14" s="104" t="str">
        <f>IF(AND(JW14="",JX14=""),"",IF(OR(JZ14="",JZ14&lt;JY14),JY14,IF(JX14="",JZ14,JW14*JW$4+JZ14*(1-JW$4))))</f>
        <v/>
      </c>
      <c r="KB14" s="104">
        <f>IF(AND(JC14="",JH14="",JM14=""),"",SUM(JC14)*SUM(JG$4)+SUM(JH14)*SUM(JL$4)+SUM(JM14)*SUM(JQ$4)+SUM(JR14)*SUM(JV$4)+SUM(JW14)*SUM(KA$4))</f>
        <v>16</v>
      </c>
      <c r="KC14" s="104">
        <f>IF(AND(JD14="",JI14="",JN14=""),"",SUM(JD14)*SUM(JG$4)+SUM(JI14)*SUM(JL$4)+SUM(JN14)*SUM(JQ$4)+SUM(JS14)*SUM(JV$4)+SUM(JX14)*SUM(KA$4))</f>
        <v>16</v>
      </c>
      <c r="KD14" s="104">
        <f>IF(AND(JE14="",JJ14="",JO14=""),"",SUM(JE14)*SUM(JG$4)+SUM(JJ14)*SUM(JL$4)+SUM(JO14)*SUM(JQ$4)+SUM(JT14)*SUM(JV$4)+SUM(JY14)*SUM(KA$4))</f>
        <v>16</v>
      </c>
      <c r="KE14" s="104" t="str">
        <f>IF(AND(JF14="",JK14="",JP14=""),"",SUM(JF14)*SUM(JG$4)+SUM(JK14)*SUM(JL$4)+SUM(JP14)*SUM(JQ$4)+SUM(JU14)*SUM(JV$4)+SUM(JZ14)*SUM(KA$4))</f>
        <v/>
      </c>
      <c r="KF14" s="104">
        <f>IF(AND(JG14="",JL14="",JQ14=""),"",SUM(JG14)*SUM(JG$4)+SUM(JL14)*SUM(JL$4)+SUM(JQ14)*SUM(JQ$4)+SUM(JV14)*SUM(JV$4)+SUM(KA14)*SUM(KA$4))</f>
        <v>16</v>
      </c>
      <c r="KG14" s="105">
        <f>IF(KD14="","",IF(SUM(KF14)=0,IF(SUM(KD14)&gt;=10,KG$4,0),IF(SUM(KF14)&gt;=10,KG$4,0)))</f>
        <v>2</v>
      </c>
      <c r="KH14" s="109">
        <f>IF(ISERROR(RANK(KF14,KF$6:KF$31)),"",RANK(KF14,KF$6:KF$31))</f>
        <v>2</v>
      </c>
      <c r="KI14" s="102">
        <v>10</v>
      </c>
      <c r="KJ14" s="102">
        <v>6</v>
      </c>
      <c r="KK14" s="104">
        <f>IF(AND(KI14="",KJ14=""),"",KI14*KI$4+KJ14*(1-KI$4))</f>
        <v>7.6</v>
      </c>
      <c r="KL14" s="102"/>
      <c r="KM14" s="104">
        <f>IF(AND(KI14="",KJ14=""),"",IF(OR(KL14="",KL14&lt;KK14),KK14,IF(KJ14="",KL14,KI14*KI$4+KL14*(1-KI$4))))</f>
        <v>7.6</v>
      </c>
      <c r="KN14" s="197">
        <v>13</v>
      </c>
      <c r="KO14" s="198">
        <v>12</v>
      </c>
      <c r="KP14" s="104">
        <f>IF(AND(KN14="",KO14=""),"",KN14*KN$4+KO14*(1-KN$4))</f>
        <v>12.399999999999999</v>
      </c>
      <c r="KQ14" s="200"/>
      <c r="KR14" s="104">
        <f>IF(AND(KN14="",KO14=""),"",IF(OR(KQ14="",KQ14&lt;KP14),KP14,IF(KO14="",KQ14,KN14*KN$4+KQ14*(1-KN$4))))</f>
        <v>12.399999999999999</v>
      </c>
      <c r="KS14" s="102">
        <v>16</v>
      </c>
      <c r="KT14" s="102">
        <v>16</v>
      </c>
      <c r="KU14" s="104">
        <f>IF(AND(KS14="",KT14=""),"",KS14*KS$4+KT14*(1-KS$4))</f>
        <v>16</v>
      </c>
      <c r="KV14" s="118"/>
      <c r="KW14" s="104">
        <f>IF(AND(KS14="",KT14=""),"",IF(OR(KV14="",KV14&lt;KU14),KU14,IF(KT14="",KV14,KS14*KS$4+KV14*(1-KS$4))))</f>
        <v>16</v>
      </c>
      <c r="KX14" s="102"/>
      <c r="KY14" s="102"/>
      <c r="KZ14" s="104" t="str">
        <f>IF(AND(KX14="",KY14=""),"",KX14*KX$4+KY14*(1-KX$4))</f>
        <v/>
      </c>
      <c r="LA14" s="118"/>
      <c r="LB14" s="104" t="str">
        <f>IF(AND(KX14="",KY14=""),"",IF(OR(LA14="",LA14&lt;KZ14),KZ14,IF(KY14="",LA14,KX14*KX$4+LA14*(1-KX$4))))</f>
        <v/>
      </c>
      <c r="LC14" s="102"/>
      <c r="LD14" s="102"/>
      <c r="LE14" s="104" t="str">
        <f>IF(AND(LC14="",LD14=""),"",LC14*LC$4+LD14*(1-LC$4))</f>
        <v/>
      </c>
      <c r="LF14" s="102"/>
      <c r="LG14" s="104" t="str">
        <f>IF(AND(LC14="",LD14=""),"",IF(OR(LF14="",LF14&lt;LE14),LE14,IF(LD14="",LF14,LC14*LC$4+LF14*(1-LC$4))))</f>
        <v/>
      </c>
      <c r="LH14" s="104">
        <f>IF(AND(KI14="",KN14="",KS14=""),"",SUM(KI14)*SUM(KM$4)+SUM(KN14)*SUM(KR$4)+SUM(KS14)*SUM(KW$4)+SUM(KX14)*SUM(LB$4)+SUM(LC14)*SUM(LG$4))</f>
        <v>12.625</v>
      </c>
      <c r="LI14" s="104">
        <f>IF(AND(KJ14="",KO14="",KT14=""),"",SUM(KJ14)*SUM(KM$4)+SUM(KO14)*SUM(KR$4)+SUM(KT14)*SUM(KW$4)+SUM(KY14)*SUM(LB$4)+SUM(LD14)*SUM(LG$4))</f>
        <v>10.75</v>
      </c>
      <c r="LJ14" s="104">
        <f>IF(AND(KK14="",KP14="",KU14=""),"",SUM(KK14)*SUM(KM$4)+SUM(KP14)*SUM(KR$4)+SUM(KU14)*SUM(KW$4)+SUM(KZ14)*SUM(LB$4)+SUM(LE14)*SUM(LG$4))</f>
        <v>11.5</v>
      </c>
      <c r="LK14" s="104" t="str">
        <f>IF(AND(KL14="",KQ14="",KV14=""),"",SUM(KL14)*SUM(KM$4)+SUM(KQ14)*SUM(KR$4)+SUM(KV14)*SUM(KW$4)+SUM(LA14)*SUM(LB$4)+SUM(LF14)*SUM(LG$4))</f>
        <v/>
      </c>
      <c r="LL14" s="104">
        <f>IF(AND(KM14="",KR14="",KW14=""),"",SUM(KM14)*SUM(KM$4)+SUM(KR14)*SUM(KR$4)+SUM(KW14)*SUM(KW$4)+SUM(LB14)*SUM(LB$4)+SUM(LG14)*SUM(LG$4))</f>
        <v>11.5</v>
      </c>
      <c r="LM14" s="105">
        <f>IF(LJ14="","",IF(SUM(LL14)=0,IF(SUM(LJ14)&gt;=10,LM$4,0),IF(SUM(LL14)&gt;=10,LM$4,0)))</f>
        <v>2</v>
      </c>
      <c r="LN14" s="109">
        <f>IF(ISERROR(RANK(LL14,LL$6:LL$31)),"",RANK(LL14,LL$6:LL$31))</f>
        <v>18</v>
      </c>
      <c r="LO14" s="102"/>
      <c r="LP14" s="102"/>
      <c r="LQ14" s="104" t="str">
        <f>IF(AND(LO14="",LP14=""),"",LO14*LO$4+LP14*(1-LO$4))</f>
        <v/>
      </c>
      <c r="LR14" s="102"/>
      <c r="LS14" s="104" t="str">
        <f>IF(AND(LO14="",LP14=""),"",IF(OR(LR14="",LR14&lt;LQ14),LQ14,IF(LP14="",LR14,LO14*LO$4+LR14*(1-LO$4))))</f>
        <v/>
      </c>
      <c r="LT14" s="102"/>
      <c r="LU14" s="102"/>
      <c r="LV14" s="104" t="str">
        <f>IF(AND(LT14="",LU14=""),"",LT14*LT$4+LU14*(1-LT$4))</f>
        <v/>
      </c>
      <c r="LW14" s="102"/>
      <c r="LX14" s="104" t="str">
        <f>IF(AND(LT14="",LU14=""),"",IF(OR(LW14="",LW14&lt;LV14),LV14,IF(LU14="",LW14,LT14*LT$4+LW14*(1-LT$4))))</f>
        <v/>
      </c>
      <c r="LY14" s="102"/>
      <c r="LZ14" s="102"/>
      <c r="MA14" s="104" t="str">
        <f>IF(AND(LY14="",LZ14=""),"",LY14*LY$4+LZ14*(1-LY$4))</f>
        <v/>
      </c>
      <c r="MB14" s="118"/>
      <c r="MC14" s="104" t="str">
        <f>IF(AND(LY14="",LZ14=""),"",IF(OR(MB14="",MB14&lt;MA14),MA14,IF(LZ14="",MB14,LY14*LY$4+MB14*(1-LY$4))))</f>
        <v/>
      </c>
      <c r="MD14" s="102"/>
      <c r="ME14" s="102"/>
      <c r="MF14" s="104" t="str">
        <f>IF(AND(MD14="",ME14=""),"",MD14*MD$4+ME14*(1-MD$4))</f>
        <v/>
      </c>
      <c r="MG14" s="118"/>
      <c r="MH14" s="104" t="str">
        <f>IF(AND(MD14="",ME14=""),"",IF(OR(MG14="",MG14&lt;MF14),MF14,IF(ME14="",MG14,MD14*MD$4+MG14*(1-MD$4))))</f>
        <v/>
      </c>
      <c r="MI14" s="102"/>
      <c r="MJ14" s="102"/>
      <c r="MK14" s="104" t="str">
        <f>IF(AND(MI14="",MJ14=""),"",MI14*MI$4+MJ14*(1-MI$4))</f>
        <v/>
      </c>
      <c r="ML14" s="102"/>
      <c r="MM14" s="104" t="str">
        <f>IF(AND(MI14="",MJ14=""),"",IF(OR(ML14="",ML14&lt;MK14),MK14,IF(MJ14="",ML14,MI14*MI$4+ML14*(1-MI$4))))</f>
        <v/>
      </c>
      <c r="MN14" s="104" t="str">
        <f>IF(AND(LO14="",LT14="",LY14=""),"",SUM(LO14)*SUM(LS$4)+SUM(LT14)*SUM(LX$4)+SUM(LY14)*SUM(MC$4)+SUM(MD14)*SUM(MH$4)+SUM(MI14)*SUM(MM$4))</f>
        <v/>
      </c>
      <c r="MO14" s="104" t="str">
        <f>IF(AND(LP14="",LU14="",LZ14=""),"",SUM(LP14)*SUM(LS$4)+SUM(LU14)*SUM(LX$4)+SUM(LZ14)*SUM(MC$4)+SUM(ME14)*SUM(MH$4)+SUM(MJ14)*SUM(MM$4))</f>
        <v/>
      </c>
      <c r="MP14" s="104" t="str">
        <f>IF(AND(LQ14="",LV14="",MA14=""),"",SUM(LQ14)*SUM(LS$4)+SUM(LV14)*SUM(LX$4)+SUM(MA14)*SUM(MC$4)+SUM(MF14)*SUM(MH$4)+SUM(MK14)*SUM(MM$4))</f>
        <v/>
      </c>
      <c r="MQ14" s="104" t="str">
        <f>IF(AND(LR14="",LW14="",MB14=""),"",SUM(LR14)*SUM(LS$4)+SUM(LW14)*SUM(LX$4)+SUM(MB14)*SUM(MC$4)+SUM(MG14)*SUM(MH$4)+SUM(ML14)*SUM(MM$4))</f>
        <v/>
      </c>
      <c r="MR14" s="104" t="str">
        <f>IF(AND(LS14="",LX14="",MC14=""),"",SUM(LS14)*SUM(LS$4)+SUM(LX14)*SUM(LX$4)+SUM(MC14)*SUM(MC$4)+SUM(MH14)*SUM(MH$4)+SUM(MM14)*SUM(MM$4))</f>
        <v/>
      </c>
      <c r="MS14" s="105" t="str">
        <f>IF(MP14="","",IF(SUM(MR14)=0,IF(SUM(MP14)&gt;=10,MS$4,0),IF(SUM(MR14)&gt;=10,MS$4,0)))</f>
        <v/>
      </c>
      <c r="MT14" s="109" t="str">
        <f>IF(ISERROR(RANK(MR14,MR$6:MR$31)),"",RANK(MR14,MR$6:MR$31))</f>
        <v/>
      </c>
      <c r="MU14" s="102"/>
      <c r="MV14" s="102"/>
      <c r="MW14" s="104" t="str">
        <f>IF(AND(MU14="",MV14=""),"",MU14*MU$4+MV14*(1-MU$4))</f>
        <v/>
      </c>
      <c r="MX14" s="102"/>
      <c r="MY14" s="104" t="str">
        <f>IF(AND(MU14="",MV14=""),"",IF(OR(MX14="",MX14&lt;MW14),MW14,IF(MV14="",MX14,MU14*MU$4+MX14*(1-MU$4))))</f>
        <v/>
      </c>
      <c r="MZ14" s="102"/>
      <c r="NA14" s="102"/>
      <c r="NB14" s="104" t="str">
        <f>IF(AND(MZ14="",NA14=""),"",MZ14*MZ$4+NA14*(1-MZ$4))</f>
        <v/>
      </c>
      <c r="NC14" s="102"/>
      <c r="ND14" s="104" t="str">
        <f>IF(AND(MZ14="",NA14=""),"",IF(OR(NC14="",NC14&lt;NB14),NB14,IF(NA14="",NC14,MZ14*MZ$4+NC14*(1-MZ$4))))</f>
        <v/>
      </c>
      <c r="NE14" s="102"/>
      <c r="NF14" s="102"/>
      <c r="NG14" s="104" t="str">
        <f>IF(AND(NE14="",NF14=""),"",NE14*NE$4+NF14*(1-NE$4))</f>
        <v/>
      </c>
      <c r="NH14" s="118"/>
      <c r="NI14" s="104" t="str">
        <f>IF(AND(NE14="",NF14=""),"",IF(OR(NH14="",NH14&lt;NG14),NG14,IF(NF14="",NH14,NE14*NE$4+NH14*(1-NE$4))))</f>
        <v/>
      </c>
      <c r="NJ14" s="102"/>
      <c r="NK14" s="102"/>
      <c r="NL14" s="104" t="str">
        <f>IF(AND(NJ14="",NK14=""),"",NJ14*NJ$4+NK14*(1-NJ$4))</f>
        <v/>
      </c>
      <c r="NM14" s="118"/>
      <c r="NN14" s="104" t="str">
        <f>IF(AND(NJ14="",NK14=""),"",IF(OR(NM14="",NM14&lt;NL14),NL14,IF(NK14="",NM14,NJ14*NJ$4+NM14*(1-NJ$4))))</f>
        <v/>
      </c>
      <c r="NO14" s="102"/>
      <c r="NP14" s="102"/>
      <c r="NQ14" s="104" t="str">
        <f>IF(AND(NO14="",NP14=""),"",NO14*NO$4+NP14*(1-NO$4))</f>
        <v/>
      </c>
      <c r="NR14" s="102"/>
      <c r="NS14" s="104" t="str">
        <f>IF(AND(NO14="",NP14=""),"",IF(OR(NR14="",NR14&lt;NQ14),NQ14,IF(NP14="",NR14,NO14*NO$4+NR14*(1-NO$4))))</f>
        <v/>
      </c>
      <c r="NT14" s="104" t="str">
        <f>IF(AND(MU14="",MZ14="",NE14=""),"",SUM(MU14)*SUM(MY$4)+SUM(MZ14)*SUM(ND$4)+SUM(NE14)*SUM(NI$4)+SUM(NJ14)*SUM(NN$4)+SUM(NO14)*SUM(NS$4))</f>
        <v/>
      </c>
      <c r="NU14" s="104" t="str">
        <f>IF(AND(MV14="",NA14="",NF14=""),"",SUM(MV14)*SUM(MY$4)+SUM(NA14)*SUM(ND$4)+SUM(NF14)*SUM(NI$4)+SUM(NK14)*SUM(NN$4)+SUM(NP14)*SUM(NS$4))</f>
        <v/>
      </c>
      <c r="NV14" s="104" t="str">
        <f>IF(AND(MW14="",NB14="",NG14=""),"",SUM(MW14)*SUM(MY$4)+SUM(NB14)*SUM(ND$4)+SUM(NG14)*SUM(NI$4)+SUM(NL14)*SUM(NN$4)+SUM(NQ14)*SUM(NS$4))</f>
        <v/>
      </c>
      <c r="NW14" s="104" t="str">
        <f>IF(AND(MX14="",NC14="",NH14=""),"",SUM(MX14)*SUM(MY$4)+SUM(NC14)*SUM(ND$4)+SUM(NH14)*SUM(NI$4)+SUM(NM14)*SUM(NN$4)+SUM(NR14)*SUM(NS$4))</f>
        <v/>
      </c>
      <c r="NX14" s="104" t="str">
        <f>IF(AND(MY14="",ND14="",NI14=""),"",SUM(MY14)*SUM(MY$4)+SUM(ND14)*SUM(ND$4)+SUM(NI14)*SUM(NI$4)+SUM(NN14)*SUM(NN$4)+SUM(NS14)*SUM(NS$4))</f>
        <v/>
      </c>
      <c r="NY14" s="105" t="str">
        <f>IF(NV14="","",IF(SUM(NX14)=0,IF(SUM(NV14)&gt;=10,NY$4,0),IF(SUM(NX14)&gt;=10,NY$4,0)))</f>
        <v/>
      </c>
      <c r="NZ14" s="109" t="str">
        <f>IF(ISERROR(RANK(NX14,NX$6:NX$31)),"",RANK(NX14,NX$6:NX$31))</f>
        <v/>
      </c>
      <c r="OA14" s="73" t="str">
        <f>B14</f>
        <v>Joseph</v>
      </c>
      <c r="OB14" s="104">
        <f>AJ14</f>
        <v>10.199999999999999</v>
      </c>
      <c r="OC14" s="104">
        <f>BP14</f>
        <v>12.581250000000001</v>
      </c>
      <c r="OD14" s="104">
        <f>CV14</f>
        <v>14.136500000000002</v>
      </c>
      <c r="OE14" s="104">
        <f>EB14</f>
        <v>14.2</v>
      </c>
      <c r="OF14" s="104">
        <f>FH14</f>
        <v>11.524999999999999</v>
      </c>
      <c r="OG14" s="104">
        <f>GN14</f>
        <v>10.459375000000001</v>
      </c>
      <c r="OH14" s="104">
        <f>HT14</f>
        <v>10.225</v>
      </c>
      <c r="OI14" s="104">
        <f>IZ14</f>
        <v>15.75</v>
      </c>
      <c r="OJ14" s="104">
        <f>KF14</f>
        <v>16</v>
      </c>
      <c r="OK14" s="104">
        <f>LL14</f>
        <v>11.5</v>
      </c>
      <c r="OL14" s="104" t="str">
        <f>MR14</f>
        <v/>
      </c>
      <c r="OM14" s="104" t="str">
        <f>NX14</f>
        <v/>
      </c>
      <c r="ON14" s="134"/>
      <c r="OO14" s="104" t="e">
        <f>IF(AF14="","",(SUM(#REF!)*SUM($AK$4)+SUM(BL14)*SUM($BQ$4)+SUM(CR14)*SUM($CW$4)+SUM(DX14)*SUM($EC$4)+SUM(FD14)*SUM($FI$4)+SUM(GJ14)*SUM($GO$4)+SUM(HP14)*SUM($HU$4)+SUM(IV14)*SUM($JA$4)+SUM(KB14)*SUM($KG$4)+SUM(LH14)*SUM($LM$4)+SUM(MN14)*SUM($MS$4)+SUM(NT14)*SUM($NY$4))/30)</f>
        <v>#REF!</v>
      </c>
      <c r="OP14" s="104" t="e">
        <f>IF(AG14="","",(SUM(#REF!)*SUM($AK$4)+SUM(BM14)*SUM($BQ$4)+SUM(CS14)*SUM($CW$4)+SUM(DY14)*SUM($EC$4)+SUM(FE14)*SUM($FI$4)+SUM(GK14)*SUM($GO$4)+SUM(HQ14)*SUM($HU$4)+SUM(IW14)*SUM($JA$4)+SUM(KC14)*SUM($KG$4)+SUM(LI14)*SUM($LM$4)+SUM(MO14)*SUM($MS$4)+SUM(NU14)*SUM($NY$4))/30)</f>
        <v>#REF!</v>
      </c>
      <c r="OQ14" s="104">
        <f>IF(AH14="","",($AK$4*SUM(AH14)+$BQ$4*SUM(BN14)+$CW$4*SUM(CT14)+$EC$4*SUM(DZ14)+$FI$4*SUM(FF14)+$GO$4*SUM(GL14)+$HU$4*SUM(HR14)+$JA$4*SUM(IX14)+$KG$4*SUM(KD14)+$LM$4*SUM(LJ14)+$MS$4*SUM(MP14)+$NY$4*SUM(NV14))/30)</f>
        <v>12.437679166666666</v>
      </c>
      <c r="OR14" s="104">
        <f>IF(AJ14="","",($AK$4*SUM(AJ14)+$BQ$4*SUM(BP14)+$CW$4*SUM(CV14)+$EC$4*SUM(EB14)+$FI$4*SUM(FH14)+$GO$4*SUM(GN14)+$HU$4*SUM(HT14)+$JA$4*SUM(IZ14)+$KG$4*SUM(KF14)+$LM$4*SUM(LL14)+$MS$4*SUM(MR14)+$NY$4*SUM(NX14))/30)</f>
        <v>12.570491666666666</v>
      </c>
      <c r="OS14" s="105">
        <f>IF(AL14="","",SUM($AK14,$BQ14,$CW14,$EC14,$FI14,$GO14,$HU14,$JA14,$KG14,$LM14,$MS14,$NY14))</f>
        <v>30</v>
      </c>
      <c r="OT14" s="105">
        <f>IF(OR14="","",IF(OR14&lt;10,OS14,30))</f>
        <v>30</v>
      </c>
      <c r="OU14" s="134"/>
      <c r="OV14" s="109">
        <f>IF(ISERROR(RANK(OR14,OR$6:OR$31)),"",RANK(OR14,OR$6:OR$31))</f>
        <v>6</v>
      </c>
      <c r="OX14" s="95" t="s">
        <v>34</v>
      </c>
      <c r="OY14" s="95" t="s">
        <v>34</v>
      </c>
      <c r="OZ14" s="95" t="s">
        <v>34</v>
      </c>
      <c r="PA14" s="95" t="s">
        <v>34</v>
      </c>
      <c r="PB14" s="95"/>
      <c r="PC14" s="95" t="s">
        <v>34</v>
      </c>
      <c r="PD14" s="95"/>
      <c r="PE14" s="95"/>
      <c r="PF14" s="95"/>
      <c r="PG14" s="95"/>
    </row>
    <row r="15" spans="1:423" ht="15.6" x14ac:dyDescent="0.3">
      <c r="A15" s="103" t="e">
        <f>A14+1</f>
        <v>#VALUE!</v>
      </c>
      <c r="B15" s="197" t="s">
        <v>346</v>
      </c>
      <c r="C15" s="197"/>
      <c r="D15" s="195"/>
      <c r="E15" s="195"/>
      <c r="F15" s="196"/>
      <c r="G15" s="102">
        <v>11.5</v>
      </c>
      <c r="H15" s="102">
        <v>7</v>
      </c>
      <c r="I15" s="104">
        <f>IF(AND(G15="",H15=""),"",G15*G$4+H15*(1-G$4))</f>
        <v>8.8000000000000007</v>
      </c>
      <c r="J15" s="102">
        <v>6.25</v>
      </c>
      <c r="K15" s="104">
        <f>IF(AND(G15="",H15=""),"",IF(OR(J15="",J15&lt;I15),I15,IF(H15="",J15,G15*G$4+J15*(1-G$4))))</f>
        <v>8.8000000000000007</v>
      </c>
      <c r="L15" s="102">
        <v>10</v>
      </c>
      <c r="M15" s="102">
        <v>3.25</v>
      </c>
      <c r="N15" s="104">
        <f>IF(AND(L15="",M15=""),"",L15*L$4+M15*(1-L$4))</f>
        <v>5.95</v>
      </c>
      <c r="O15" s="102">
        <v>8.25</v>
      </c>
      <c r="P15" s="104">
        <f>IF(AND(L15="",M15=""),"",IF(OR(O15="",O15&lt;N15),N15,IF(M15="",O15,L15*L$4+O15*(1-L$4))))</f>
        <v>8.9499999999999993</v>
      </c>
      <c r="Q15" s="102">
        <v>9</v>
      </c>
      <c r="R15" s="102">
        <v>12.5</v>
      </c>
      <c r="S15" s="104">
        <f>IF(AND(Q15="",R15=""),"",Q15*Q$4+R15*(1-Q$4))</f>
        <v>11.1</v>
      </c>
      <c r="T15" s="118"/>
      <c r="U15" s="104">
        <f>IF(AND(Q15="",R15=""),"",IF(OR(T15="",T15&lt;S15),S15,IF(R15="",T15,Q15*Q$4+T15*(1-Q$4))))</f>
        <v>11.1</v>
      </c>
      <c r="V15" s="102">
        <v>14</v>
      </c>
      <c r="W15" s="102">
        <v>5.5</v>
      </c>
      <c r="X15" s="104">
        <f>IF(AND(V15="",W15=""),"",V15*V$4+W15*(1-V$4))</f>
        <v>8.9</v>
      </c>
      <c r="Y15" s="118">
        <v>5.5</v>
      </c>
      <c r="Z15" s="104">
        <f>IF(AND(V15="",W15=""),"",IF(OR(Y15="",Y15&lt;X15),X15,IF(W15="",Y15,V15*V$4+Y15*(1-V$4))))</f>
        <v>8.9</v>
      </c>
      <c r="AA15" s="102"/>
      <c r="AB15" s="102"/>
      <c r="AC15" s="104" t="str">
        <f>IF(AND(AA15="",AB15=""),"",AA15*AA$4+AB15*(1-AA$4))</f>
        <v/>
      </c>
      <c r="AD15" s="102"/>
      <c r="AE15" s="104" t="str">
        <f>IF(AND(AA15="",AB15=""),"",IF(OR(AD15="",AD15&lt;AC15),AC15,IF(AB15="",AD15,AA15*AA$4+AD15*(1-AA$4))))</f>
        <v/>
      </c>
      <c r="AF15" s="104">
        <f>IF(AND(G15="",L15="",Q15=""),"",SUM(G15)*SUM(K$4)+SUM(L15)*SUM(P$4)+SUM(Q15)*SUM(U$4)+SUM(V15)*SUM(Z$4)+SUM(AA15)*SUM(AE$4))</f>
        <v>11.21875</v>
      </c>
      <c r="AG15" s="104">
        <f>IF(AND(H15="",M15="",R15=""),"",SUM(H15)*SUM(K$4)+SUM(M15)*SUM(P$4)+SUM(R15)*SUM(U$4)+SUM(W15)*SUM(Z$4)+SUM(AB15)*SUM(AE$4))</f>
        <v>7.296875</v>
      </c>
      <c r="AH15" s="104">
        <f>IF(AND(I15="",N15="",S15=""),"",SUM(I15)*SUM(K$4)+SUM(N15)*SUM(P$4)+SUM(S15)*SUM(U$4)+SUM(X15)*SUM(Z$4)+SUM(AC15)*SUM(AE$4))</f>
        <v>8.8656249999999996</v>
      </c>
      <c r="AI15" s="104">
        <f>IF(AND(J15="",O15="",T15=""),"",SUM(J15)*SUM(K$4)+SUM(O15)*SUM(P$4)+SUM(T15)*SUM(U$4)+SUM(Y15)*SUM(Z$4)+SUM(AD15)*SUM(AE$4))</f>
        <v>4.875</v>
      </c>
      <c r="AJ15" s="104">
        <f>IF(AND(K15="",P15="",U15=""),"",SUM(K15)*SUM(K$4)+SUM(P15)*SUM(P$4)+SUM(U15)*SUM(U$4)+SUM(Z15)*SUM(Z$4)+SUM(AE15)*SUM(AE$4))</f>
        <v>9.4281249999999996</v>
      </c>
      <c r="AK15" s="105">
        <f>IF(AH15="","",IF(SUM(AJ15)=0,IF(SUM(AH15)&gt;=10,AK$4,0),IF(SUM(AJ15)&gt;=10,AK$4,0)))</f>
        <v>0</v>
      </c>
      <c r="AL15" s="109">
        <f>IF(ISERROR(RANK(AJ15,AJ$6:AJ$31)),"",RANK(AJ15,AJ$6:AJ$31))</f>
        <v>18</v>
      </c>
      <c r="AM15" s="102">
        <v>11.5</v>
      </c>
      <c r="AN15" s="102">
        <v>11.5</v>
      </c>
      <c r="AO15" s="104">
        <f>IF(AND(AM15="",AN15=""),"",AM15*AM$4+AN15*(1-AM$4))</f>
        <v>11.5</v>
      </c>
      <c r="AP15" s="102"/>
      <c r="AQ15" s="104">
        <f>IF(AND(AM15="",AN15=""),"",IF(OR(AP15="",AP15&lt;AO15),AO15,IF(AN15="",AP15,AM15*AM$4+AP15*(1-AM$4))))</f>
        <v>11.5</v>
      </c>
      <c r="AR15" s="102">
        <v>5.5</v>
      </c>
      <c r="AS15" s="102">
        <v>11</v>
      </c>
      <c r="AT15" s="104">
        <f>IF(AND(AR15="",AS15=""),"",AR15*AR$4+AS15*(1-AR$4))</f>
        <v>8.8000000000000007</v>
      </c>
      <c r="AU15" s="102"/>
      <c r="AV15" s="104">
        <f>IF(AND(AR15="",AS15=""),"",IF(OR(AU15="",AU15&lt;AT15),AT15,IF(AS15="",AU15,AR15*AR$4+AU15*(1-AR$4))))</f>
        <v>8.8000000000000007</v>
      </c>
      <c r="AW15" s="102">
        <v>6.5</v>
      </c>
      <c r="AX15" s="102">
        <v>12</v>
      </c>
      <c r="AY15" s="104">
        <f>IF(AND(AW15="",AX15=""),"",AW15*AW$4+AX15*(1-AW$4))</f>
        <v>9.7999999999999989</v>
      </c>
      <c r="AZ15" s="118"/>
      <c r="BA15" s="104">
        <f>IF(AND(AW15="",AX15=""),"",IF(OR(AZ15="",AZ15&lt;AY15),AY15,IF(AX15="",AZ15,AW15*AW$4+AZ15*(1-AW$4))))</f>
        <v>9.7999999999999989</v>
      </c>
      <c r="BB15" s="102"/>
      <c r="BC15" s="102"/>
      <c r="BD15" s="104" t="str">
        <f>IF(AND(BB15="",BC15=""),"",BB15*BB$4+BC15*(1-BB$4))</f>
        <v/>
      </c>
      <c r="BE15" s="118"/>
      <c r="BF15" s="104" t="str">
        <f>IF(AND(BB15="",BC15=""),"",IF(OR(BE15="",BE15&lt;BD15),BD15,IF(BC15="",BE15,BB15*BB$4+BE15*(1-BB$4))))</f>
        <v/>
      </c>
      <c r="BG15" s="102"/>
      <c r="BH15" s="102"/>
      <c r="BI15" s="104" t="str">
        <f>IF(AND(BG15="",BH15=""),"",BG15*BG$4+BH15*(1-BG$4))</f>
        <v/>
      </c>
      <c r="BJ15" s="102"/>
      <c r="BK15" s="104" t="str">
        <f>IF(AND(BG15="",BH15=""),"",IF(OR(BJ15="",BJ15&lt;BI15),BI15,IF(BH15="",BJ15,BG15*BG$4+BJ15*(1-BG$4))))</f>
        <v/>
      </c>
      <c r="BL15" s="104">
        <f>IF(AND(AM15="",AR15="",AW15=""),"",SUM(AM15)*SUM(AQ$4)+SUM(AR15)*SUM(AV$4)+SUM(AW15)*SUM(BA$4)+SUM(BB15)*SUM(BF$4)+SUM(BG15)*SUM(BK$4))</f>
        <v>7.9375</v>
      </c>
      <c r="BM15" s="104">
        <f>IF(AND(AN15="",AS15="",AX15=""),"",SUM(AN15)*SUM(AQ$4)+SUM(AS15)*SUM(AV$4)+SUM(AX15)*SUM(BA$4)+SUM(BC15)*SUM(BF$4)+SUM(BH15)*SUM(BK$4))</f>
        <v>11.375</v>
      </c>
      <c r="BN15" s="104">
        <f>IF(AND(AO15="",AT15="",AY15=""),"",SUM(AO15)*SUM(AQ$4)+SUM(AT15)*SUM(AV$4)+SUM(AY15)*SUM(BA$4)+SUM(BD15)*SUM(BF$4)+SUM(BI15)*SUM(BK$4))</f>
        <v>10.000000000000002</v>
      </c>
      <c r="BO15" s="104" t="str">
        <f>IF(AND(AP15="",AU15="",AZ15=""),"",SUM(AP15)*SUM(AQ$4)+SUM(AU15)*SUM(AV$4)+SUM(AZ15)*SUM(BA$4)+SUM(BE15)*SUM(BF$4)+SUM(BJ15)*SUM(BK$4))</f>
        <v/>
      </c>
      <c r="BP15" s="104">
        <f>IF(AND(AQ15="",AV15="",BA15=""),"",SUM(AQ15)*SUM(AQ$4)+SUM(AV15)*SUM(AV$4)+SUM(BA15)*SUM(BA$4)+SUM(BF15)*SUM(BF$4)+SUM(BK15)*SUM(BK$4))</f>
        <v>10.000000000000002</v>
      </c>
      <c r="BQ15" s="105">
        <f>IF(BN15="","",IF(SUM(BP15)=0,IF(SUM(BN15)&gt;=10,BQ$4,0),IF(SUM(BP15)&gt;=10,BQ$4,0)))</f>
        <v>4</v>
      </c>
      <c r="BR15" s="109">
        <f>IF(ISERROR(RANK(BP15,BP$6:BP$31)),"",RANK(BP15,BP$6:BP$31))</f>
        <v>20</v>
      </c>
      <c r="BS15" s="102">
        <v>16.18</v>
      </c>
      <c r="BT15" s="102">
        <v>10.5</v>
      </c>
      <c r="BU15" s="104">
        <f>IF(AND(BS15="",BT15=""),"",BS15*BS$4+BT15*(1-BS$4))</f>
        <v>12.772</v>
      </c>
      <c r="BV15" s="102"/>
      <c r="BW15" s="104">
        <f>IF(AND(BS15="",BT15=""),"",IF(OR(BV15="",BV15&lt;BU15),BU15,IF(BT15="",BV15,BS15*BS$4+BV15*(1-BS$4))))</f>
        <v>12.772</v>
      </c>
      <c r="BX15" s="102">
        <v>9.1199999999999992</v>
      </c>
      <c r="BY15" s="102">
        <v>16</v>
      </c>
      <c r="BZ15" s="104">
        <f>IF(AND(BX15="",BY15=""),"",BX15*BX$4+BY15*(1-BX$4))</f>
        <v>13.247999999999999</v>
      </c>
      <c r="CA15" s="102"/>
      <c r="CB15" s="104">
        <f>IF(AND(BX15="",BY15=""),"",IF(OR(CA15="",CA15&lt;BZ15),BZ15,IF(BY15="",CA15,BX15*BX$4+CA15*(1-BX$4))))</f>
        <v>13.247999999999999</v>
      </c>
      <c r="CC15" s="102">
        <v>9.0500000000000007</v>
      </c>
      <c r="CD15" s="102">
        <v>10</v>
      </c>
      <c r="CE15" s="104">
        <f>IF(AND(CC15="",CD15=""),"",CC15*CC$4+CD15*(1-CC$4))</f>
        <v>9.620000000000001</v>
      </c>
      <c r="CF15" s="118"/>
      <c r="CG15" s="104">
        <f>IF(AND(CC15="",CD15=""),"",IF(OR(CF15="",CF15&lt;CE15),CE15,IF(CD15="",CF15,CC15*CC$4+CF15*(1-CC$4))))</f>
        <v>9.620000000000001</v>
      </c>
      <c r="CH15" s="102"/>
      <c r="CI15" s="102"/>
      <c r="CJ15" s="104" t="str">
        <f>IF(AND(CH15="",CI15=""),"",CH15*CH$4+CI15*(1-CH$4))</f>
        <v/>
      </c>
      <c r="CK15" s="118"/>
      <c r="CL15" s="104" t="str">
        <f>IF(AND(CH15="",CI15=""),"",IF(OR(CK15="",CK15&lt;CJ15),CJ15,IF(CI15="",CK15,CH15*CH$4+CK15*(1-CH$4))))</f>
        <v/>
      </c>
      <c r="CM15" s="102"/>
      <c r="CN15" s="102"/>
      <c r="CO15" s="104" t="str">
        <f>IF(AND(CM15="",CN15=""),"",CM15*CM$4+CN15*(1-CM$4))</f>
        <v/>
      </c>
      <c r="CP15" s="102"/>
      <c r="CQ15" s="104" t="str">
        <f>IF(AND(CM15="",CN15=""),"",IF(OR(CP15="",CP15&lt;CO15),CO15,IF(CN15="",CP15,CM15*CM$4+CP15*(1-CM$4))))</f>
        <v/>
      </c>
      <c r="CR15" s="104">
        <f>IF(AND(BS15="",BX15="",CC15=""),"",SUM(BS15)*SUM(BW$4)+SUM(BX15)*SUM(CB$4)+SUM(CC15)*SUM(CG$4)+SUM(CH15)*SUM(CL$4)+SUM(CM15)*SUM(CQ$4))</f>
        <v>11.745625</v>
      </c>
      <c r="CS15" s="104">
        <f>IF(AND(BT15="",BY15="",CD15=""),"",SUM(BT15)*SUM(BW$4)+SUM(BY15)*SUM(CB$4)+SUM(CD15)*SUM(CG$4)+SUM(CI15)*SUM(CL$4)+SUM(CN15)*SUM(CQ$4))</f>
        <v>12.0625</v>
      </c>
      <c r="CT15" s="104">
        <f>IF(AND(BU15="",BZ15="",CE15=""),"",SUM(BU15)*SUM(BW$4)+SUM(BZ15)*SUM(CB$4)+SUM(CE15)*SUM(CG$4)+SUM(CJ15)*SUM(CL$4)+SUM(CO15)*SUM(CQ$4))</f>
        <v>11.935750000000002</v>
      </c>
      <c r="CU15" s="104" t="str">
        <f>IF(AND(BV15="",CA15="",CF15=""),"",SUM(BV15)*SUM(BW$4)+SUM(CA15)*SUM(CB$4)+SUM(CF15)*SUM(CG$4)+SUM(CK15)*SUM(CL$4)+SUM(CP15)*SUM(CQ$4))</f>
        <v/>
      </c>
      <c r="CV15" s="104">
        <f>IF(AND(BW15="",CB15="",CG15=""),"",SUM(BW15)*SUM(BW$4)+SUM(CB15)*SUM(CB$4)+SUM(CG15)*SUM(CG$4)+SUM(CL15)*SUM(CL$4)+SUM(CQ15)*SUM(CQ$4))</f>
        <v>11.935750000000002</v>
      </c>
      <c r="CW15" s="105">
        <f>IF(CT15="","",IF(SUM(CV15)=0,IF(SUM(CT15)&gt;=10,CW$4,0),IF(SUM(CV15)&gt;=10,CW$4,0)))</f>
        <v>4</v>
      </c>
      <c r="CX15" s="109">
        <f>IF(ISERROR(RANK(CV15,CV$6:CV$31)),"",RANK(CV15,CV$6:CV$31))</f>
        <v>16</v>
      </c>
      <c r="CY15" s="102">
        <v>14</v>
      </c>
      <c r="CZ15" s="102">
        <v>16.5</v>
      </c>
      <c r="DA15" s="104">
        <f>IF(AND(CY15="",CZ15=""),"",CY15*CY$4+CZ15*(1-CY$4))</f>
        <v>15.5</v>
      </c>
      <c r="DB15" s="102"/>
      <c r="DC15" s="104">
        <f>IF(AND(CY15="",CZ15=""),"",IF(OR(DB15="",DB15&lt;DA15),DA15,IF(CZ15="",DB15,CY15*CY$4+DB15*(1-CY$4))))</f>
        <v>15.5</v>
      </c>
      <c r="DD15" s="102">
        <v>17</v>
      </c>
      <c r="DE15" s="102">
        <v>11</v>
      </c>
      <c r="DF15" s="104">
        <f>IF(AND(DD15="",DE15=""),"",DD15*DD$4+DE15*(1-DD$4))</f>
        <v>13.4</v>
      </c>
      <c r="DG15" s="102"/>
      <c r="DH15" s="104">
        <f>IF(AND(DD15="",DE15=""),"",IF(OR(DG15="",DG15&lt;DF15),DF15,IF(DE15="",DG15,DD15*DD$4+DG15*(1-DD$4))))</f>
        <v>13.4</v>
      </c>
      <c r="DI15" s="102"/>
      <c r="DJ15" s="102"/>
      <c r="DK15" s="104" t="str">
        <f>IF(AND(DI15="",DJ15=""),"",DI15*DI$4+DJ15*(1-DI$4))</f>
        <v/>
      </c>
      <c r="DL15" s="118"/>
      <c r="DM15" s="104" t="str">
        <f>IF(AND(DI15="",DJ15=""),"",IF(OR(DL15="",DL15&lt;DK15),DK15,IF(DJ15="",DL15,DI15*DI$4+DL15*(1-DI$4))))</f>
        <v/>
      </c>
      <c r="DN15" s="102"/>
      <c r="DO15" s="102"/>
      <c r="DP15" s="104" t="str">
        <f>IF(AND(DN15="",DO15=""),"",DN15*DN$4+DO15*(1-DN$4))</f>
        <v/>
      </c>
      <c r="DQ15" s="118"/>
      <c r="DR15" s="104" t="str">
        <f>IF(AND(DN15="",DO15=""),"",IF(OR(DQ15="",DQ15&lt;DP15),DP15,IF(DO15="",DQ15,DN15*DN$4+DQ15*(1-DN$4))))</f>
        <v/>
      </c>
      <c r="DS15" s="102"/>
      <c r="DT15" s="102"/>
      <c r="DU15" s="104" t="str">
        <f>IF(AND(DS15="",DT15=""),"",DS15*DS$4+DT15*(1-DS$4))</f>
        <v/>
      </c>
      <c r="DV15" s="102"/>
      <c r="DW15" s="104" t="str">
        <f>IF(AND(DS15="",DT15=""),"",IF(OR(DV15="",DV15&lt;DU15),DU15,IF(DT15="",DV15,DS15*DS$4+DV15*(1-DS$4))))</f>
        <v/>
      </c>
      <c r="DX15" s="104">
        <f>IF(AND(CY15="",DD15="",DI15=""),"",SUM(CY15)*SUM(DC$4)+SUM(DD15)*SUM(DH$4)+SUM(DI15)*SUM(DM$4)+SUM(DN15)*SUM(DR$4)+SUM(DS15)*SUM(DW$4))</f>
        <v>15.5</v>
      </c>
      <c r="DY15" s="104">
        <f>IF(AND(CZ15="",DE15="",DJ15=""),"",SUM(CZ15)*SUM(DC$4)+SUM(DE15)*SUM(DH$4)+SUM(DJ15)*SUM(DM$4)+SUM(DO15)*SUM(DR$4)+SUM(DT15)*SUM(DW$4))</f>
        <v>13.75</v>
      </c>
      <c r="DZ15" s="104">
        <f>IF(AND(DA15="",DF15="",DK15=""),"",SUM(DA15)*SUM(DC$4)+SUM(DF15)*SUM(DH$4)+SUM(DK15)*SUM(DM$4)+SUM(DP15)*SUM(DR$4)+SUM(DU15)*SUM(DW$4))</f>
        <v>14.45</v>
      </c>
      <c r="EA15" s="104" t="str">
        <f>IF(AND(DB15="",DG15="",DL15=""),"",SUM(DB15)*SUM(DC$4)+SUM(DG15)*SUM(DH$4)+SUM(DL15)*SUM(DM$4)+SUM(DQ15)*SUM(DR$4)+SUM(DV15)*SUM(DW$4))</f>
        <v/>
      </c>
      <c r="EB15" s="104">
        <f>IF(AND(DC15="",DH15="",DM15=""),"",SUM(DC15)*SUM(DC$4)+SUM(DH15)*SUM(DH$4)+SUM(DM15)*SUM(DM$4)+SUM(DR15)*SUM(DR$4)+SUM(DW15)*SUM(DW$4))</f>
        <v>14.45</v>
      </c>
      <c r="EC15" s="105">
        <f>IF(DZ15="","",IF(SUM(EB15)=0,IF(SUM(DZ15)&gt;=10,EC$4,0),IF(SUM(EB15)&gt;=10,EC$4,0)))</f>
        <v>4</v>
      </c>
      <c r="ED15" s="109">
        <f>IF(ISERROR(RANK(EB15,EB$6:EB$31)),"",RANK(EB15,EB$6:EB$31))</f>
        <v>7</v>
      </c>
      <c r="EE15" s="102">
        <v>10</v>
      </c>
      <c r="EF15" s="102">
        <v>12.5</v>
      </c>
      <c r="EG15" s="104">
        <f>IF(AND(EE15="",EF15=""),"",EE15*EE$4+EF15*(1-EE$4))</f>
        <v>11.5</v>
      </c>
      <c r="EH15" s="102"/>
      <c r="EI15" s="104">
        <f>IF(AND(EE15="",EF15=""),"",IF(OR(EH15="",EH15&lt;EG15),EG15,IF(EF15="",EH15,EE15*EE$4+EH15*(1-EE$4))))</f>
        <v>11.5</v>
      </c>
      <c r="EJ15" s="102">
        <v>8</v>
      </c>
      <c r="EK15" s="102">
        <v>4.5</v>
      </c>
      <c r="EL15" s="104">
        <f>IF(AND(EJ15="",EK15=""),"",EJ15*EJ$4+EK15*(1-EJ$4))</f>
        <v>5.9</v>
      </c>
      <c r="EM15" s="102">
        <v>10</v>
      </c>
      <c r="EN15" s="104">
        <f>IF(AND(EJ15="",EK15=""),"",IF(OR(EM15="",EM15&lt;EL15),EL15,IF(EK15="",EM15,EJ15*EJ$4+EM15*(1-EJ$4))))</f>
        <v>9.1999999999999993</v>
      </c>
      <c r="EO15" s="102">
        <v>14</v>
      </c>
      <c r="EP15" s="102">
        <v>7</v>
      </c>
      <c r="EQ15" s="104">
        <f>IF(AND(EO15="",EP15=""),"",EO15*EO$4+EP15*(1-EO$4))</f>
        <v>9.8000000000000007</v>
      </c>
      <c r="ER15" s="118">
        <v>8</v>
      </c>
      <c r="ES15" s="104">
        <f>IF(AND(EO15="",EP15=""),"",IF(OR(ER15="",ER15&lt;EQ15),EQ15,IF(EP15="",ER15,EO15*EO$4+ER15*(1-EO$4))))</f>
        <v>9.8000000000000007</v>
      </c>
      <c r="ET15" s="102"/>
      <c r="EU15" s="102"/>
      <c r="EV15" s="104" t="str">
        <f>IF(AND(ET15="",EU15=""),"",ET15*ET$4+EU15*(1-ET$4))</f>
        <v/>
      </c>
      <c r="EW15" s="118"/>
      <c r="EX15" s="104" t="str">
        <f>IF(AND(ET15="",EU15=""),"",IF(OR(EW15="",EW15&lt;EV15),EV15,IF(EU15="",EW15,ET15*ET$4+EW15*(1-ET$4))))</f>
        <v/>
      </c>
      <c r="EY15" s="102"/>
      <c r="EZ15" s="102"/>
      <c r="FA15" s="104" t="str">
        <f>IF(AND(EY15="",EZ15=""),"",EY15*EY$4+EZ15*(1-EY$4))</f>
        <v/>
      </c>
      <c r="FB15" s="102"/>
      <c r="FC15" s="104" t="str">
        <f>IF(AND(EY15="",EZ15=""),"",IF(OR(FB15="",FB15&lt;FA15),FA15,IF(EZ15="",FB15,EY15*EY$4+FB15*(1-EY$4))))</f>
        <v/>
      </c>
      <c r="FD15" s="104">
        <f>IF(AND(EE15="",EJ15="",EO15=""),"",SUM(EE15)*SUM(EI$4)+SUM(EJ15)*SUM(EN$4)+SUM(EO15)*SUM(ES$4)+SUM(ET15)*SUM(EX$4)+SUM(EY15)*SUM(FC$4))</f>
        <v>10.875</v>
      </c>
      <c r="FE15" s="104">
        <f>IF(AND(EF15="",EK15="",EP15=""),"",SUM(EF15)*SUM(EI$4)+SUM(EK15)*SUM(EN$4)+SUM(EP15)*SUM(ES$4)+SUM(EU15)*SUM(EX$4)+SUM(EZ15)*SUM(FC$4))</f>
        <v>7.9375</v>
      </c>
      <c r="FF15" s="104">
        <f>IF(AND(EG15="",EL15="",EQ15=""),"",SUM(EG15)*SUM(EI$4)+SUM(EL15)*SUM(EN$4)+SUM(EQ15)*SUM(ES$4)+SUM(EV15)*SUM(EX$4)+SUM(FA15)*SUM(FC$4))</f>
        <v>9.1125000000000007</v>
      </c>
      <c r="FG15" s="104">
        <f>IF(AND(EH15="",EM15="",ER15=""),"",SUM(EH15)*SUM(EI$4)+SUM(EM15)*SUM(EN$4)+SUM(ER15)*SUM(ES$4)+SUM(EW15)*SUM(EX$4)+SUM(FB15)*SUM(FC$4))</f>
        <v>6.125</v>
      </c>
      <c r="FH15" s="104">
        <f>IF(AND(EI15="",EN15="",ES15=""),"",SUM(EI15)*SUM(EI$4)+SUM(EN15)*SUM(EN$4)+SUM(ES15)*SUM(ES$4)+SUM(EX15)*SUM(EX$4)+SUM(FC15)*SUM(FC$4))</f>
        <v>10.143750000000001</v>
      </c>
      <c r="FI15" s="105">
        <f>IF(FF15="","",IF(SUM(FH15)=0,IF(SUM(FF15)&gt;=10,FI$4,0),IF(SUM(FH15)&gt;=10,FI$4,0)))</f>
        <v>3</v>
      </c>
      <c r="FJ15" s="109">
        <f>IF(ISERROR(RANK(FH15,FH$6:FH$31)),"",RANK(FH15,FH$6:FH$31))</f>
        <v>20</v>
      </c>
      <c r="FK15" s="198">
        <v>12</v>
      </c>
      <c r="FL15" s="198">
        <v>10.25</v>
      </c>
      <c r="FM15" s="104">
        <f>IF(AND(FK15="",FL15=""),"",FK15*FK$4+FL15*(1-FK$4))</f>
        <v>10.95</v>
      </c>
      <c r="FN15" s="200"/>
      <c r="FO15" s="104">
        <f>IF(AND(FK15="",FL15=""),"",IF(OR(FN15="",FN15&lt;FM15),FM15,IF(FL15="",FN15,FK15*FK$4+FN15*(1-FK$4))))</f>
        <v>10.95</v>
      </c>
      <c r="FP15" s="199">
        <f>(8.2*20)/9</f>
        <v>18.222222222222221</v>
      </c>
      <c r="FQ15" s="197">
        <v>8</v>
      </c>
      <c r="FR15" s="104">
        <f>IF(AND(FP15="",FQ15=""),"",FP15*FP$4+FQ15*(1-FP$4))</f>
        <v>12.088888888888889</v>
      </c>
      <c r="FS15" s="203"/>
      <c r="FT15" s="104">
        <f>IF(AND(FP15="",FQ15=""),"",IF(OR(FS15="",FS15&lt;FR15),FR15,IF(FQ15="",FS15,FP15*FP$4+FS15*(1-FP$4))))</f>
        <v>12.088888888888889</v>
      </c>
      <c r="FU15" s="102">
        <v>9.3000000000000007</v>
      </c>
      <c r="FV15" s="198">
        <v>8.5</v>
      </c>
      <c r="FW15" s="104">
        <f>IF(AND(FU15="",FV15=""),"",FU15*FU$4+FV15*(1-FU$4))</f>
        <v>8.82</v>
      </c>
      <c r="FX15" s="202"/>
      <c r="FY15" s="104">
        <f>IF(AND(FU15="",FV15=""),"",IF(OR(FX15="",FX15&lt;FW15),FW15,IF(FV15="",FX15,FU15*FU$4+FX15*(1-FU$4))))</f>
        <v>8.82</v>
      </c>
      <c r="FZ15" s="102"/>
      <c r="GA15" s="102"/>
      <c r="GB15" s="104" t="str">
        <f>IF(AND(FZ15="",GA15=""),"",FZ15*FZ$4+GA15*(1-FZ$4))</f>
        <v/>
      </c>
      <c r="GC15" s="118"/>
      <c r="GD15" s="104" t="str">
        <f>IF(AND(FZ15="",GA15=""),"",IF(OR(GC15="",GC15&lt;GB15),GB15,IF(GA15="",GC15,FZ15*FZ$4+GC15*(1-FZ$4))))</f>
        <v/>
      </c>
      <c r="GE15" s="102"/>
      <c r="GF15" s="102"/>
      <c r="GG15" s="104" t="str">
        <f>IF(AND(GE15="",GF15=""),"",GE15*GE$4+GF15*(1-GE$4))</f>
        <v/>
      </c>
      <c r="GH15" s="102"/>
      <c r="GI15" s="104" t="str">
        <f>IF(AND(GE15="",GF15=""),"",IF(OR(GH15="",GH15&lt;GG15),GG15,IF(GF15="",GH15,GE15*GE$4+GH15*(1-GE$4))))</f>
        <v/>
      </c>
      <c r="GJ15" s="104">
        <f>IF(AND(FK15="",FP15="",FU15=""),"",SUM(FK15)*SUM(FO$4)+SUM(FP15)*SUM(FT$4)+SUM(FU15)*SUM(FY$4)+SUM(FZ15)*SUM(GD$4)+SUM(GE15)*SUM(GI$4))</f>
        <v>12.711805555555555</v>
      </c>
      <c r="GK15" s="104">
        <f>IF(AND(FL15="",FQ15="",FV15=""),"",SUM(FL15)*SUM(FO$4)+SUM(FQ15)*SUM(FT$4)+SUM(FV15)*SUM(FY$4)+SUM(GA15)*SUM(GD$4)+SUM(GF15)*SUM(GI$4))</f>
        <v>9.140625</v>
      </c>
      <c r="GL15" s="104">
        <f>IF(AND(FM15="",FR15="",FW15=""),"",SUM(FM15)*SUM(FO$4)+SUM(FR15)*SUM(FT$4)+SUM(FW15)*SUM(FY$4)+SUM(GB15)*SUM(GD$4)+SUM(GG15)*SUM(GI$4))</f>
        <v>10.569097222222222</v>
      </c>
      <c r="GM15" s="104" t="str">
        <f>IF(AND(FN15="",FS15="",FX15=""),"",SUM(FN15)*SUM(FO$4)+SUM(FS15)*SUM(FT$4)+SUM(FX15)*SUM(FY$4)+SUM(GC15)*SUM(GD$4)+SUM(GH15)*SUM(GI$4))</f>
        <v/>
      </c>
      <c r="GN15" s="104">
        <f>IF(AND(FO15="",FT15="",FY15=""),"",SUM(FO15)*SUM(FO$4)+SUM(FT15)*SUM(FT$4)+SUM(FY15)*SUM(FY$4)+SUM(GD15)*SUM(GD$4)+SUM(GI15)*SUM(GI$4))</f>
        <v>10.569097222222222</v>
      </c>
      <c r="GO15" s="105">
        <f>IF(GL15="","",IF(SUM(GN15)=0,IF(SUM(GL15)&gt;=10,GO$4,0),IF(SUM(GN15)&gt;=10,GO$4,0)))</f>
        <v>2</v>
      </c>
      <c r="GP15" s="109">
        <f>IF(ISERROR(RANK(GN15,GN$6:GN$31)),"",RANK(GN15,GN$6:GN$31))</f>
        <v>14</v>
      </c>
      <c r="GQ15" s="198">
        <v>5</v>
      </c>
      <c r="GR15" s="198">
        <v>10.25</v>
      </c>
      <c r="GS15" s="104">
        <f>IF(AND(GQ15="",GR15=""),"",GQ15*GQ$4+GR15*(1-GQ$4))</f>
        <v>8.1499999999999986</v>
      </c>
      <c r="GT15" s="200">
        <v>12.5</v>
      </c>
      <c r="GU15" s="104">
        <f>IF(AND(GQ15="",GR15=""),"",IF(OR(GT15="",GT15&lt;GS15),GS15,IF(GR15="",GT15,GQ15*GQ$4+GT15*(1-GQ$4))))</f>
        <v>9.5</v>
      </c>
      <c r="GV15" s="102">
        <v>10</v>
      </c>
      <c r="GW15" s="102">
        <v>10</v>
      </c>
      <c r="GX15" s="104">
        <f>IF(AND(GV15="",GW15=""),"",GV15*GV$4+GW15*(1-GV$4))</f>
        <v>10</v>
      </c>
      <c r="GY15" s="102"/>
      <c r="GZ15" s="104">
        <f>IF(AND(GV15="",GW15=""),"",IF(OR(GY15="",GY15&lt;GX15),GX15,IF(GW15="",GY15,GV15*GV$4+GY15*(1-GV$4))))</f>
        <v>10</v>
      </c>
      <c r="HA15" s="102">
        <v>10</v>
      </c>
      <c r="HB15" s="102">
        <v>10</v>
      </c>
      <c r="HC15" s="104">
        <f>IF(AND(HA15="",HB15=""),"",HA15*HA$4+HB15*(1-HA$4))</f>
        <v>10</v>
      </c>
      <c r="HD15" s="118"/>
      <c r="HE15" s="104">
        <f>IF(AND(HA15="",HB15=""),"",IF(OR(HD15="",HD15&lt;HC15),HC15,IF(HB15="",HD15,HA15*HA$4+HD15*(1-HA$4))))</f>
        <v>10</v>
      </c>
      <c r="HF15" s="102"/>
      <c r="HG15" s="102"/>
      <c r="HH15" s="104" t="str">
        <f>IF(AND(HF15="",HG15=""),"",HF15*HF$4+HG15*(1-HF$4))</f>
        <v/>
      </c>
      <c r="HI15" s="118"/>
      <c r="HJ15" s="104" t="str">
        <f>IF(AND(HF15="",HG15=""),"",IF(OR(HI15="",HI15&lt;HH15),HH15,IF(HG15="",HI15,HF15*HF$4+HI15*(1-HF$4))))</f>
        <v/>
      </c>
      <c r="HK15" s="102"/>
      <c r="HL15" s="102"/>
      <c r="HM15" s="104" t="str">
        <f>IF(AND(HK15="",HL15=""),"",HK15*HK$4+HL15*(1-HK$4))</f>
        <v/>
      </c>
      <c r="HN15" s="102"/>
      <c r="HO15" s="104" t="str">
        <f>IF(AND(HK15="",HL15=""),"",IF(OR(HN15="",HN15&lt;HM15),HM15,IF(HL15="",HN15,HK15*HK$4+HN15*(1-HK$4))))</f>
        <v/>
      </c>
      <c r="HP15" s="104">
        <f>IF(AND(GQ15="",GV15="",HA15=""),"",SUM(GQ15)*SUM(GU$4)+SUM(GV15)*SUM(GZ$4)+SUM(HA15)*SUM(HE$4)+SUM(HF15)*SUM(HJ$4)+SUM(HK15)*SUM(HO$4))</f>
        <v>8.125</v>
      </c>
      <c r="HQ15" s="104">
        <f>IF(AND(GR15="",GW15="",HB15=""),"",SUM(GR15)*SUM(GU$4)+SUM(GW15)*SUM(GZ$4)+SUM(HB15)*SUM(HE$4)+SUM(HG15)*SUM(HJ$4)+SUM(HL15)*SUM(HO$4))</f>
        <v>10.09375</v>
      </c>
      <c r="HR15" s="104">
        <f>IF(AND(GS15="",GX15="",HC15=""),"",SUM(GS15)*SUM(GU$4)+SUM(GX15)*SUM(GZ$4)+SUM(HC15)*SUM(HE$4)+SUM(HH15)*SUM(HJ$4)+SUM(HM15)*SUM(HO$4))</f>
        <v>9.3062499999999986</v>
      </c>
      <c r="HS15" s="104">
        <f>IF(AND(GT15="",GY15="",HD15=""),"",SUM(GT15)*SUM(GU$4)+SUM(GY15)*SUM(GZ$4)+SUM(HD15)*SUM(HE$4)+SUM(HI15)*SUM(HJ$4)+SUM(HN15)*SUM(HO$4))</f>
        <v>4.6875</v>
      </c>
      <c r="HT15" s="104">
        <f>IF(AND(GU15="",GZ15="",HE15=""),"",SUM(GU15)*SUM(GU$4)+SUM(GZ15)*SUM(GZ$4)+SUM(HE15)*SUM(HE$4)+SUM(HJ15)*SUM(HJ$4)+SUM(HO15)*SUM(HO$4))</f>
        <v>9.8125</v>
      </c>
      <c r="HU15" s="105">
        <f>IF(HR15="","",IF(SUM(HT15)=0,IF(SUM(HR15)&gt;=10,HU$4,0),IF(SUM(HT15)&gt;=10,HU$4,0)))</f>
        <v>0</v>
      </c>
      <c r="HV15" s="109">
        <f>IF(ISERROR(RANK(HT15,HT$6:HT$31)),"",RANK(HT15,HT$6:HT$31))</f>
        <v>18</v>
      </c>
      <c r="HW15" s="102">
        <v>10</v>
      </c>
      <c r="HX15" s="102">
        <v>10</v>
      </c>
      <c r="HY15" s="104">
        <f>IF(AND(HW15="",HX15=""),"",HW15*HW$4+HX15*(1-HW$4))</f>
        <v>10</v>
      </c>
      <c r="HZ15" s="102"/>
      <c r="IA15" s="104">
        <f>IF(AND(HW15="",HX15=""),"",IF(OR(HZ15="",HZ15&lt;HY15),HY15,IF(HX15="",HZ15,HW15*HW$4+HZ15*(1-HW$4))))</f>
        <v>10</v>
      </c>
      <c r="IB15" s="102">
        <v>10</v>
      </c>
      <c r="IC15" s="102">
        <v>10</v>
      </c>
      <c r="ID15" s="104">
        <f>IF(AND(IB15="",IC15=""),"",IB15*IB$4+IC15*(1-IB$4))</f>
        <v>10</v>
      </c>
      <c r="IE15" s="102"/>
      <c r="IF15" s="104">
        <f>IF(AND(IB15="",IC15=""),"",IF(OR(IE15="",IE15&lt;ID15),ID15,IF(IC15="",IE15,IB15*IB$4+IE15*(1-IB$4))))</f>
        <v>10</v>
      </c>
      <c r="IG15" s="102"/>
      <c r="IH15" s="102"/>
      <c r="II15" s="104" t="str">
        <f>IF(AND(IG15="",IH15=""),"",IG15*IG$4+IH15*(1-IG$4))</f>
        <v/>
      </c>
      <c r="IJ15" s="118"/>
      <c r="IK15" s="104" t="str">
        <f>IF(AND(IG15="",IH15=""),"",IF(OR(IJ15="",IJ15&lt;II15),II15,IF(IH15="",IJ15,IG15*IG$4+IJ15*(1-IG$4))))</f>
        <v/>
      </c>
      <c r="IL15" s="102"/>
      <c r="IM15" s="102"/>
      <c r="IN15" s="104" t="str">
        <f>IF(AND(IL15="",IM15=""),"",IL15*IL$4+IM15*(1-IL$4))</f>
        <v/>
      </c>
      <c r="IO15" s="118"/>
      <c r="IP15" s="104" t="str">
        <f>IF(AND(IL15="",IM15=""),"",IF(OR(IO15="",IO15&lt;IN15),IN15,IF(IM15="",IO15,IL15*IL$4+IO15*(1-IL$4))))</f>
        <v/>
      </c>
      <c r="IQ15" s="102"/>
      <c r="IR15" s="102"/>
      <c r="IS15" s="104" t="str">
        <f>IF(AND(IQ15="",IR15=""),"",IQ15*IQ$4+IR15*(1-IQ$4))</f>
        <v/>
      </c>
      <c r="IT15" s="102"/>
      <c r="IU15" s="104" t="str">
        <f>IF(AND(IQ15="",IR15=""),"",IF(OR(IT15="",IT15&lt;IS15),IS15,IF(IR15="",IT15,IQ15*IQ$4+IT15*(1-IQ$4))))</f>
        <v/>
      </c>
      <c r="IV15" s="104">
        <f>IF(AND(HW15="",IB15="",IG15=""),"",SUM(HW15)*SUM(IA$4)+SUM(IB15)*SUM(IF$4)+SUM(IG15)*SUM(IK$4)+SUM(IL15)*SUM(IP$4)+SUM(IQ15)*SUM(IU$4))</f>
        <v>10</v>
      </c>
      <c r="IW15" s="104">
        <f>IF(AND(HX15="",IC15="",IH15=""),"",SUM(HX15)*SUM(IA$4)+SUM(IC15)*SUM(IF$4)+SUM(IH15)*SUM(IK$4)+SUM(IM15)*SUM(IP$4)+SUM(IR15)*SUM(IU$4))</f>
        <v>10</v>
      </c>
      <c r="IX15" s="104">
        <f>IF(AND(HY15="",ID15="",II15=""),"",SUM(HY15)*SUM(IA$4)+SUM(ID15)*SUM(IF$4)+SUM(II15)*SUM(IK$4)+SUM(IN15)*SUM(IP$4)+SUM(IS15)*SUM(IU$4))</f>
        <v>10</v>
      </c>
      <c r="IY15" s="104" t="str">
        <f>IF(AND(HZ15="",IE15="",IJ15=""),"",SUM(HZ15)*SUM(IA$4)+SUM(IE15)*SUM(IF$4)+SUM(IJ15)*SUM(IK$4)+SUM(IO15)*SUM(IP$4)+SUM(IT15)*SUM(IU$4))</f>
        <v/>
      </c>
      <c r="IZ15" s="104">
        <f>IF(AND(IA15="",IF15="",IK15=""),"",SUM(IA15)*SUM(IA$4)+SUM(IF15)*SUM(IF$4)+SUM(IK15)*SUM(IK$4)+SUM(IP15)*SUM(IP$4)+SUM(IU15)*SUM(IU$4))</f>
        <v>10</v>
      </c>
      <c r="JA15" s="105">
        <f>IF(IX15="","",IF(SUM(IZ15)=0,IF(SUM(IX15)&gt;=10,JA$4,0),IF(SUM(IZ15)&gt;=10,JA$4,0)))</f>
        <v>2</v>
      </c>
      <c r="JB15" s="109">
        <f>IF(ISERROR(RANK(IZ15,IZ$6:IZ$31)),"",RANK(IZ15,IZ$6:IZ$31))</f>
        <v>22</v>
      </c>
      <c r="JC15" s="102"/>
      <c r="JD15" s="102"/>
      <c r="JE15" s="104" t="str">
        <f>IF(AND(JC15="",JD15=""),"",JC15*JC$4+JD15*(1-JC$4))</f>
        <v/>
      </c>
      <c r="JF15" s="102"/>
      <c r="JG15" s="104" t="str">
        <f>IF(AND(JC15="",JD15=""),"",IF(OR(JF15="",JF15&lt;JE15),JE15,IF(JD15="",JF15,JC15*JC$4+JF15*(1-JC$4))))</f>
        <v/>
      </c>
      <c r="JH15" s="102">
        <v>10</v>
      </c>
      <c r="JI15" s="102">
        <v>10</v>
      </c>
      <c r="JJ15" s="104">
        <f>IF(AND(JH15="",JI15=""),"",JH15*JH$4+JI15*(1-JH$4))</f>
        <v>10</v>
      </c>
      <c r="JK15" s="102"/>
      <c r="JL15" s="104">
        <f>IF(AND(JH15="",JI15=""),"",IF(OR(JK15="",JK15&lt;JJ15),JJ15,IF(JI15="",JK15,JH15*JH$4+JK15*(1-JH$4))))</f>
        <v>10</v>
      </c>
      <c r="JM15" s="102"/>
      <c r="JN15" s="102"/>
      <c r="JO15" s="104" t="str">
        <f>IF(AND(JM15="",JN15=""),"",JM15*JM$4+JN15*(1-JM$4))</f>
        <v/>
      </c>
      <c r="JP15" s="118"/>
      <c r="JQ15" s="104" t="str">
        <f>IF(AND(JM15="",JN15=""),"",IF(OR(JP15="",JP15&lt;JO15),JO15,IF(JN15="",JP15,JM15*JM$4+JP15*(1-JM$4))))</f>
        <v/>
      </c>
      <c r="JR15" s="102"/>
      <c r="JS15" s="102"/>
      <c r="JT15" s="104" t="str">
        <f>IF(AND(JR15="",JS15=""),"",JR15*JR$4+JS15*(1-JR$4))</f>
        <v/>
      </c>
      <c r="JU15" s="118"/>
      <c r="JV15" s="104" t="str">
        <f>IF(AND(JR15="",JS15=""),"",IF(OR(JU15="",JU15&lt;JT15),JT15,IF(JS15="",JU15,JR15*JR$4+JU15*(1-JR$4))))</f>
        <v/>
      </c>
      <c r="JW15" s="102"/>
      <c r="JX15" s="102"/>
      <c r="JY15" s="104" t="str">
        <f>IF(AND(JW15="",JX15=""),"",JW15*JW$4+JX15*(1-JW$4))</f>
        <v/>
      </c>
      <c r="JZ15" s="102"/>
      <c r="KA15" s="104" t="str">
        <f>IF(AND(JW15="",JX15=""),"",IF(OR(JZ15="",JZ15&lt;JY15),JY15,IF(JX15="",JZ15,JW15*JW$4+JZ15*(1-JW$4))))</f>
        <v/>
      </c>
      <c r="KB15" s="104">
        <f>IF(AND(JC15="",JH15="",JM15=""),"",SUM(JC15)*SUM(JG$4)+SUM(JH15)*SUM(JL$4)+SUM(JM15)*SUM(JQ$4)+SUM(JR15)*SUM(JV$4)+SUM(JW15)*SUM(KA$4))</f>
        <v>10</v>
      </c>
      <c r="KC15" s="104">
        <f>IF(AND(JD15="",JI15="",JN15=""),"",SUM(JD15)*SUM(JG$4)+SUM(JI15)*SUM(JL$4)+SUM(JN15)*SUM(JQ$4)+SUM(JS15)*SUM(JV$4)+SUM(JX15)*SUM(KA$4))</f>
        <v>10</v>
      </c>
      <c r="KD15" s="104">
        <f>IF(AND(JE15="",JJ15="",JO15=""),"",SUM(JE15)*SUM(JG$4)+SUM(JJ15)*SUM(JL$4)+SUM(JO15)*SUM(JQ$4)+SUM(JT15)*SUM(JV$4)+SUM(JY15)*SUM(KA$4))</f>
        <v>10</v>
      </c>
      <c r="KE15" s="104" t="str">
        <f>IF(AND(JF15="",JK15="",JP15=""),"",SUM(JF15)*SUM(JG$4)+SUM(JK15)*SUM(JL$4)+SUM(JP15)*SUM(JQ$4)+SUM(JU15)*SUM(JV$4)+SUM(JZ15)*SUM(KA$4))</f>
        <v/>
      </c>
      <c r="KF15" s="104">
        <f>IF(AND(JG15="",JL15="",JQ15=""),"",SUM(JG15)*SUM(JG$4)+SUM(JL15)*SUM(JL$4)+SUM(JQ15)*SUM(JQ$4)+SUM(JV15)*SUM(JV$4)+SUM(KA15)*SUM(KA$4))</f>
        <v>10</v>
      </c>
      <c r="KG15" s="105">
        <f>IF(KD15="","",IF(SUM(KF15)=0,IF(SUM(KD15)&gt;=10,KG$4,0),IF(SUM(KF15)&gt;=10,KG$4,0)))</f>
        <v>2</v>
      </c>
      <c r="KH15" s="109">
        <f>IF(ISERROR(RANK(KF15,KF$6:KF$31)),"",RANK(KF15,KF$6:KF$31))</f>
        <v>21</v>
      </c>
      <c r="KI15" s="102">
        <v>5</v>
      </c>
      <c r="KJ15" s="102">
        <v>7</v>
      </c>
      <c r="KK15" s="104">
        <f>IF(AND(KI15="",KJ15=""),"",KI15*KI$4+KJ15*(1-KI$4))</f>
        <v>6.2</v>
      </c>
      <c r="KL15" s="102">
        <v>11.25</v>
      </c>
      <c r="KM15" s="104">
        <f>IF(AND(KI15="",KJ15=""),"",IF(OR(KL15="",KL15&lt;KK15),KK15,IF(KJ15="",KL15,KI15*KI$4+KL15*(1-KI$4))))</f>
        <v>8.75</v>
      </c>
      <c r="KN15" s="197">
        <v>12</v>
      </c>
      <c r="KO15" s="198">
        <v>11</v>
      </c>
      <c r="KP15" s="104">
        <f>IF(AND(KN15="",KO15=""),"",KN15*KN$4+KO15*(1-KN$4))</f>
        <v>11.4</v>
      </c>
      <c r="KQ15" s="200"/>
      <c r="KR15" s="104">
        <f>IF(AND(KN15="",KO15=""),"",IF(OR(KQ15="",KQ15&lt;KP15),KP15,IF(KO15="",KQ15,KN15*KN$4+KQ15*(1-KN$4))))</f>
        <v>11.4</v>
      </c>
      <c r="KS15" s="102">
        <v>14</v>
      </c>
      <c r="KT15" s="102">
        <v>14</v>
      </c>
      <c r="KU15" s="104">
        <f>IF(AND(KS15="",KT15=""),"",KS15*KS$4+KT15*(1-KS$4))</f>
        <v>14</v>
      </c>
      <c r="KV15" s="118"/>
      <c r="KW15" s="104">
        <f>IF(AND(KS15="",KT15=""),"",IF(OR(KV15="",KV15&lt;KU15),KU15,IF(KT15="",KV15,KS15*KS$4+KV15*(1-KS$4))))</f>
        <v>14</v>
      </c>
      <c r="KX15" s="102"/>
      <c r="KY15" s="102"/>
      <c r="KZ15" s="104" t="str">
        <f>IF(AND(KX15="",KY15=""),"",KX15*KX$4+KY15*(1-KX$4))</f>
        <v/>
      </c>
      <c r="LA15" s="118"/>
      <c r="LB15" s="104" t="str">
        <f>IF(AND(KX15="",KY15=""),"",IF(OR(LA15="",LA15&lt;KZ15),KZ15,IF(KY15="",LA15,KX15*KX$4+LA15*(1-KX$4))))</f>
        <v/>
      </c>
      <c r="LC15" s="102"/>
      <c r="LD15" s="102"/>
      <c r="LE15" s="104" t="str">
        <f>IF(AND(LC15="",LD15=""),"",LC15*LC$4+LD15*(1-LC$4))</f>
        <v/>
      </c>
      <c r="LF15" s="102"/>
      <c r="LG15" s="104" t="str">
        <f>IF(AND(LC15="",LD15=""),"",IF(OR(LF15="",LF15&lt;LE15),LE15,IF(LD15="",LF15,LC15*LC$4+LF15*(1-LC$4))))</f>
        <v/>
      </c>
      <c r="LH15" s="104">
        <f>IF(AND(KI15="",KN15="",KS15=""),"",SUM(KI15)*SUM(KM$4)+SUM(KN15)*SUM(KR$4)+SUM(KS15)*SUM(KW$4)+SUM(KX15)*SUM(LB$4)+SUM(LC15)*SUM(LG$4))</f>
        <v>9.875</v>
      </c>
      <c r="LI15" s="104">
        <f>IF(AND(KJ15="",KO15="",KT15=""),"",SUM(KJ15)*SUM(KM$4)+SUM(KO15)*SUM(KR$4)+SUM(KT15)*SUM(KW$4)+SUM(KY15)*SUM(LB$4)+SUM(LD15)*SUM(LG$4))</f>
        <v>10.25</v>
      </c>
      <c r="LJ15" s="104">
        <f>IF(AND(KK15="",KP15="",KU15=""),"",SUM(KK15)*SUM(KM$4)+SUM(KP15)*SUM(KR$4)+SUM(KU15)*SUM(KW$4)+SUM(KZ15)*SUM(LB$4)+SUM(LE15)*SUM(LG$4))</f>
        <v>10.100000000000001</v>
      </c>
      <c r="LK15" s="104">
        <f>IF(AND(KL15="",KQ15="",KV15=""),"",SUM(KL15)*SUM(KM$4)+SUM(KQ15)*SUM(KR$4)+SUM(KV15)*SUM(KW$4)+SUM(LA15)*SUM(LB$4)+SUM(LF15)*SUM(LG$4))</f>
        <v>4.21875</v>
      </c>
      <c r="LL15" s="104">
        <f>IF(AND(KM15="",KR15="",KW15=""),"",SUM(KM15)*SUM(KM$4)+SUM(KR15)*SUM(KR$4)+SUM(KW15)*SUM(KW$4)+SUM(LB15)*SUM(LB$4)+SUM(LG15)*SUM(LG$4))</f>
        <v>11.05625</v>
      </c>
      <c r="LM15" s="105">
        <f>IF(LJ15="","",IF(SUM(LL15)=0,IF(SUM(LJ15)&gt;=10,LM$4,0),IF(SUM(LL15)&gt;=10,LM$4,0)))</f>
        <v>2</v>
      </c>
      <c r="LN15" s="109">
        <f>IF(ISERROR(RANK(LL15,LL$6:LL$31)),"",RANK(LL15,LL$6:LL$31))</f>
        <v>21</v>
      </c>
      <c r="LO15" s="102"/>
      <c r="LP15" s="102"/>
      <c r="LQ15" s="104" t="str">
        <f>IF(AND(LO15="",LP15=""),"",LO15*LO$4+LP15*(1-LO$4))</f>
        <v/>
      </c>
      <c r="LR15" s="102"/>
      <c r="LS15" s="104" t="str">
        <f>IF(AND(LO15="",LP15=""),"",IF(OR(LR15="",LR15&lt;LQ15),LQ15,IF(LP15="",LR15,LO15*LO$4+LR15*(1-LO$4))))</f>
        <v/>
      </c>
      <c r="LT15" s="102"/>
      <c r="LU15" s="102"/>
      <c r="LV15" s="104" t="str">
        <f>IF(AND(LT15="",LU15=""),"",LT15*LT$4+LU15*(1-LT$4))</f>
        <v/>
      </c>
      <c r="LW15" s="102"/>
      <c r="LX15" s="104" t="str">
        <f>IF(AND(LT15="",LU15=""),"",IF(OR(LW15="",LW15&lt;LV15),LV15,IF(LU15="",LW15,LT15*LT$4+LW15*(1-LT$4))))</f>
        <v/>
      </c>
      <c r="LY15" s="102"/>
      <c r="LZ15" s="102"/>
      <c r="MA15" s="104" t="str">
        <f>IF(AND(LY15="",LZ15=""),"",LY15*LY$4+LZ15*(1-LY$4))</f>
        <v/>
      </c>
      <c r="MB15" s="118"/>
      <c r="MC15" s="104" t="str">
        <f>IF(AND(LY15="",LZ15=""),"",IF(OR(MB15="",MB15&lt;MA15),MA15,IF(LZ15="",MB15,LY15*LY$4+MB15*(1-LY$4))))</f>
        <v/>
      </c>
      <c r="MD15" s="102"/>
      <c r="ME15" s="102"/>
      <c r="MF15" s="104" t="str">
        <f>IF(AND(MD15="",ME15=""),"",MD15*MD$4+ME15*(1-MD$4))</f>
        <v/>
      </c>
      <c r="MG15" s="118"/>
      <c r="MH15" s="104" t="str">
        <f>IF(AND(MD15="",ME15=""),"",IF(OR(MG15="",MG15&lt;MF15),MF15,IF(ME15="",MG15,MD15*MD$4+MG15*(1-MD$4))))</f>
        <v/>
      </c>
      <c r="MI15" s="102"/>
      <c r="MJ15" s="102"/>
      <c r="MK15" s="104" t="str">
        <f>IF(AND(MI15="",MJ15=""),"",MI15*MI$4+MJ15*(1-MI$4))</f>
        <v/>
      </c>
      <c r="ML15" s="102"/>
      <c r="MM15" s="104" t="str">
        <f>IF(AND(MI15="",MJ15=""),"",IF(OR(ML15="",ML15&lt;MK15),MK15,IF(MJ15="",ML15,MI15*MI$4+ML15*(1-MI$4))))</f>
        <v/>
      </c>
      <c r="MN15" s="104" t="str">
        <f>IF(AND(LO15="",LT15="",LY15=""),"",SUM(LO15)*SUM(LS$4)+SUM(LT15)*SUM(LX$4)+SUM(LY15)*SUM(MC$4)+SUM(MD15)*SUM(MH$4)+SUM(MI15)*SUM(MM$4))</f>
        <v/>
      </c>
      <c r="MO15" s="104" t="str">
        <f>IF(AND(LP15="",LU15="",LZ15=""),"",SUM(LP15)*SUM(LS$4)+SUM(LU15)*SUM(LX$4)+SUM(LZ15)*SUM(MC$4)+SUM(ME15)*SUM(MH$4)+SUM(MJ15)*SUM(MM$4))</f>
        <v/>
      </c>
      <c r="MP15" s="104" t="str">
        <f>IF(AND(LQ15="",LV15="",MA15=""),"",SUM(LQ15)*SUM(LS$4)+SUM(LV15)*SUM(LX$4)+SUM(MA15)*SUM(MC$4)+SUM(MF15)*SUM(MH$4)+SUM(MK15)*SUM(MM$4))</f>
        <v/>
      </c>
      <c r="MQ15" s="104" t="str">
        <f>IF(AND(LR15="",LW15="",MB15=""),"",SUM(LR15)*SUM(LS$4)+SUM(LW15)*SUM(LX$4)+SUM(MB15)*SUM(MC$4)+SUM(MG15)*SUM(MH$4)+SUM(ML15)*SUM(MM$4))</f>
        <v/>
      </c>
      <c r="MR15" s="104" t="str">
        <f>IF(AND(LS15="",LX15="",MC15=""),"",SUM(LS15)*SUM(LS$4)+SUM(LX15)*SUM(LX$4)+SUM(MC15)*SUM(MC$4)+SUM(MH15)*SUM(MH$4)+SUM(MM15)*SUM(MM$4))</f>
        <v/>
      </c>
      <c r="MS15" s="105" t="str">
        <f>IF(MP15="","",IF(SUM(MR15)=0,IF(SUM(MP15)&gt;=10,MS$4,0),IF(SUM(MR15)&gt;=10,MS$4,0)))</f>
        <v/>
      </c>
      <c r="MT15" s="109" t="str">
        <f>IF(ISERROR(RANK(MR15,MR$6:MR$31)),"",RANK(MR15,MR$6:MR$31))</f>
        <v/>
      </c>
      <c r="MU15" s="102"/>
      <c r="MV15" s="102"/>
      <c r="MW15" s="104" t="str">
        <f>IF(AND(MU15="",MV15=""),"",MU15*MU$4+MV15*(1-MU$4))</f>
        <v/>
      </c>
      <c r="MX15" s="102"/>
      <c r="MY15" s="104" t="str">
        <f>IF(AND(MU15="",MV15=""),"",IF(OR(MX15="",MX15&lt;MW15),MW15,IF(MV15="",MX15,MU15*MU$4+MX15*(1-MU$4))))</f>
        <v/>
      </c>
      <c r="MZ15" s="102"/>
      <c r="NA15" s="102"/>
      <c r="NB15" s="104" t="str">
        <f>IF(AND(MZ15="",NA15=""),"",MZ15*MZ$4+NA15*(1-MZ$4))</f>
        <v/>
      </c>
      <c r="NC15" s="102"/>
      <c r="ND15" s="104" t="str">
        <f>IF(AND(MZ15="",NA15=""),"",IF(OR(NC15="",NC15&lt;NB15),NB15,IF(NA15="",NC15,MZ15*MZ$4+NC15*(1-MZ$4))))</f>
        <v/>
      </c>
      <c r="NE15" s="102"/>
      <c r="NF15" s="102"/>
      <c r="NG15" s="104" t="str">
        <f>IF(AND(NE15="",NF15=""),"",NE15*NE$4+NF15*(1-NE$4))</f>
        <v/>
      </c>
      <c r="NH15" s="118"/>
      <c r="NI15" s="104" t="str">
        <f>IF(AND(NE15="",NF15=""),"",IF(OR(NH15="",NH15&lt;NG15),NG15,IF(NF15="",NH15,NE15*NE$4+NH15*(1-NE$4))))</f>
        <v/>
      </c>
      <c r="NJ15" s="102"/>
      <c r="NK15" s="102"/>
      <c r="NL15" s="104" t="str">
        <f>IF(AND(NJ15="",NK15=""),"",NJ15*NJ$4+NK15*(1-NJ$4))</f>
        <v/>
      </c>
      <c r="NM15" s="118"/>
      <c r="NN15" s="104" t="str">
        <f>IF(AND(NJ15="",NK15=""),"",IF(OR(NM15="",NM15&lt;NL15),NL15,IF(NK15="",NM15,NJ15*NJ$4+NM15*(1-NJ$4))))</f>
        <v/>
      </c>
      <c r="NO15" s="102"/>
      <c r="NP15" s="102"/>
      <c r="NQ15" s="104" t="str">
        <f>IF(AND(NO15="",NP15=""),"",NO15*NO$4+NP15*(1-NO$4))</f>
        <v/>
      </c>
      <c r="NR15" s="102"/>
      <c r="NS15" s="104" t="str">
        <f>IF(AND(NO15="",NP15=""),"",IF(OR(NR15="",NR15&lt;NQ15),NQ15,IF(NP15="",NR15,NO15*NO$4+NR15*(1-NO$4))))</f>
        <v/>
      </c>
      <c r="NT15" s="104" t="str">
        <f>IF(AND(MU15="",MZ15="",NE15=""),"",SUM(MU15)*SUM(MY$4)+SUM(MZ15)*SUM(ND$4)+SUM(NE15)*SUM(NI$4)+SUM(NJ15)*SUM(NN$4)+SUM(NO15)*SUM(NS$4))</f>
        <v/>
      </c>
      <c r="NU15" s="104" t="str">
        <f>IF(AND(MV15="",NA15="",NF15=""),"",SUM(MV15)*SUM(MY$4)+SUM(NA15)*SUM(ND$4)+SUM(NF15)*SUM(NI$4)+SUM(NK15)*SUM(NN$4)+SUM(NP15)*SUM(NS$4))</f>
        <v/>
      </c>
      <c r="NV15" s="104" t="str">
        <f>IF(AND(MW15="",NB15="",NG15=""),"",SUM(MW15)*SUM(MY$4)+SUM(NB15)*SUM(ND$4)+SUM(NG15)*SUM(NI$4)+SUM(NL15)*SUM(NN$4)+SUM(NQ15)*SUM(NS$4))</f>
        <v/>
      </c>
      <c r="NW15" s="104" t="str">
        <f>IF(AND(MX15="",NC15="",NH15=""),"",SUM(MX15)*SUM(MY$4)+SUM(NC15)*SUM(ND$4)+SUM(NH15)*SUM(NI$4)+SUM(NM15)*SUM(NN$4)+SUM(NR15)*SUM(NS$4))</f>
        <v/>
      </c>
      <c r="NX15" s="104" t="str">
        <f>IF(AND(MY15="",ND15="",NI15=""),"",SUM(MY15)*SUM(MY$4)+SUM(ND15)*SUM(ND$4)+SUM(NI15)*SUM(NI$4)+SUM(NN15)*SUM(NN$4)+SUM(NS15)*SUM(NS$4))</f>
        <v/>
      </c>
      <c r="NY15" s="105" t="str">
        <f>IF(NV15="","",IF(SUM(NX15)=0,IF(SUM(NV15)&gt;=10,NY$4,0),IF(SUM(NX15)&gt;=10,NY$4,0)))</f>
        <v/>
      </c>
      <c r="NZ15" s="109" t="str">
        <f>IF(ISERROR(RANK(NX15,NX$6:NX$31)),"",RANK(NX15,NX$6:NX$31))</f>
        <v/>
      </c>
      <c r="OA15" s="73" t="str">
        <f>B15</f>
        <v>Juliano</v>
      </c>
      <c r="OB15" s="104">
        <f>AJ15</f>
        <v>9.4281249999999996</v>
      </c>
      <c r="OC15" s="104">
        <f>BP15</f>
        <v>10.000000000000002</v>
      </c>
      <c r="OD15" s="104">
        <f>CV15</f>
        <v>11.935750000000002</v>
      </c>
      <c r="OE15" s="104">
        <f>EB15</f>
        <v>14.45</v>
      </c>
      <c r="OF15" s="104">
        <f>FH15</f>
        <v>10.143750000000001</v>
      </c>
      <c r="OG15" s="104">
        <f>GN15</f>
        <v>10.569097222222222</v>
      </c>
      <c r="OH15" s="104">
        <f>HT15</f>
        <v>9.8125</v>
      </c>
      <c r="OI15" s="104">
        <f>IZ15</f>
        <v>10</v>
      </c>
      <c r="OJ15" s="104">
        <f>KF15</f>
        <v>10</v>
      </c>
      <c r="OK15" s="104">
        <f>LL15</f>
        <v>11.05625</v>
      </c>
      <c r="OL15" s="104" t="str">
        <f>MR15</f>
        <v/>
      </c>
      <c r="OM15" s="104" t="str">
        <f>NX15</f>
        <v/>
      </c>
      <c r="ON15" s="134"/>
      <c r="OO15" s="104" t="e">
        <f>IF(AF15="","",(SUM(#REF!)*SUM($AK$4)+SUM(BL15)*SUM($BQ$4)+SUM(CR15)*SUM($CW$4)+SUM(DX15)*SUM($EC$4)+SUM(FD15)*SUM($FI$4)+SUM(GJ15)*SUM($GO$4)+SUM(HP15)*SUM($HU$4)+SUM(IV15)*SUM($JA$4)+SUM(KB15)*SUM($KG$4)+SUM(LH15)*SUM($LM$4)+SUM(MN15)*SUM($MS$4)+SUM(NT15)*SUM($NY$4))/30)</f>
        <v>#REF!</v>
      </c>
      <c r="OP15" s="104" t="e">
        <f>IF(AG15="","",(SUM(#REF!)*SUM($AK$4)+SUM(BM15)*SUM($BQ$4)+SUM(CS15)*SUM($CW$4)+SUM(DY15)*SUM($EC$4)+SUM(FE15)*SUM($FI$4)+SUM(GK15)*SUM($GO$4)+SUM(HQ15)*SUM($HU$4)+SUM(IW15)*SUM($JA$4)+SUM(KC15)*SUM($KG$4)+SUM(LI15)*SUM($LM$4)+SUM(MO15)*SUM($MS$4)+SUM(NU15)*SUM($NY$4))/30)</f>
        <v>#REF!</v>
      </c>
      <c r="OQ15" s="104">
        <f>IF(AH15="","",($AK$4*SUM(AH15)+$BQ$4*SUM(BN15)+$CW$4*SUM(CT15)+$EC$4*SUM(DZ15)+$FI$4*SUM(FF15)+$GO$4*SUM(GL15)+$HU$4*SUM(HR15)+$JA$4*SUM(IX15)+$KG$4*SUM(KD15)+$LM$4*SUM(LJ15)+$MS$4*SUM(MP15)+$NY$4*SUM(NV15))/30)</f>
        <v>10.571977314814815</v>
      </c>
      <c r="OR15" s="104">
        <f>IF(AJ15="","",($AK$4*SUM(AJ15)+$BQ$4*SUM(BP15)+$CW$4*SUM(CV15)+$EC$4*SUM(EB15)+$FI$4*SUM(FH15)+$GO$4*SUM(GN15)+$HU$4*SUM(HT15)+$JA$4*SUM(IZ15)+$KG$4*SUM(KF15)+$LM$4*SUM(LL15)+$MS$4*SUM(MR15)+$NY$4*SUM(NX15))/30)</f>
        <v>10.866352314814815</v>
      </c>
      <c r="OS15" s="105">
        <f>IF(AL15="","",SUM($AK15,$BQ15,$CW15,$EC15,$FI15,$GO15,$HU15,$JA15,$KG15,$LM15,$MS15,$NY15))</f>
        <v>23</v>
      </c>
      <c r="OT15" s="105">
        <f>IF(OR15="","",IF(OR15&lt;10,OS15,30))</f>
        <v>30</v>
      </c>
      <c r="OU15" s="134"/>
      <c r="OV15" s="109">
        <f>IF(ISERROR(RANK(OR15,OR$6:OR$31)),"",RANK(OR15,OR$6:OR$31))</f>
        <v>17</v>
      </c>
      <c r="OX15" s="95" t="s">
        <v>35</v>
      </c>
      <c r="OY15" s="95" t="s">
        <v>35</v>
      </c>
      <c r="OZ15" s="95" t="s">
        <v>35</v>
      </c>
      <c r="PA15" s="95" t="s">
        <v>35</v>
      </c>
      <c r="PB15" s="95"/>
      <c r="PC15" s="95" t="s">
        <v>34</v>
      </c>
      <c r="PD15" s="95"/>
      <c r="PE15" s="95"/>
      <c r="PF15" s="95"/>
      <c r="PG15" s="95"/>
    </row>
    <row r="16" spans="1:423" ht="15.6" x14ac:dyDescent="0.3">
      <c r="A16" s="103" t="e">
        <f>A15+1</f>
        <v>#VALUE!</v>
      </c>
      <c r="B16" s="197" t="s">
        <v>288</v>
      </c>
      <c r="C16" s="197"/>
      <c r="D16" s="195"/>
      <c r="E16" s="195"/>
      <c r="F16" s="196"/>
      <c r="G16" s="102">
        <v>13.5</v>
      </c>
      <c r="H16" s="102">
        <v>8</v>
      </c>
      <c r="I16" s="104">
        <f>IF(AND(G16="",H16=""),"",G16*G$4+H16*(1-G$4))</f>
        <v>10.199999999999999</v>
      </c>
      <c r="J16" s="102"/>
      <c r="K16" s="104">
        <f>IF(AND(G16="",H16=""),"",IF(OR(J16="",J16&lt;I16),I16,IF(H16="",J16,G16*G$4+J16*(1-G$4))))</f>
        <v>10.199999999999999</v>
      </c>
      <c r="L16" s="102">
        <v>15.5</v>
      </c>
      <c r="M16" s="102">
        <v>2.5</v>
      </c>
      <c r="N16" s="104">
        <f>IF(AND(L16="",M16=""),"",L16*L$4+M16*(1-L$4))</f>
        <v>7.7</v>
      </c>
      <c r="O16" s="102">
        <v>6</v>
      </c>
      <c r="P16" s="104">
        <f>IF(AND(L16="",M16=""),"",IF(OR(O16="",O16&lt;N16),N16,IF(M16="",O16,L16*L$4+O16*(1-L$4))))</f>
        <v>7.7</v>
      </c>
      <c r="Q16" s="102">
        <v>9.5</v>
      </c>
      <c r="R16" s="102">
        <v>11.75</v>
      </c>
      <c r="S16" s="104">
        <f>IF(AND(Q16="",R16=""),"",Q16*Q$4+R16*(1-Q$4))</f>
        <v>10.85</v>
      </c>
      <c r="T16" s="118"/>
      <c r="U16" s="104">
        <f>IF(AND(Q16="",R16=""),"",IF(OR(T16="",T16&lt;S16),S16,IF(R16="",T16,Q16*Q$4+T16*(1-Q$4))))</f>
        <v>10.85</v>
      </c>
      <c r="V16" s="102">
        <v>14</v>
      </c>
      <c r="W16" s="102">
        <v>7.5</v>
      </c>
      <c r="X16" s="104">
        <f>IF(AND(V16="",W16=""),"",V16*V$4+W16*(1-V$4))</f>
        <v>10.100000000000001</v>
      </c>
      <c r="Y16" s="118"/>
      <c r="Z16" s="104">
        <f>IF(AND(V16="",W16=""),"",IF(OR(Y16="",Y16&lt;X16),X16,IF(W16="",Y16,V16*V$4+Y16*(1-V$4))))</f>
        <v>10.100000000000001</v>
      </c>
      <c r="AA16" s="102"/>
      <c r="AB16" s="102"/>
      <c r="AC16" s="104" t="str">
        <f>IF(AND(AA16="",AB16=""),"",AA16*AA$4+AB16*(1-AA$4))</f>
        <v/>
      </c>
      <c r="AD16" s="102"/>
      <c r="AE16" s="104" t="str">
        <f>IF(AND(AA16="",AB16=""),"",IF(OR(AD16="",AD16&lt;AC16),AC16,IF(AB16="",AD16,AA16*AA$4+AD16*(1-AA$4))))</f>
        <v/>
      </c>
      <c r="AF16" s="104">
        <f>IF(AND(G16="",L16="",Q16=""),"",SUM(G16)*SUM(K$4)+SUM(L16)*SUM(P$4)+SUM(Q16)*SUM(U$4)+SUM(V16)*SUM(Z$4)+SUM(AA16)*SUM(AE$4))</f>
        <v>13</v>
      </c>
      <c r="AG16" s="104">
        <f>IF(AND(H16="",M16="",R16=""),"",SUM(H16)*SUM(K$4)+SUM(M16)*SUM(P$4)+SUM(R16)*SUM(U$4)+SUM(W16)*SUM(Z$4)+SUM(AB16)*SUM(AE$4))</f>
        <v>7.78125</v>
      </c>
      <c r="AH16" s="104">
        <f>IF(AND(I16="",N16="",S16=""),"",SUM(I16)*SUM(K$4)+SUM(N16)*SUM(P$4)+SUM(S16)*SUM(U$4)+SUM(X16)*SUM(Z$4)+SUM(AC16)*SUM(AE$4))</f>
        <v>9.8687500000000004</v>
      </c>
      <c r="AI16" s="104">
        <f>IF(AND(J16="",O16="",T16=""),"",SUM(J16)*SUM(K$4)+SUM(O16)*SUM(P$4)+SUM(T16)*SUM(U$4)+SUM(Y16)*SUM(Z$4)+SUM(AD16)*SUM(AE$4))</f>
        <v>1.125</v>
      </c>
      <c r="AJ16" s="104">
        <f>IF(AND(K16="",P16="",U16=""),"",SUM(K16)*SUM(K$4)+SUM(P16)*SUM(P$4)+SUM(U16)*SUM(U$4)+SUM(Z16)*SUM(Z$4)+SUM(AE16)*SUM(AE$4))</f>
        <v>9.8687500000000004</v>
      </c>
      <c r="AK16" s="105">
        <f>IF(AH16="","",IF(SUM(AJ16)=0,IF(SUM(AH16)&gt;=10,AK$4,0),IF(SUM(AJ16)&gt;=10,AK$4,0)))</f>
        <v>0</v>
      </c>
      <c r="AL16" s="109">
        <f>IF(ISERROR(RANK(AJ16,AJ$6:AJ$31)),"",RANK(AJ16,AJ$6:AJ$31))</f>
        <v>15</v>
      </c>
      <c r="AM16" s="102">
        <v>3</v>
      </c>
      <c r="AN16" s="102">
        <v>8</v>
      </c>
      <c r="AO16" s="104">
        <f>IF(AND(AM16="",AN16=""),"",AM16*AM$4+AN16*(1-AM$4))</f>
        <v>6</v>
      </c>
      <c r="AP16" s="102">
        <v>13.5</v>
      </c>
      <c r="AQ16" s="104">
        <f>IF(AND(AM16="",AN16=""),"",IF(OR(AP16="",AP16&lt;AO16),AO16,IF(AN16="",AP16,AM16*AM$4+AP16*(1-AM$4))))</f>
        <v>9.3000000000000007</v>
      </c>
      <c r="AR16" s="102">
        <v>7</v>
      </c>
      <c r="AS16" s="102">
        <v>6</v>
      </c>
      <c r="AT16" s="104">
        <f>IF(AND(AR16="",AS16=""),"",AR16*AR$4+AS16*(1-AR$4))</f>
        <v>6.4</v>
      </c>
      <c r="AU16" s="102">
        <v>10.5</v>
      </c>
      <c r="AV16" s="104">
        <f>IF(AND(AR16="",AS16=""),"",IF(OR(AU16="",AU16&lt;AT16),AT16,IF(AS16="",AU16,AR16*AR$4+AU16*(1-AR$4))))</f>
        <v>9.1</v>
      </c>
      <c r="AW16" s="102">
        <v>11</v>
      </c>
      <c r="AX16" s="102">
        <v>9.5</v>
      </c>
      <c r="AY16" s="104">
        <f>IF(AND(AW16="",AX16=""),"",AW16*AW$4+AX16*(1-AW$4))</f>
        <v>10.100000000000001</v>
      </c>
      <c r="AZ16" s="118"/>
      <c r="BA16" s="104">
        <f>IF(AND(AW16="",AX16=""),"",IF(OR(AZ16="",AZ16&lt;AY16),AY16,IF(AX16="",AZ16,AW16*AW$4+AZ16*(1-AW$4))))</f>
        <v>10.100000000000001</v>
      </c>
      <c r="BB16" s="102"/>
      <c r="BC16" s="102"/>
      <c r="BD16" s="104" t="str">
        <f>IF(AND(BB16="",BC16=""),"",BB16*BB$4+BC16*(1-BB$4))</f>
        <v/>
      </c>
      <c r="BE16" s="118"/>
      <c r="BF16" s="104" t="str">
        <f>IF(AND(BB16="",BC16=""),"",IF(OR(BE16="",BE16&lt;BD16),BD16,IF(BC16="",BE16,BB16*BB$4+BE16*(1-BB$4))))</f>
        <v/>
      </c>
      <c r="BG16" s="102"/>
      <c r="BH16" s="102"/>
      <c r="BI16" s="104" t="str">
        <f>IF(AND(BG16="",BH16=""),"",BG16*BG$4+BH16*(1-BG$4))</f>
        <v/>
      </c>
      <c r="BJ16" s="102"/>
      <c r="BK16" s="104" t="str">
        <f>IF(AND(BG16="",BH16=""),"",IF(OR(BJ16="",BJ16&lt;BI16),BI16,IF(BH16="",BJ16,BG16*BG$4+BJ16*(1-BG$4))))</f>
        <v/>
      </c>
      <c r="BL16" s="104">
        <f>IF(AND(AM16="",AR16="",AW16=""),"",SUM(AM16)*SUM(AQ$4)+SUM(AR16)*SUM(AV$4)+SUM(AW16)*SUM(BA$4)+SUM(BB16)*SUM(BF$4)+SUM(BG16)*SUM(BK$4))</f>
        <v>6.25</v>
      </c>
      <c r="BM16" s="104">
        <f>IF(AND(AN16="",AS16="",AX16=""),"",SUM(AN16)*SUM(AQ$4)+SUM(AS16)*SUM(AV$4)+SUM(AX16)*SUM(BA$4)+SUM(BC16)*SUM(BF$4)+SUM(BH16)*SUM(BK$4))</f>
        <v>7.40625</v>
      </c>
      <c r="BN16" s="104">
        <f>IF(AND(AO16="",AT16="",AY16=""),"",SUM(AO16)*SUM(AQ$4)+SUM(AT16)*SUM(AV$4)+SUM(AY16)*SUM(BA$4)+SUM(BD16)*SUM(BF$4)+SUM(BI16)*SUM(BK$4))</f>
        <v>6.9437500000000014</v>
      </c>
      <c r="BO16" s="104">
        <f>IF(AND(AP16="",AU16="",AZ16=""),"",SUM(AP16)*SUM(AQ$4)+SUM(AU16)*SUM(AV$4)+SUM(AZ16)*SUM(BA$4)+SUM(BE16)*SUM(BF$4)+SUM(BJ16)*SUM(BK$4))</f>
        <v>9.65625</v>
      </c>
      <c r="BP16" s="104">
        <f>IF(AND(AQ16="",AV16="",BA16=""),"",SUM(AQ16)*SUM(AQ$4)+SUM(AV16)*SUM(AV$4)+SUM(BA16)*SUM(BA$4)+SUM(BF16)*SUM(BF$4)+SUM(BK16)*SUM(BK$4))</f>
        <v>9.3625000000000007</v>
      </c>
      <c r="BQ16" s="105">
        <f>IF(BN16="","",IF(SUM(BP16)=0,IF(SUM(BN16)&gt;=10,BQ$4,0),IF(SUM(BP16)&gt;=10,BQ$4,0)))</f>
        <v>0</v>
      </c>
      <c r="BR16" s="109">
        <f>IF(ISERROR(RANK(BP16,BP$6:BP$31)),"",RANK(BP16,BP$6:BP$31))</f>
        <v>21</v>
      </c>
      <c r="BS16" s="102">
        <v>13.2</v>
      </c>
      <c r="BT16" s="102">
        <v>9</v>
      </c>
      <c r="BU16" s="104">
        <f>IF(AND(BS16="",BT16=""),"",BS16*BS$4+BT16*(1-BS$4))</f>
        <v>10.68</v>
      </c>
      <c r="BV16" s="102"/>
      <c r="BW16" s="104">
        <f>IF(AND(BS16="",BT16=""),"",IF(OR(BV16="",BV16&lt;BU16),BU16,IF(BT16="",BV16,BS16*BS$4+BV16*(1-BS$4))))</f>
        <v>10.68</v>
      </c>
      <c r="BX16" s="102">
        <v>14.56</v>
      </c>
      <c r="BY16" s="102">
        <v>17</v>
      </c>
      <c r="BZ16" s="104">
        <f>IF(AND(BX16="",BY16=""),"",BX16*BX$4+BY16*(1-BX$4))</f>
        <v>16.024000000000001</v>
      </c>
      <c r="CA16" s="102"/>
      <c r="CB16" s="104">
        <f>IF(AND(BX16="",BY16=""),"",IF(OR(CA16="",CA16&lt;BZ16),BZ16,IF(BY16="",CA16,BX16*BX$4+CA16*(1-BX$4))))</f>
        <v>16.024000000000001</v>
      </c>
      <c r="CC16" s="102">
        <v>17.033000000000001</v>
      </c>
      <c r="CD16" s="102">
        <v>4</v>
      </c>
      <c r="CE16" s="104">
        <f>IF(AND(CC16="",CD16=""),"",CC16*CC$4+CD16*(1-CC$4))</f>
        <v>9.2132000000000005</v>
      </c>
      <c r="CF16" s="118"/>
      <c r="CG16" s="104">
        <f>IF(AND(CC16="",CD16=""),"",IF(OR(CF16="",CF16&lt;CE16),CE16,IF(CD16="",CF16,CC16*CC$4+CF16*(1-CC$4))))</f>
        <v>9.2132000000000005</v>
      </c>
      <c r="CH16" s="102"/>
      <c r="CI16" s="102"/>
      <c r="CJ16" s="104" t="str">
        <f>IF(AND(CH16="",CI16=""),"",CH16*CH$4+CI16*(1-CH$4))</f>
        <v/>
      </c>
      <c r="CK16" s="118"/>
      <c r="CL16" s="104" t="str">
        <f>IF(AND(CH16="",CI16=""),"",IF(OR(CK16="",CK16&lt;CJ16),CJ16,IF(CI16="",CK16,CH16*CH$4+CK16*(1-CH$4))))</f>
        <v/>
      </c>
      <c r="CM16" s="102"/>
      <c r="CN16" s="102"/>
      <c r="CO16" s="104" t="str">
        <f>IF(AND(CM16="",CN16=""),"",CM16*CM$4+CN16*(1-CM$4))</f>
        <v/>
      </c>
      <c r="CP16" s="102"/>
      <c r="CQ16" s="104" t="str">
        <f>IF(AND(CM16="",CN16=""),"",IF(OR(CP16="",CP16&lt;CO16),CO16,IF(CN16="",CP16,CM16*CM$4+CP16*(1-CM$4))))</f>
        <v/>
      </c>
      <c r="CR16" s="104">
        <f>IF(AND(BS16="",BX16="",CC16=""),"",SUM(BS16)*SUM(BW$4)+SUM(BX16)*SUM(CB$4)+SUM(CC16)*SUM(CG$4)+SUM(CH16)*SUM(CL$4)+SUM(CM16)*SUM(CQ$4))</f>
        <v>14.822812500000001</v>
      </c>
      <c r="CS16" s="104">
        <f>IF(AND(BT16="",BY16="",CD16=""),"",SUM(BT16)*SUM(BW$4)+SUM(BY16)*SUM(CB$4)+SUM(CD16)*SUM(CG$4)+SUM(CI16)*SUM(CL$4)+SUM(CN16)*SUM(CQ$4))</f>
        <v>9.9375</v>
      </c>
      <c r="CT16" s="104">
        <f>IF(AND(BU16="",BZ16="",CE16=""),"",SUM(BU16)*SUM(BW$4)+SUM(BZ16)*SUM(CB$4)+SUM(CE16)*SUM(CG$4)+SUM(CJ16)*SUM(CL$4)+SUM(CO16)*SUM(CQ$4))</f>
        <v>11.891624999999999</v>
      </c>
      <c r="CU16" s="104" t="str">
        <f>IF(AND(BV16="",CA16="",CF16=""),"",SUM(BV16)*SUM(BW$4)+SUM(CA16)*SUM(CB$4)+SUM(CF16)*SUM(CG$4)+SUM(CK16)*SUM(CL$4)+SUM(CP16)*SUM(CQ$4))</f>
        <v/>
      </c>
      <c r="CV16" s="104">
        <f>IF(AND(BW16="",CB16="",CG16=""),"",SUM(BW16)*SUM(BW$4)+SUM(CB16)*SUM(CB$4)+SUM(CG16)*SUM(CG$4)+SUM(CL16)*SUM(CL$4)+SUM(CQ16)*SUM(CQ$4))</f>
        <v>11.891624999999999</v>
      </c>
      <c r="CW16" s="105">
        <f>IF(CT16="","",IF(SUM(CV16)=0,IF(SUM(CT16)&gt;=10,CW$4,0),IF(SUM(CV16)&gt;=10,CW$4,0)))</f>
        <v>4</v>
      </c>
      <c r="CX16" s="109">
        <f>IF(ISERROR(RANK(CV16,CV$6:CV$31)),"",RANK(CV16,CV$6:CV$31))</f>
        <v>17</v>
      </c>
      <c r="CY16" s="102">
        <v>10</v>
      </c>
      <c r="CZ16" s="102">
        <v>10</v>
      </c>
      <c r="DA16" s="104">
        <f>IF(AND(CY16="",CZ16=""),"",CY16*CY$4+CZ16*(1-CY$4))</f>
        <v>10</v>
      </c>
      <c r="DB16" s="102"/>
      <c r="DC16" s="104">
        <f>IF(AND(CY16="",CZ16=""),"",IF(OR(DB16="",DB16&lt;DA16),DA16,IF(CZ16="",DB16,CY16*CY$4+DB16*(1-CY$4))))</f>
        <v>10</v>
      </c>
      <c r="DD16" s="102">
        <v>12</v>
      </c>
      <c r="DE16" s="102">
        <v>14</v>
      </c>
      <c r="DF16" s="104">
        <f>IF(AND(DD16="",DE16=""),"",DD16*DD$4+DE16*(1-DD$4))</f>
        <v>13.200000000000001</v>
      </c>
      <c r="DG16" s="102"/>
      <c r="DH16" s="104">
        <f>IF(AND(DD16="",DE16=""),"",IF(OR(DG16="",DG16&lt;DF16),DF16,IF(DE16="",DG16,DD16*DD$4+DG16*(1-DD$4))))</f>
        <v>13.200000000000001</v>
      </c>
      <c r="DI16" s="102"/>
      <c r="DJ16" s="102"/>
      <c r="DK16" s="104" t="str">
        <f>IF(AND(DI16="",DJ16=""),"",DI16*DI$4+DJ16*(1-DI$4))</f>
        <v/>
      </c>
      <c r="DL16" s="118"/>
      <c r="DM16" s="104" t="str">
        <f>IF(AND(DI16="",DJ16=""),"",IF(OR(DL16="",DL16&lt;DK16),DK16,IF(DJ16="",DL16,DI16*DI$4+DL16*(1-DI$4))))</f>
        <v/>
      </c>
      <c r="DN16" s="102"/>
      <c r="DO16" s="102"/>
      <c r="DP16" s="104" t="str">
        <f>IF(AND(DN16="",DO16=""),"",DN16*DN$4+DO16*(1-DN$4))</f>
        <v/>
      </c>
      <c r="DQ16" s="118"/>
      <c r="DR16" s="104" t="str">
        <f>IF(AND(DN16="",DO16=""),"",IF(OR(DQ16="",DQ16&lt;DP16),DP16,IF(DO16="",DQ16,DN16*DN$4+DQ16*(1-DN$4))))</f>
        <v/>
      </c>
      <c r="DS16" s="102"/>
      <c r="DT16" s="102"/>
      <c r="DU16" s="104" t="str">
        <f>IF(AND(DS16="",DT16=""),"",DS16*DS$4+DT16*(1-DS$4))</f>
        <v/>
      </c>
      <c r="DV16" s="102"/>
      <c r="DW16" s="104" t="str">
        <f>IF(AND(DS16="",DT16=""),"",IF(OR(DV16="",DV16&lt;DU16),DU16,IF(DT16="",DV16,DS16*DS$4+DV16*(1-DS$4))))</f>
        <v/>
      </c>
      <c r="DX16" s="104">
        <f>IF(AND(CY16="",DD16="",DI16=""),"",SUM(CY16)*SUM(DC$4)+SUM(DD16)*SUM(DH$4)+SUM(DI16)*SUM(DM$4)+SUM(DN16)*SUM(DR$4)+SUM(DS16)*SUM(DW$4))</f>
        <v>11</v>
      </c>
      <c r="DY16" s="104">
        <f>IF(AND(CZ16="",DE16="",DJ16=""),"",SUM(CZ16)*SUM(DC$4)+SUM(DE16)*SUM(DH$4)+SUM(DJ16)*SUM(DM$4)+SUM(DO16)*SUM(DR$4)+SUM(DT16)*SUM(DW$4))</f>
        <v>12</v>
      </c>
      <c r="DZ16" s="104">
        <f>IF(AND(DA16="",DF16="",DK16=""),"",SUM(DA16)*SUM(DC$4)+SUM(DF16)*SUM(DH$4)+SUM(DK16)*SUM(DM$4)+SUM(DP16)*SUM(DR$4)+SUM(DU16)*SUM(DW$4))</f>
        <v>11.600000000000001</v>
      </c>
      <c r="EA16" s="104" t="str">
        <f>IF(AND(DB16="",DG16="",DL16=""),"",SUM(DB16)*SUM(DC$4)+SUM(DG16)*SUM(DH$4)+SUM(DL16)*SUM(DM$4)+SUM(DQ16)*SUM(DR$4)+SUM(DV16)*SUM(DW$4))</f>
        <v/>
      </c>
      <c r="EB16" s="104">
        <f>IF(AND(DC16="",DH16="",DM16=""),"",SUM(DC16)*SUM(DC$4)+SUM(DH16)*SUM(DH$4)+SUM(DM16)*SUM(DM$4)+SUM(DR16)*SUM(DR$4)+SUM(DW16)*SUM(DW$4))</f>
        <v>11.600000000000001</v>
      </c>
      <c r="EC16" s="105">
        <f>IF(DZ16="","",IF(SUM(EB16)=0,IF(SUM(DZ16)&gt;=10,EC$4,0),IF(SUM(EB16)&gt;=10,EC$4,0)))</f>
        <v>4</v>
      </c>
      <c r="ED16" s="109">
        <f>IF(ISERROR(RANK(EB16,EB$6:EB$31)),"",RANK(EB16,EB$6:EB$31))</f>
        <v>16</v>
      </c>
      <c r="EE16" s="102">
        <v>12.5</v>
      </c>
      <c r="EF16" s="102">
        <v>11</v>
      </c>
      <c r="EG16" s="104">
        <f>IF(AND(EE16="",EF16=""),"",EE16*EE$4+EF16*(1-EE$4))</f>
        <v>11.6</v>
      </c>
      <c r="EH16" s="102"/>
      <c r="EI16" s="104">
        <f>IF(AND(EE16="",EF16=""),"",IF(OR(EH16="",EH16&lt;EG16),EG16,IF(EF16="",EH16,EE16*EE$4+EH16*(1-EE$4))))</f>
        <v>11.6</v>
      </c>
      <c r="EJ16" s="102">
        <v>8.5</v>
      </c>
      <c r="EK16" s="102">
        <v>7</v>
      </c>
      <c r="EL16" s="104">
        <f>IF(AND(EJ16="",EK16=""),"",EJ16*EJ$4+EK16*(1-EJ$4))</f>
        <v>7.6000000000000005</v>
      </c>
      <c r="EM16" s="102">
        <v>13</v>
      </c>
      <c r="EN16" s="104">
        <f>IF(AND(EJ16="",EK16=""),"",IF(OR(EM16="",EM16&lt;EL16),EL16,IF(EK16="",EM16,EJ16*EJ$4+EM16*(1-EJ$4))))</f>
        <v>11.2</v>
      </c>
      <c r="EO16" s="102">
        <v>12</v>
      </c>
      <c r="EP16" s="102">
        <v>8.5</v>
      </c>
      <c r="EQ16" s="104">
        <f>IF(AND(EO16="",EP16=""),"",EO16*EO$4+EP16*(1-EO$4))</f>
        <v>9.9</v>
      </c>
      <c r="ER16" s="118">
        <v>12</v>
      </c>
      <c r="ES16" s="104">
        <f>IF(AND(EO16="",EP16=""),"",IF(OR(ER16="",ER16&lt;EQ16),EQ16,IF(EP16="",ER16,EO16*EO$4+ER16*(1-EO$4))))</f>
        <v>12</v>
      </c>
      <c r="ET16" s="102"/>
      <c r="EU16" s="102"/>
      <c r="EV16" s="104" t="str">
        <f>IF(AND(ET16="",EU16=""),"",ET16*ET$4+EU16*(1-ET$4))</f>
        <v/>
      </c>
      <c r="EW16" s="118"/>
      <c r="EX16" s="104" t="str">
        <f>IF(AND(ET16="",EU16=""),"",IF(OR(EW16="",EW16&lt;EV16),EV16,IF(EU16="",EW16,ET16*ET$4+EW16*(1-ET$4))))</f>
        <v/>
      </c>
      <c r="EY16" s="102"/>
      <c r="EZ16" s="102"/>
      <c r="FA16" s="104" t="str">
        <f>IF(AND(EY16="",EZ16=""),"",EY16*EY$4+EZ16*(1-EY$4))</f>
        <v/>
      </c>
      <c r="FB16" s="102"/>
      <c r="FC16" s="104" t="str">
        <f>IF(AND(EY16="",EZ16=""),"",IF(OR(FB16="",FB16&lt;FA16),FA16,IF(EZ16="",FB16,EY16*EY$4+FB16*(1-EY$4))))</f>
        <v/>
      </c>
      <c r="FD16" s="104">
        <f>IF(AND(EE16="",EJ16="",EO16=""),"",SUM(EE16)*SUM(EI$4)+SUM(EJ16)*SUM(EN$4)+SUM(EO16)*SUM(ES$4)+SUM(ET16)*SUM(EX$4)+SUM(EY16)*SUM(FC$4))</f>
        <v>11.0625</v>
      </c>
      <c r="FE16" s="104">
        <f>IF(AND(EF16="",EK16="",EP16=""),"",SUM(EF16)*SUM(EI$4)+SUM(EK16)*SUM(EN$4)+SUM(EP16)*SUM(ES$4)+SUM(EU16)*SUM(EX$4)+SUM(EZ16)*SUM(FC$4))</f>
        <v>8.8125</v>
      </c>
      <c r="FF16" s="104">
        <f>IF(AND(EG16="",EL16="",EQ16=""),"",SUM(EG16)*SUM(EI$4)+SUM(EL16)*SUM(EN$4)+SUM(EQ16)*SUM(ES$4)+SUM(EV16)*SUM(EX$4)+SUM(FA16)*SUM(FC$4))</f>
        <v>9.7125000000000004</v>
      </c>
      <c r="FG16" s="104">
        <f>IF(AND(EH16="",EM16="",ER16=""),"",SUM(EH16)*SUM(EI$4)+SUM(EM16)*SUM(EN$4)+SUM(ER16)*SUM(ES$4)+SUM(EW16)*SUM(EX$4)+SUM(FB16)*SUM(FC$4))</f>
        <v>8.5625</v>
      </c>
      <c r="FH16" s="104">
        <f>IF(AND(EI16="",EN16="",ES16=""),"",SUM(EI16)*SUM(EI$4)+SUM(EN16)*SUM(EN$4)+SUM(ES16)*SUM(ES$4)+SUM(EX16)*SUM(EX$4)+SUM(FC16)*SUM(FC$4))</f>
        <v>11.625</v>
      </c>
      <c r="FI16" s="105">
        <f>IF(FF16="","",IF(SUM(FH16)=0,IF(SUM(FF16)&gt;=10,FI$4,0),IF(SUM(FH16)&gt;=10,FI$4,0)))</f>
        <v>3</v>
      </c>
      <c r="FJ16" s="109">
        <f>IF(ISERROR(RANK(FH16,FH$6:FH$31)),"",RANK(FH16,FH$6:FH$31))</f>
        <v>9</v>
      </c>
      <c r="FK16" s="198">
        <v>10</v>
      </c>
      <c r="FL16" s="198">
        <v>7.25</v>
      </c>
      <c r="FM16" s="104">
        <f>IF(AND(FK16="",FL16=""),"",FK16*FK$4+FL16*(1-FK$4))</f>
        <v>8.35</v>
      </c>
      <c r="FN16" s="200"/>
      <c r="FO16" s="104">
        <f>IF(AND(FK16="",FL16=""),"",IF(OR(FN16="",FN16&lt;FM16),FM16,IF(FL16="",FN16,FK16*FK$4+FN16*(1-FK$4))))</f>
        <v>8.35</v>
      </c>
      <c r="FP16" s="199">
        <v>20</v>
      </c>
      <c r="FQ16" s="197">
        <v>7.5</v>
      </c>
      <c r="FR16" s="104">
        <f>IF(AND(FP16="",FQ16=""),"",FP16*FP$4+FQ16*(1-FP$4))</f>
        <v>12.5</v>
      </c>
      <c r="FS16" s="203"/>
      <c r="FT16" s="104">
        <f>IF(AND(FP16="",FQ16=""),"",IF(OR(FS16="",FS16&lt;FR16),FR16,IF(FQ16="",FS16,FP16*FP$4+FS16*(1-FP$4))))</f>
        <v>12.5</v>
      </c>
      <c r="FU16" s="102">
        <v>18</v>
      </c>
      <c r="FV16" s="198">
        <v>6.5</v>
      </c>
      <c r="FW16" s="104">
        <f>IF(AND(FU16="",FV16=""),"",FU16*FU$4+FV16*(1-FU$4))</f>
        <v>11.1</v>
      </c>
      <c r="FX16" s="202"/>
      <c r="FY16" s="104">
        <f>IF(AND(FU16="",FV16=""),"",IF(OR(FX16="",FX16&lt;FW16),FW16,IF(FV16="",FX16,FU16*FU$4+FX16*(1-FU$4))))</f>
        <v>11.1</v>
      </c>
      <c r="FZ16" s="102"/>
      <c r="GA16" s="102"/>
      <c r="GB16" s="104" t="str">
        <f>IF(AND(FZ16="",GA16=""),"",FZ16*FZ$4+GA16*(1-FZ$4))</f>
        <v/>
      </c>
      <c r="GC16" s="118"/>
      <c r="GD16" s="104" t="str">
        <f>IF(AND(FZ16="",GA16=""),"",IF(OR(GC16="",GC16&lt;GB16),GB16,IF(GA16="",GC16,FZ16*FZ$4+GC16*(1-FZ$4))))</f>
        <v/>
      </c>
      <c r="GE16" s="102"/>
      <c r="GF16" s="102"/>
      <c r="GG16" s="104" t="str">
        <f>IF(AND(GE16="",GF16=""),"",GE16*GE$4+GF16*(1-GE$4))</f>
        <v/>
      </c>
      <c r="GH16" s="102"/>
      <c r="GI16" s="104" t="str">
        <f>IF(AND(GE16="",GF16=""),"",IF(OR(GH16="",GH16&lt;GG16),GG16,IF(GF16="",GH16,GE16*GE$4+GH16*(1-GE$4))))</f>
        <v/>
      </c>
      <c r="GJ16" s="104">
        <f>IF(AND(FK16="",FP16="",FU16=""),"",SUM(FK16)*SUM(FO$4)+SUM(FP16)*SUM(FT$4)+SUM(FU16)*SUM(FY$4)+SUM(FZ16)*SUM(GD$4)+SUM(GE16)*SUM(GI$4))</f>
        <v>15</v>
      </c>
      <c r="GK16" s="104">
        <f>IF(AND(FL16="",FQ16="",FV16=""),"",SUM(FL16)*SUM(FO$4)+SUM(FQ16)*SUM(FT$4)+SUM(FV16)*SUM(FY$4)+SUM(GA16)*SUM(GD$4)+SUM(GF16)*SUM(GI$4))</f>
        <v>7.078125</v>
      </c>
      <c r="GL16" s="104">
        <f>IF(AND(FM16="",FR16="",FW16=""),"",SUM(FM16)*SUM(FO$4)+SUM(FR16)*SUM(FT$4)+SUM(FW16)*SUM(FY$4)+SUM(GB16)*SUM(GD$4)+SUM(GG16)*SUM(GI$4))</f>
        <v>10.246874999999999</v>
      </c>
      <c r="GM16" s="104" t="str">
        <f>IF(AND(FN16="",FS16="",FX16=""),"",SUM(FN16)*SUM(FO$4)+SUM(FS16)*SUM(FT$4)+SUM(FX16)*SUM(FY$4)+SUM(GC16)*SUM(GD$4)+SUM(GH16)*SUM(GI$4))</f>
        <v/>
      </c>
      <c r="GN16" s="104">
        <f>IF(AND(FO16="",FT16="",FY16=""),"",SUM(FO16)*SUM(FO$4)+SUM(FT16)*SUM(FT$4)+SUM(FY16)*SUM(FY$4)+SUM(GD16)*SUM(GD$4)+SUM(GI16)*SUM(GI$4))</f>
        <v>10.246874999999999</v>
      </c>
      <c r="GO16" s="105">
        <f>IF(GL16="","",IF(SUM(GN16)=0,IF(SUM(GL16)&gt;=10,GO$4,0),IF(SUM(GN16)&gt;=10,GO$4,0)))</f>
        <v>2</v>
      </c>
      <c r="GP16" s="109">
        <f>IF(ISERROR(RANK(GN16,GN$6:GN$31)),"",RANK(GN16,GN$6:GN$31))</f>
        <v>18</v>
      </c>
      <c r="GQ16" s="198">
        <v>8</v>
      </c>
      <c r="GR16" s="198">
        <v>9.25</v>
      </c>
      <c r="GS16" s="104">
        <f>IF(AND(GQ16="",GR16=""),"",GQ16*GQ$4+GR16*(1-GQ$4))</f>
        <v>8.75</v>
      </c>
      <c r="GT16" s="200">
        <v>11.5</v>
      </c>
      <c r="GU16" s="104">
        <f>IF(AND(GQ16="",GR16=""),"",IF(OR(GT16="",GT16&lt;GS16),GS16,IF(GR16="",GT16,GQ16*GQ$4+GT16*(1-GQ$4))))</f>
        <v>10.1</v>
      </c>
      <c r="GV16" s="102">
        <v>10</v>
      </c>
      <c r="GW16" s="102">
        <v>10</v>
      </c>
      <c r="GX16" s="104">
        <f>IF(AND(GV16="",GW16=""),"",GV16*GV$4+GW16*(1-GV$4))</f>
        <v>10</v>
      </c>
      <c r="GY16" s="102"/>
      <c r="GZ16" s="104">
        <f>IF(AND(GV16="",GW16=""),"",IF(OR(GY16="",GY16&lt;GX16),GX16,IF(GW16="",GY16,GV16*GV$4+GY16*(1-GV$4))))</f>
        <v>10</v>
      </c>
      <c r="HA16" s="102">
        <v>10</v>
      </c>
      <c r="HB16" s="102">
        <v>10</v>
      </c>
      <c r="HC16" s="104">
        <f>IF(AND(HA16="",HB16=""),"",HA16*HA$4+HB16*(1-HA$4))</f>
        <v>10</v>
      </c>
      <c r="HD16" s="118"/>
      <c r="HE16" s="104">
        <f>IF(AND(HA16="",HB16=""),"",IF(OR(HD16="",HD16&lt;HC16),HC16,IF(HB16="",HD16,HA16*HA$4+HD16*(1-HA$4))))</f>
        <v>10</v>
      </c>
      <c r="HF16" s="102"/>
      <c r="HG16" s="102"/>
      <c r="HH16" s="104" t="str">
        <f>IF(AND(HF16="",HG16=""),"",HF16*HF$4+HG16*(1-HF$4))</f>
        <v/>
      </c>
      <c r="HI16" s="118"/>
      <c r="HJ16" s="104" t="str">
        <f>IF(AND(HF16="",HG16=""),"",IF(OR(HI16="",HI16&lt;HH16),HH16,IF(HG16="",HI16,HF16*HF$4+HI16*(1-HF$4))))</f>
        <v/>
      </c>
      <c r="HK16" s="102"/>
      <c r="HL16" s="102"/>
      <c r="HM16" s="104" t="str">
        <f>IF(AND(HK16="",HL16=""),"",HK16*HK$4+HL16*(1-HK$4))</f>
        <v/>
      </c>
      <c r="HN16" s="102"/>
      <c r="HO16" s="104" t="str">
        <f>IF(AND(HK16="",HL16=""),"",IF(OR(HN16="",HN16&lt;HM16),HM16,IF(HL16="",HN16,HK16*HK$4+HN16*(1-HK$4))))</f>
        <v/>
      </c>
      <c r="HP16" s="104">
        <f>IF(AND(GQ16="",GV16="",HA16=""),"",SUM(GQ16)*SUM(GU$4)+SUM(GV16)*SUM(GZ$4)+SUM(HA16)*SUM(HE$4)+SUM(HF16)*SUM(HJ$4)+SUM(HK16)*SUM(HO$4))</f>
        <v>9.25</v>
      </c>
      <c r="HQ16" s="104">
        <f>IF(AND(GR16="",GW16="",HB16=""),"",SUM(GR16)*SUM(GU$4)+SUM(GW16)*SUM(GZ$4)+SUM(HB16)*SUM(HE$4)+SUM(HG16)*SUM(HJ$4)+SUM(HL16)*SUM(HO$4))</f>
        <v>9.71875</v>
      </c>
      <c r="HR16" s="104">
        <f>IF(AND(GS16="",GX16="",HC16=""),"",SUM(GS16)*SUM(GU$4)+SUM(GX16)*SUM(GZ$4)+SUM(HC16)*SUM(HE$4)+SUM(HH16)*SUM(HJ$4)+SUM(HM16)*SUM(HO$4))</f>
        <v>9.53125</v>
      </c>
      <c r="HS16" s="104">
        <f>IF(AND(GT16="",GY16="",HD16=""),"",SUM(GT16)*SUM(GU$4)+SUM(GY16)*SUM(GZ$4)+SUM(HD16)*SUM(HE$4)+SUM(HI16)*SUM(HJ$4)+SUM(HN16)*SUM(HO$4))</f>
        <v>4.3125</v>
      </c>
      <c r="HT16" s="104">
        <f>IF(AND(GU16="",GZ16="",HE16=""),"",SUM(GU16)*SUM(GU$4)+SUM(GZ16)*SUM(GZ$4)+SUM(HE16)*SUM(HE$4)+SUM(HJ16)*SUM(HJ$4)+SUM(HO16)*SUM(HO$4))</f>
        <v>10.0375</v>
      </c>
      <c r="HU16" s="105">
        <f>IF(HR16="","",IF(SUM(HT16)=0,IF(SUM(HR16)&gt;=10,HU$4,0),IF(SUM(HT16)&gt;=10,HU$4,0)))</f>
        <v>2</v>
      </c>
      <c r="HV16" s="109">
        <f>IF(ISERROR(RANK(HT16,HT$6:HT$31)),"",RANK(HT16,HT$6:HT$31))</f>
        <v>16</v>
      </c>
      <c r="HW16" s="102">
        <v>9.5</v>
      </c>
      <c r="HX16" s="102">
        <v>9.5</v>
      </c>
      <c r="HY16" s="104">
        <f>IF(AND(HW16="",HX16=""),"",HW16*HW$4+HX16*(1-HW$4))</f>
        <v>9.5</v>
      </c>
      <c r="HZ16" s="102"/>
      <c r="IA16" s="104">
        <f>IF(AND(HW16="",HX16=""),"",IF(OR(HZ16="",HZ16&lt;HY16),HY16,IF(HX16="",HZ16,HW16*HW$4+HZ16*(1-HW$4))))</f>
        <v>9.5</v>
      </c>
      <c r="IB16" s="102">
        <v>13</v>
      </c>
      <c r="IC16" s="102">
        <v>13</v>
      </c>
      <c r="ID16" s="104">
        <f>IF(AND(IB16="",IC16=""),"",IB16*IB$4+IC16*(1-IB$4))</f>
        <v>13</v>
      </c>
      <c r="IE16" s="102"/>
      <c r="IF16" s="104">
        <f>IF(AND(IB16="",IC16=""),"",IF(OR(IE16="",IE16&lt;ID16),ID16,IF(IC16="",IE16,IB16*IB$4+IE16*(1-IB$4))))</f>
        <v>13</v>
      </c>
      <c r="IG16" s="102"/>
      <c r="IH16" s="102"/>
      <c r="II16" s="104" t="str">
        <f>IF(AND(IG16="",IH16=""),"",IG16*IG$4+IH16*(1-IG$4))</f>
        <v/>
      </c>
      <c r="IJ16" s="118"/>
      <c r="IK16" s="104" t="str">
        <f>IF(AND(IG16="",IH16=""),"",IF(OR(IJ16="",IJ16&lt;II16),II16,IF(IH16="",IJ16,IG16*IG$4+IJ16*(1-IG$4))))</f>
        <v/>
      </c>
      <c r="IL16" s="102"/>
      <c r="IM16" s="102"/>
      <c r="IN16" s="104" t="str">
        <f>IF(AND(IL16="",IM16=""),"",IL16*IL$4+IM16*(1-IL$4))</f>
        <v/>
      </c>
      <c r="IO16" s="118"/>
      <c r="IP16" s="104" t="str">
        <f>IF(AND(IL16="",IM16=""),"",IF(OR(IO16="",IO16&lt;IN16),IN16,IF(IM16="",IO16,IL16*IL$4+IO16*(1-IL$4))))</f>
        <v/>
      </c>
      <c r="IQ16" s="102"/>
      <c r="IR16" s="102"/>
      <c r="IS16" s="104" t="str">
        <f>IF(AND(IQ16="",IR16=""),"",IQ16*IQ$4+IR16*(1-IQ$4))</f>
        <v/>
      </c>
      <c r="IT16" s="102"/>
      <c r="IU16" s="104" t="str">
        <f>IF(AND(IQ16="",IR16=""),"",IF(OR(IT16="",IT16&lt;IS16),IS16,IF(IR16="",IT16,IQ16*IQ$4+IT16*(1-IQ$4))))</f>
        <v/>
      </c>
      <c r="IV16" s="104">
        <f>IF(AND(HW16="",IB16="",IG16=""),"",SUM(HW16)*SUM(IA$4)+SUM(IB16)*SUM(IF$4)+SUM(IG16)*SUM(IK$4)+SUM(IL16)*SUM(IP$4)+SUM(IQ16)*SUM(IU$4))</f>
        <v>11.25</v>
      </c>
      <c r="IW16" s="104">
        <f>IF(AND(HX16="",IC16="",IH16=""),"",SUM(HX16)*SUM(IA$4)+SUM(IC16)*SUM(IF$4)+SUM(IH16)*SUM(IK$4)+SUM(IM16)*SUM(IP$4)+SUM(IR16)*SUM(IU$4))</f>
        <v>11.25</v>
      </c>
      <c r="IX16" s="104">
        <f>IF(AND(HY16="",ID16="",II16=""),"",SUM(HY16)*SUM(IA$4)+SUM(ID16)*SUM(IF$4)+SUM(II16)*SUM(IK$4)+SUM(IN16)*SUM(IP$4)+SUM(IS16)*SUM(IU$4))</f>
        <v>11.25</v>
      </c>
      <c r="IY16" s="104" t="str">
        <f>IF(AND(HZ16="",IE16="",IJ16=""),"",SUM(HZ16)*SUM(IA$4)+SUM(IE16)*SUM(IF$4)+SUM(IJ16)*SUM(IK$4)+SUM(IO16)*SUM(IP$4)+SUM(IT16)*SUM(IU$4))</f>
        <v/>
      </c>
      <c r="IZ16" s="104">
        <f>IF(AND(IA16="",IF16="",IK16=""),"",SUM(IA16)*SUM(IA$4)+SUM(IF16)*SUM(IF$4)+SUM(IK16)*SUM(IK$4)+SUM(IP16)*SUM(IP$4)+SUM(IU16)*SUM(IU$4))</f>
        <v>11.25</v>
      </c>
      <c r="JA16" s="105">
        <f>IF(IX16="","",IF(SUM(IZ16)=0,IF(SUM(IX16)&gt;=10,JA$4,0),IF(SUM(IZ16)&gt;=10,JA$4,0)))</f>
        <v>2</v>
      </c>
      <c r="JB16" s="109">
        <f>IF(ISERROR(RANK(IZ16,IZ$6:IZ$31)),"",RANK(IZ16,IZ$6:IZ$31))</f>
        <v>18</v>
      </c>
      <c r="JC16" s="102"/>
      <c r="JD16" s="102"/>
      <c r="JE16" s="104" t="str">
        <f>IF(AND(JC16="",JD16=""),"",JC16*JC$4+JD16*(1-JC$4))</f>
        <v/>
      </c>
      <c r="JF16" s="102"/>
      <c r="JG16" s="104" t="str">
        <f>IF(AND(JC16="",JD16=""),"",IF(OR(JF16="",JF16&lt;JE16),JE16,IF(JD16="",JF16,JC16*JC$4+JF16*(1-JC$4))))</f>
        <v/>
      </c>
      <c r="JH16" s="102"/>
      <c r="JI16" s="102"/>
      <c r="JJ16" s="104" t="str">
        <f>IF(AND(JH16="",JI16=""),"",JH16*JH$4+JI16*(1-JH$4))</f>
        <v/>
      </c>
      <c r="JK16" s="102"/>
      <c r="JL16" s="104" t="str">
        <f>IF(AND(JH16="",JI16=""),"",IF(OR(JK16="",JK16&lt;JJ16),JJ16,IF(JI16="",JK16,JH16*JH$4+JK16*(1-JH$4))))</f>
        <v/>
      </c>
      <c r="JM16" s="102">
        <v>13</v>
      </c>
      <c r="JN16" s="102">
        <v>13</v>
      </c>
      <c r="JO16" s="104">
        <f>IF(AND(JM16="",JN16=""),"",JM16*JM$4+JN16*(1-JM$4))</f>
        <v>13</v>
      </c>
      <c r="JP16" s="118"/>
      <c r="JQ16" s="104">
        <f>IF(AND(JM16="",JN16=""),"",IF(OR(JP16="",JP16&lt;JO16),JO16,IF(JN16="",JP16,JM16*JM$4+JP16*(1-JM$4))))</f>
        <v>13</v>
      </c>
      <c r="JR16" s="102"/>
      <c r="JS16" s="102"/>
      <c r="JT16" s="104" t="str">
        <f>IF(AND(JR16="",JS16=""),"",JR16*JR$4+JS16*(1-JR$4))</f>
        <v/>
      </c>
      <c r="JU16" s="118"/>
      <c r="JV16" s="104" t="str">
        <f>IF(AND(JR16="",JS16=""),"",IF(OR(JU16="",JU16&lt;JT16),JT16,IF(JS16="",JU16,JR16*JR$4+JU16*(1-JR$4))))</f>
        <v/>
      </c>
      <c r="JW16" s="102"/>
      <c r="JX16" s="102"/>
      <c r="JY16" s="104" t="str">
        <f>IF(AND(JW16="",JX16=""),"",JW16*JW$4+JX16*(1-JW$4))</f>
        <v/>
      </c>
      <c r="JZ16" s="102"/>
      <c r="KA16" s="104" t="str">
        <f>IF(AND(JW16="",JX16=""),"",IF(OR(JZ16="",JZ16&lt;JY16),JY16,IF(JX16="",JZ16,JW16*JW$4+JZ16*(1-JW$4))))</f>
        <v/>
      </c>
      <c r="KB16" s="104">
        <f>IF(AND(JC16="",JH16="",JM16=""),"",SUM(JC16)*SUM(JG$4)+SUM(JH16)*SUM(JL$4)+SUM(JM16)*SUM(JQ$4)+SUM(JR16)*SUM(JV$4)+SUM(JW16)*SUM(KA$4))</f>
        <v>13</v>
      </c>
      <c r="KC16" s="104">
        <f>IF(AND(JD16="",JI16="",JN16=""),"",SUM(JD16)*SUM(JG$4)+SUM(JI16)*SUM(JL$4)+SUM(JN16)*SUM(JQ$4)+SUM(JS16)*SUM(JV$4)+SUM(JX16)*SUM(KA$4))</f>
        <v>13</v>
      </c>
      <c r="KD16" s="104">
        <f>IF(AND(JE16="",JJ16="",JO16=""),"",SUM(JE16)*SUM(JG$4)+SUM(JJ16)*SUM(JL$4)+SUM(JO16)*SUM(JQ$4)+SUM(JT16)*SUM(JV$4)+SUM(JY16)*SUM(KA$4))</f>
        <v>13</v>
      </c>
      <c r="KE16" s="104" t="str">
        <f>IF(AND(JF16="",JK16="",JP16=""),"",SUM(JF16)*SUM(JG$4)+SUM(JK16)*SUM(JL$4)+SUM(JP16)*SUM(JQ$4)+SUM(JU16)*SUM(JV$4)+SUM(JZ16)*SUM(KA$4))</f>
        <v/>
      </c>
      <c r="KF16" s="104">
        <f>IF(AND(JG16="",JL16="",JQ16=""),"",SUM(JG16)*SUM(JG$4)+SUM(JL16)*SUM(JL$4)+SUM(JQ16)*SUM(JQ$4)+SUM(JV16)*SUM(JV$4)+SUM(KA16)*SUM(KA$4))</f>
        <v>13</v>
      </c>
      <c r="KG16" s="105">
        <f>IF(KD16="","",IF(SUM(KF16)=0,IF(SUM(KD16)&gt;=10,KG$4,0),IF(SUM(KF16)&gt;=10,KG$4,0)))</f>
        <v>2</v>
      </c>
      <c r="KH16" s="109">
        <f>IF(ISERROR(RANK(KF16,KF$6:KF$31)),"",RANK(KF16,KF$6:KF$31))</f>
        <v>14</v>
      </c>
      <c r="KI16" s="102">
        <v>11.5</v>
      </c>
      <c r="KJ16" s="102">
        <v>7</v>
      </c>
      <c r="KK16" s="104">
        <f>IF(AND(KI16="",KJ16=""),"",KI16*KI$4+KJ16*(1-KI$4))</f>
        <v>8.8000000000000007</v>
      </c>
      <c r="KL16" s="102">
        <v>15</v>
      </c>
      <c r="KM16" s="104">
        <f>IF(AND(KI16="",KJ16=""),"",IF(OR(KL16="",KL16&lt;KK16),KK16,IF(KJ16="",KL16,KI16*KI$4+KL16*(1-KI$4))))</f>
        <v>13.600000000000001</v>
      </c>
      <c r="KN16" s="197">
        <v>10</v>
      </c>
      <c r="KO16" s="198">
        <v>8.5</v>
      </c>
      <c r="KP16" s="104">
        <f>IF(AND(KN16="",KO16=""),"",KN16*KN$4+KO16*(1-KN$4))</f>
        <v>9.1</v>
      </c>
      <c r="KQ16" s="200">
        <v>12.75</v>
      </c>
      <c r="KR16" s="104">
        <f>IF(AND(KN16="",KO16=""),"",IF(OR(KQ16="",KQ16&lt;KP16),KP16,IF(KO16="",KQ16,KN16*KN$4+KQ16*(1-KN$4))))</f>
        <v>11.649999999999999</v>
      </c>
      <c r="KS16" s="102">
        <v>16</v>
      </c>
      <c r="KT16" s="102">
        <v>16</v>
      </c>
      <c r="KU16" s="104">
        <f>IF(AND(KS16="",KT16=""),"",KS16*KS$4+KT16*(1-KS$4))</f>
        <v>16</v>
      </c>
      <c r="KV16" s="118"/>
      <c r="KW16" s="104">
        <f>IF(AND(KS16="",KT16=""),"",IF(OR(KV16="",KV16&lt;KU16),KU16,IF(KT16="",KV16,KS16*KS$4+KV16*(1-KS$4))))</f>
        <v>16</v>
      </c>
      <c r="KX16" s="102"/>
      <c r="KY16" s="102"/>
      <c r="KZ16" s="104" t="str">
        <f>IF(AND(KX16="",KY16=""),"",KX16*KX$4+KY16*(1-KX$4))</f>
        <v/>
      </c>
      <c r="LA16" s="118"/>
      <c r="LB16" s="104" t="str">
        <f>IF(AND(KX16="",KY16=""),"",IF(OR(LA16="",LA16&lt;KZ16),KZ16,IF(KY16="",LA16,KX16*KX$4+LA16*(1-KX$4))))</f>
        <v/>
      </c>
      <c r="LC16" s="102"/>
      <c r="LD16" s="102"/>
      <c r="LE16" s="104" t="str">
        <f>IF(AND(LC16="",LD16=""),"",LC16*LC$4+LD16*(1-LC$4))</f>
        <v/>
      </c>
      <c r="LF16" s="102"/>
      <c r="LG16" s="104" t="str">
        <f>IF(AND(LC16="",LD16=""),"",IF(OR(LF16="",LF16&lt;LE16),LE16,IF(LD16="",LF16,LC16*LC$4+LF16*(1-LC$4))))</f>
        <v/>
      </c>
      <c r="LH16" s="104">
        <f>IF(AND(KI16="",KN16="",KS16=""),"",SUM(KI16)*SUM(KM$4)+SUM(KN16)*SUM(KR$4)+SUM(KS16)*SUM(KW$4)+SUM(KX16)*SUM(LB$4)+SUM(LC16)*SUM(LG$4))</f>
        <v>12.0625</v>
      </c>
      <c r="LI16" s="104">
        <f>IF(AND(KJ16="",KO16="",KT16=""),"",SUM(KJ16)*SUM(KM$4)+SUM(KO16)*SUM(KR$4)+SUM(KT16)*SUM(KW$4)+SUM(KY16)*SUM(LB$4)+SUM(LD16)*SUM(LG$4))</f>
        <v>9.8125</v>
      </c>
      <c r="LJ16" s="104">
        <f>IF(AND(KK16="",KP16="",KU16=""),"",SUM(KK16)*SUM(KM$4)+SUM(KP16)*SUM(KR$4)+SUM(KU16)*SUM(KW$4)+SUM(KZ16)*SUM(LB$4)+SUM(LE16)*SUM(LG$4))</f>
        <v>10.7125</v>
      </c>
      <c r="LK16" s="104">
        <f>IF(AND(KL16="",KQ16="",KV16=""),"",SUM(KL16)*SUM(KM$4)+SUM(KQ16)*SUM(KR$4)+SUM(KV16)*SUM(KW$4)+SUM(LA16)*SUM(LB$4)+SUM(LF16)*SUM(LG$4))</f>
        <v>10.40625</v>
      </c>
      <c r="LL16" s="104">
        <f>IF(AND(KM16="",KR16="",KW16=""),"",SUM(KM16)*SUM(KM$4)+SUM(KR16)*SUM(KR$4)+SUM(KW16)*SUM(KW$4)+SUM(LB16)*SUM(LB$4)+SUM(LG16)*SUM(LG$4))</f>
        <v>13.46875</v>
      </c>
      <c r="LM16" s="105">
        <f>IF(LJ16="","",IF(SUM(LL16)=0,IF(SUM(LJ16)&gt;=10,LM$4,0),IF(SUM(LL16)&gt;=10,LM$4,0)))</f>
        <v>2</v>
      </c>
      <c r="LN16" s="109">
        <f>IF(ISERROR(RANK(LL16,LL$6:LL$31)),"",RANK(LL16,LL$6:LL$31))</f>
        <v>4</v>
      </c>
      <c r="LO16" s="102"/>
      <c r="LP16" s="102"/>
      <c r="LQ16" s="104" t="str">
        <f>IF(AND(LO16="",LP16=""),"",LO16*LO$4+LP16*(1-LO$4))</f>
        <v/>
      </c>
      <c r="LR16" s="102"/>
      <c r="LS16" s="104" t="str">
        <f>IF(AND(LO16="",LP16=""),"",IF(OR(LR16="",LR16&lt;LQ16),LQ16,IF(LP16="",LR16,LO16*LO$4+LR16*(1-LO$4))))</f>
        <v/>
      </c>
      <c r="LT16" s="102"/>
      <c r="LU16" s="102"/>
      <c r="LV16" s="104" t="str">
        <f>IF(AND(LT16="",LU16=""),"",LT16*LT$4+LU16*(1-LT$4))</f>
        <v/>
      </c>
      <c r="LW16" s="102"/>
      <c r="LX16" s="104" t="str">
        <f>IF(AND(LT16="",LU16=""),"",IF(OR(LW16="",LW16&lt;LV16),LV16,IF(LU16="",LW16,LT16*LT$4+LW16*(1-LT$4))))</f>
        <v/>
      </c>
      <c r="LY16" s="102"/>
      <c r="LZ16" s="102"/>
      <c r="MA16" s="104" t="str">
        <f>IF(AND(LY16="",LZ16=""),"",LY16*LY$4+LZ16*(1-LY$4))</f>
        <v/>
      </c>
      <c r="MB16" s="118"/>
      <c r="MC16" s="104" t="str">
        <f>IF(AND(LY16="",LZ16=""),"",IF(OR(MB16="",MB16&lt;MA16),MA16,IF(LZ16="",MB16,LY16*LY$4+MB16*(1-LY$4))))</f>
        <v/>
      </c>
      <c r="MD16" s="102"/>
      <c r="ME16" s="102"/>
      <c r="MF16" s="104" t="str">
        <f>IF(AND(MD16="",ME16=""),"",MD16*MD$4+ME16*(1-MD$4))</f>
        <v/>
      </c>
      <c r="MG16" s="118"/>
      <c r="MH16" s="104" t="str">
        <f>IF(AND(MD16="",ME16=""),"",IF(OR(MG16="",MG16&lt;MF16),MF16,IF(ME16="",MG16,MD16*MD$4+MG16*(1-MD$4))))</f>
        <v/>
      </c>
      <c r="MI16" s="102"/>
      <c r="MJ16" s="102"/>
      <c r="MK16" s="104" t="str">
        <f>IF(AND(MI16="",MJ16=""),"",MI16*MI$4+MJ16*(1-MI$4))</f>
        <v/>
      </c>
      <c r="ML16" s="102"/>
      <c r="MM16" s="104" t="str">
        <f>IF(AND(MI16="",MJ16=""),"",IF(OR(ML16="",ML16&lt;MK16),MK16,IF(MJ16="",ML16,MI16*MI$4+ML16*(1-MI$4))))</f>
        <v/>
      </c>
      <c r="MN16" s="104" t="str">
        <f>IF(AND(LO16="",LT16="",LY16=""),"",SUM(LO16)*SUM(LS$4)+SUM(LT16)*SUM(LX$4)+SUM(LY16)*SUM(MC$4)+SUM(MD16)*SUM(MH$4)+SUM(MI16)*SUM(MM$4))</f>
        <v/>
      </c>
      <c r="MO16" s="104" t="str">
        <f>IF(AND(LP16="",LU16="",LZ16=""),"",SUM(LP16)*SUM(LS$4)+SUM(LU16)*SUM(LX$4)+SUM(LZ16)*SUM(MC$4)+SUM(ME16)*SUM(MH$4)+SUM(MJ16)*SUM(MM$4))</f>
        <v/>
      </c>
      <c r="MP16" s="104" t="str">
        <f>IF(AND(LQ16="",LV16="",MA16=""),"",SUM(LQ16)*SUM(LS$4)+SUM(LV16)*SUM(LX$4)+SUM(MA16)*SUM(MC$4)+SUM(MF16)*SUM(MH$4)+SUM(MK16)*SUM(MM$4))</f>
        <v/>
      </c>
      <c r="MQ16" s="104" t="str">
        <f>IF(AND(LR16="",LW16="",MB16=""),"",SUM(LR16)*SUM(LS$4)+SUM(LW16)*SUM(LX$4)+SUM(MB16)*SUM(MC$4)+SUM(MG16)*SUM(MH$4)+SUM(ML16)*SUM(MM$4))</f>
        <v/>
      </c>
      <c r="MR16" s="104" t="str">
        <f>IF(AND(LS16="",LX16="",MC16=""),"",SUM(LS16)*SUM(LS$4)+SUM(LX16)*SUM(LX$4)+SUM(MC16)*SUM(MC$4)+SUM(MH16)*SUM(MH$4)+SUM(MM16)*SUM(MM$4))</f>
        <v/>
      </c>
      <c r="MS16" s="105" t="str">
        <f>IF(MP16="","",IF(SUM(MR16)=0,IF(SUM(MP16)&gt;=10,MS$4,0),IF(SUM(MR16)&gt;=10,MS$4,0)))</f>
        <v/>
      </c>
      <c r="MT16" s="109" t="str">
        <f>IF(ISERROR(RANK(MR16,MR$6:MR$31)),"",RANK(MR16,MR$6:MR$31))</f>
        <v/>
      </c>
      <c r="MU16" s="102"/>
      <c r="MV16" s="102"/>
      <c r="MW16" s="104" t="str">
        <f>IF(AND(MU16="",MV16=""),"",MU16*MU$4+MV16*(1-MU$4))</f>
        <v/>
      </c>
      <c r="MX16" s="102"/>
      <c r="MY16" s="104" t="str">
        <f>IF(AND(MU16="",MV16=""),"",IF(OR(MX16="",MX16&lt;MW16),MW16,IF(MV16="",MX16,MU16*MU$4+MX16*(1-MU$4))))</f>
        <v/>
      </c>
      <c r="MZ16" s="102"/>
      <c r="NA16" s="102"/>
      <c r="NB16" s="104" t="str">
        <f>IF(AND(MZ16="",NA16=""),"",MZ16*MZ$4+NA16*(1-MZ$4))</f>
        <v/>
      </c>
      <c r="NC16" s="102"/>
      <c r="ND16" s="104" t="str">
        <f>IF(AND(MZ16="",NA16=""),"",IF(OR(NC16="",NC16&lt;NB16),NB16,IF(NA16="",NC16,MZ16*MZ$4+NC16*(1-MZ$4))))</f>
        <v/>
      </c>
      <c r="NE16" s="102"/>
      <c r="NF16" s="102"/>
      <c r="NG16" s="104" t="str">
        <f>IF(AND(NE16="",NF16=""),"",NE16*NE$4+NF16*(1-NE$4))</f>
        <v/>
      </c>
      <c r="NH16" s="118"/>
      <c r="NI16" s="104" t="str">
        <f>IF(AND(NE16="",NF16=""),"",IF(OR(NH16="",NH16&lt;NG16),NG16,IF(NF16="",NH16,NE16*NE$4+NH16*(1-NE$4))))</f>
        <v/>
      </c>
      <c r="NJ16" s="102"/>
      <c r="NK16" s="102"/>
      <c r="NL16" s="104" t="str">
        <f>IF(AND(NJ16="",NK16=""),"",NJ16*NJ$4+NK16*(1-NJ$4))</f>
        <v/>
      </c>
      <c r="NM16" s="118"/>
      <c r="NN16" s="104" t="str">
        <f>IF(AND(NJ16="",NK16=""),"",IF(OR(NM16="",NM16&lt;NL16),NL16,IF(NK16="",NM16,NJ16*NJ$4+NM16*(1-NJ$4))))</f>
        <v/>
      </c>
      <c r="NO16" s="102"/>
      <c r="NP16" s="102"/>
      <c r="NQ16" s="104" t="str">
        <f>IF(AND(NO16="",NP16=""),"",NO16*NO$4+NP16*(1-NO$4))</f>
        <v/>
      </c>
      <c r="NR16" s="102"/>
      <c r="NS16" s="104" t="str">
        <f>IF(AND(NO16="",NP16=""),"",IF(OR(NR16="",NR16&lt;NQ16),NQ16,IF(NP16="",NR16,NO16*NO$4+NR16*(1-NO$4))))</f>
        <v/>
      </c>
      <c r="NT16" s="104" t="str">
        <f>IF(AND(MU16="",MZ16="",NE16=""),"",SUM(MU16)*SUM(MY$4)+SUM(MZ16)*SUM(ND$4)+SUM(NE16)*SUM(NI$4)+SUM(NJ16)*SUM(NN$4)+SUM(NO16)*SUM(NS$4))</f>
        <v/>
      </c>
      <c r="NU16" s="104" t="str">
        <f>IF(AND(MV16="",NA16="",NF16=""),"",SUM(MV16)*SUM(MY$4)+SUM(NA16)*SUM(ND$4)+SUM(NF16)*SUM(NI$4)+SUM(NK16)*SUM(NN$4)+SUM(NP16)*SUM(NS$4))</f>
        <v/>
      </c>
      <c r="NV16" s="104" t="str">
        <f>IF(AND(MW16="",NB16="",NG16=""),"",SUM(MW16)*SUM(MY$4)+SUM(NB16)*SUM(ND$4)+SUM(NG16)*SUM(NI$4)+SUM(NL16)*SUM(NN$4)+SUM(NQ16)*SUM(NS$4))</f>
        <v/>
      </c>
      <c r="NW16" s="104" t="str">
        <f>IF(AND(MX16="",NC16="",NH16=""),"",SUM(MX16)*SUM(MY$4)+SUM(NC16)*SUM(ND$4)+SUM(NH16)*SUM(NI$4)+SUM(NM16)*SUM(NN$4)+SUM(NR16)*SUM(NS$4))</f>
        <v/>
      </c>
      <c r="NX16" s="104" t="str">
        <f>IF(AND(MY16="",ND16="",NI16=""),"",SUM(MY16)*SUM(MY$4)+SUM(ND16)*SUM(ND$4)+SUM(NI16)*SUM(NI$4)+SUM(NN16)*SUM(NN$4)+SUM(NS16)*SUM(NS$4))</f>
        <v/>
      </c>
      <c r="NY16" s="105" t="str">
        <f>IF(NV16="","",IF(SUM(NX16)=0,IF(SUM(NV16)&gt;=10,NY$4,0),IF(SUM(NX16)&gt;=10,NY$4,0)))</f>
        <v/>
      </c>
      <c r="NZ16" s="109" t="str">
        <f>IF(ISERROR(RANK(NX16,NX$6:NX$31)),"",RANK(NX16,NX$6:NX$31))</f>
        <v/>
      </c>
      <c r="OA16" s="73" t="str">
        <f>B16</f>
        <v xml:space="preserve">Manantena </v>
      </c>
      <c r="OB16" s="104">
        <f>AJ16</f>
        <v>9.8687500000000004</v>
      </c>
      <c r="OC16" s="104">
        <f>BP16</f>
        <v>9.3625000000000007</v>
      </c>
      <c r="OD16" s="104">
        <f>CV16</f>
        <v>11.891624999999999</v>
      </c>
      <c r="OE16" s="104">
        <f>EB16</f>
        <v>11.600000000000001</v>
      </c>
      <c r="OF16" s="104">
        <f>FH16</f>
        <v>11.625</v>
      </c>
      <c r="OG16" s="104">
        <f>GN16</f>
        <v>10.246874999999999</v>
      </c>
      <c r="OH16" s="104">
        <f>HT16</f>
        <v>10.0375</v>
      </c>
      <c r="OI16" s="104">
        <f>IZ16</f>
        <v>11.25</v>
      </c>
      <c r="OJ16" s="104">
        <f>KF16</f>
        <v>13</v>
      </c>
      <c r="OK16" s="104">
        <f>LL16</f>
        <v>13.46875</v>
      </c>
      <c r="OL16" s="104" t="str">
        <f>MR16</f>
        <v/>
      </c>
      <c r="OM16" s="104" t="str">
        <f>NX16</f>
        <v/>
      </c>
      <c r="ON16" s="133"/>
      <c r="OO16" s="104" t="e">
        <f>IF(AF16="","",(SUM(#REF!)*SUM($AK$4)+SUM(BL16)*SUM($BQ$4)+SUM(CR16)*SUM($CW$4)+SUM(DX16)*SUM($EC$4)+SUM(FD16)*SUM($FI$4)+SUM(GJ16)*SUM($GO$4)+SUM(HP16)*SUM($HU$4)+SUM(IV16)*SUM($JA$4)+SUM(KB16)*SUM($KG$4)+SUM(LH16)*SUM($LM$4)+SUM(MN16)*SUM($MS$4)+SUM(NT16)*SUM($NY$4))/30)</f>
        <v>#REF!</v>
      </c>
      <c r="OP16" s="104" t="e">
        <f>IF(AG16="","",(SUM(#REF!)*SUM($AK$4)+SUM(BM16)*SUM($BQ$4)+SUM(CS16)*SUM($CW$4)+SUM(DY16)*SUM($EC$4)+SUM(FE16)*SUM($FI$4)+SUM(GK16)*SUM($GO$4)+SUM(HQ16)*SUM($HU$4)+SUM(IW16)*SUM($JA$4)+SUM(KC16)*SUM($KG$4)+SUM(LI16)*SUM($LM$4)+SUM(MO16)*SUM($MS$4)+SUM(NU16)*SUM($NY$4))/30)</f>
        <v>#REF!</v>
      </c>
      <c r="OQ16" s="104">
        <f>IF(AH16="","",($AK$4*SUM(AH16)+$BQ$4*SUM(BN16)+$CW$4*SUM(CT16)+$EC$4*SUM(DZ16)+$FI$4*SUM(FF16)+$GO$4*SUM(GL16)+$HU$4*SUM(HR16)+$JA$4*SUM(IX16)+$KG$4*SUM(KD16)+$LM$4*SUM(LJ16)+$MS$4*SUM(MP16)+$NY$4*SUM(NV16))/30)</f>
        <v>10.323466666666667</v>
      </c>
      <c r="OR16" s="104">
        <f>IF(AJ16="","",($AK$4*SUM(AJ16)+$BQ$4*SUM(BP16)+$CW$4*SUM(CV16)+$EC$4*SUM(EB16)+$FI$4*SUM(FH16)+$GO$4*SUM(GN16)+$HU$4*SUM(HT16)+$JA$4*SUM(IZ16)+$KG$4*SUM(KF16)+$LM$4*SUM(LL16)+$MS$4*SUM(MR16)+$NY$4*SUM(NX16))/30)</f>
        <v>11.054716666666668</v>
      </c>
      <c r="OS16" s="105">
        <f>IF(AL16="","",SUM($AK16,$BQ16,$CW16,$EC16,$FI16,$GO16,$HU16,$JA16,$KG16,$LM16,$MS16,$NY16))</f>
        <v>21</v>
      </c>
      <c r="OT16" s="105">
        <f>IF(OR16="","",IF(OR16&lt;10,OS16,30))</f>
        <v>30</v>
      </c>
      <c r="OU16" s="133"/>
      <c r="OV16" s="109">
        <f>IF(ISERROR(RANK(OR16,OR$6:OR$31)),"",RANK(OR16,OR$6:OR$31))</f>
        <v>16</v>
      </c>
      <c r="OW16" s="3"/>
      <c r="OX16" s="95" t="s">
        <v>35</v>
      </c>
      <c r="OY16" s="95" t="s">
        <v>35</v>
      </c>
      <c r="OZ16" s="95" t="s">
        <v>35</v>
      </c>
      <c r="PA16" s="95" t="s">
        <v>35</v>
      </c>
      <c r="PB16" s="95"/>
      <c r="PC16" s="95" t="s">
        <v>35</v>
      </c>
      <c r="PD16" s="95"/>
      <c r="PE16" s="95"/>
      <c r="PF16" s="95"/>
      <c r="PG16" s="95"/>
    </row>
    <row r="17" spans="1:423" ht="15.6" x14ac:dyDescent="0.3">
      <c r="A17" s="103" t="e">
        <f>A16+1</f>
        <v>#VALUE!</v>
      </c>
      <c r="B17" s="197" t="s">
        <v>285</v>
      </c>
      <c r="C17" s="197"/>
      <c r="D17" s="195"/>
      <c r="E17" s="195"/>
      <c r="F17" s="196"/>
      <c r="G17" s="102">
        <v>14</v>
      </c>
      <c r="H17" s="102">
        <v>5.75</v>
      </c>
      <c r="I17" s="104">
        <f>IF(AND(G17="",H17=""),"",G17*G$4+H17*(1-G$4))</f>
        <v>9.0500000000000007</v>
      </c>
      <c r="J17" s="102"/>
      <c r="K17" s="104">
        <f>IF(AND(G17="",H17=""),"",IF(OR(J17="",J17&lt;I17),I17,IF(H17="",J17,G17*G$4+J17*(1-G$4))))</f>
        <v>9.0500000000000007</v>
      </c>
      <c r="L17" s="102">
        <v>12</v>
      </c>
      <c r="M17" s="102">
        <v>8.25</v>
      </c>
      <c r="N17" s="104">
        <f>IF(AND(L17="",M17=""),"",L17*L$4+M17*(1-L$4))</f>
        <v>9.75</v>
      </c>
      <c r="O17" s="102"/>
      <c r="P17" s="104">
        <f>IF(AND(L17="",M17=""),"",IF(OR(O17="",O17&lt;N17),N17,IF(M17="",O17,L17*L$4+O17*(1-L$4))))</f>
        <v>9.75</v>
      </c>
      <c r="Q17" s="102">
        <v>16</v>
      </c>
      <c r="R17" s="102">
        <v>13.25</v>
      </c>
      <c r="S17" s="104">
        <f>IF(AND(Q17="",R17=""),"",Q17*Q$4+R17*(1-Q$4))</f>
        <v>14.35</v>
      </c>
      <c r="T17" s="118"/>
      <c r="U17" s="104">
        <f>IF(AND(Q17="",R17=""),"",IF(OR(T17="",T17&lt;S17),S17,IF(R17="",T17,Q17*Q$4+T17*(1-Q$4))))</f>
        <v>14.35</v>
      </c>
      <c r="V17" s="102">
        <v>13.5</v>
      </c>
      <c r="W17" s="102">
        <v>6.75</v>
      </c>
      <c r="X17" s="104">
        <f>IF(AND(V17="",W17=""),"",V17*V$4+W17*(1-V$4))</f>
        <v>9.4499999999999993</v>
      </c>
      <c r="Y17" s="118"/>
      <c r="Z17" s="104">
        <f>IF(AND(V17="",W17=""),"",IF(OR(Y17="",Y17&lt;X17),X17,IF(W17="",Y17,V17*V$4+Y17*(1-V$4))))</f>
        <v>9.4499999999999993</v>
      </c>
      <c r="AA17" s="102"/>
      <c r="AB17" s="102"/>
      <c r="AC17" s="104" t="str">
        <f>IF(AND(AA17="",AB17=""),"",AA17*AA$4+AB17*(1-AA$4))</f>
        <v/>
      </c>
      <c r="AD17" s="102"/>
      <c r="AE17" s="104" t="str">
        <f>IF(AND(AA17="",AB17=""),"",IF(OR(AD17="",AD17&lt;AC17),AC17,IF(AB17="",AD17,AA17*AA$4+AD17*(1-AA$4))))</f>
        <v/>
      </c>
      <c r="AF17" s="104">
        <f>IF(AND(G17="",L17="",Q17=""),"",SUM(G17)*SUM(K$4)+SUM(L17)*SUM(P$4)+SUM(Q17)*SUM(U$4)+SUM(V17)*SUM(Z$4)+SUM(AA17)*SUM(AE$4))</f>
        <v>14</v>
      </c>
      <c r="AG17" s="104">
        <f>IF(AND(H17="",M17="",R17=""),"",SUM(H17)*SUM(K$4)+SUM(M17)*SUM(P$4)+SUM(R17)*SUM(U$4)+SUM(W17)*SUM(Z$4)+SUM(AB17)*SUM(AE$4))</f>
        <v>8.34375</v>
      </c>
      <c r="AH17" s="104">
        <f>IF(AND(I17="",N17="",S17=""),"",SUM(I17)*SUM(K$4)+SUM(N17)*SUM(P$4)+SUM(S17)*SUM(U$4)+SUM(X17)*SUM(Z$4)+SUM(AC17)*SUM(AE$4))</f>
        <v>10.606249999999999</v>
      </c>
      <c r="AI17" s="104" t="str">
        <f>IF(AND(J17="",O17="",T17=""),"",SUM(J17)*SUM(K$4)+SUM(O17)*SUM(P$4)+SUM(T17)*SUM(U$4)+SUM(Y17)*SUM(Z$4)+SUM(AD17)*SUM(AE$4))</f>
        <v/>
      </c>
      <c r="AJ17" s="104">
        <f>IF(AND(K17="",P17="",U17=""),"",SUM(K17)*SUM(K$4)+SUM(P17)*SUM(P$4)+SUM(U17)*SUM(U$4)+SUM(Z17)*SUM(Z$4)+SUM(AE17)*SUM(AE$4))</f>
        <v>10.606249999999999</v>
      </c>
      <c r="AK17" s="105">
        <f>IF(AH17="","",IF(SUM(AJ17)=0,IF(SUM(AH17)&gt;=10,AK$4,0),IF(SUM(AJ17)&gt;=10,AK$4,0)))</f>
        <v>5</v>
      </c>
      <c r="AL17" s="109">
        <f>IF(ISERROR(RANK(AJ17,AJ$6:AJ$31)),"",RANK(AJ17,AJ$6:AJ$31))</f>
        <v>10</v>
      </c>
      <c r="AM17" s="102">
        <v>13.5</v>
      </c>
      <c r="AN17" s="102">
        <v>12</v>
      </c>
      <c r="AO17" s="104">
        <f>IF(AND(AM17="",AN17=""),"",AM17*AM$4+AN17*(1-AM$4))</f>
        <v>12.6</v>
      </c>
      <c r="AP17" s="102"/>
      <c r="AQ17" s="104">
        <f>IF(AND(AM17="",AN17=""),"",IF(OR(AP17="",AP17&lt;AO17),AO17,IF(AN17="",AP17,AM17*AM$4+AP17*(1-AM$4))))</f>
        <v>12.6</v>
      </c>
      <c r="AR17" s="102">
        <v>10.5</v>
      </c>
      <c r="AS17" s="102">
        <v>10.5</v>
      </c>
      <c r="AT17" s="104">
        <f>IF(AND(AR17="",AS17=""),"",AR17*AR$4+AS17*(1-AR$4))</f>
        <v>10.5</v>
      </c>
      <c r="AU17" s="102"/>
      <c r="AV17" s="104">
        <f>IF(AND(AR17="",AS17=""),"",IF(OR(AU17="",AU17&lt;AT17),AT17,IF(AS17="",AU17,AR17*AR$4+AU17*(1-AR$4))))</f>
        <v>10.5</v>
      </c>
      <c r="AW17" s="102">
        <v>10.5</v>
      </c>
      <c r="AX17" s="102">
        <v>13.5</v>
      </c>
      <c r="AY17" s="104">
        <f>IF(AND(AW17="",AX17=""),"",AW17*AW$4+AX17*(1-AW$4))</f>
        <v>12.3</v>
      </c>
      <c r="AZ17" s="118"/>
      <c r="BA17" s="104">
        <f>IF(AND(AW17="",AX17=""),"",IF(OR(AZ17="",AZ17&lt;AY17),AY17,IF(AX17="",AZ17,AW17*AW$4+AZ17*(1-AW$4))))</f>
        <v>12.3</v>
      </c>
      <c r="BB17" s="102"/>
      <c r="BC17" s="102"/>
      <c r="BD17" s="104" t="str">
        <f>IF(AND(BB17="",BC17=""),"",BB17*BB$4+BC17*(1-BB$4))</f>
        <v/>
      </c>
      <c r="BE17" s="118"/>
      <c r="BF17" s="104" t="str">
        <f>IF(AND(BB17="",BC17=""),"",IF(OR(BE17="",BE17&lt;BD17),BD17,IF(BC17="",BE17,BB17*BB$4+BE17*(1-BB$4))))</f>
        <v/>
      </c>
      <c r="BG17" s="102"/>
      <c r="BH17" s="102"/>
      <c r="BI17" s="104" t="str">
        <f>IF(AND(BG17="",BH17=""),"",BG17*BG$4+BH17*(1-BG$4))</f>
        <v/>
      </c>
      <c r="BJ17" s="102"/>
      <c r="BK17" s="104" t="str">
        <f>IF(AND(BG17="",BH17=""),"",IF(OR(BJ17="",BJ17&lt;BI17),BI17,IF(BH17="",BJ17,BG17*BG$4+BJ17*(1-BG$4))))</f>
        <v/>
      </c>
      <c r="BL17" s="104">
        <f>IF(AND(AM17="",AR17="",AW17=""),"",SUM(AM17)*SUM(AQ$4)+SUM(AR17)*SUM(AV$4)+SUM(AW17)*SUM(BA$4)+SUM(BB17)*SUM(BF$4)+SUM(BG17)*SUM(BK$4))</f>
        <v>11.625</v>
      </c>
      <c r="BM17" s="104">
        <f>IF(AND(AN17="",AS17="",AX17=""),"",SUM(AN17)*SUM(AQ$4)+SUM(AS17)*SUM(AV$4)+SUM(AX17)*SUM(BA$4)+SUM(BC17)*SUM(BF$4)+SUM(BH17)*SUM(BK$4))</f>
        <v>11.625</v>
      </c>
      <c r="BN17" s="104">
        <f>IF(AND(AO17="",AT17="",AY17=""),"",SUM(AO17)*SUM(AQ$4)+SUM(AT17)*SUM(AV$4)+SUM(AY17)*SUM(BA$4)+SUM(BD17)*SUM(BF$4)+SUM(BI17)*SUM(BK$4))</f>
        <v>11.625</v>
      </c>
      <c r="BO17" s="104" t="str">
        <f>IF(AND(AP17="",AU17="",AZ17=""),"",SUM(AP17)*SUM(AQ$4)+SUM(AU17)*SUM(AV$4)+SUM(AZ17)*SUM(BA$4)+SUM(BE17)*SUM(BF$4)+SUM(BJ17)*SUM(BK$4))</f>
        <v/>
      </c>
      <c r="BP17" s="104">
        <f>IF(AND(AQ17="",AV17="",BA17=""),"",SUM(AQ17)*SUM(AQ$4)+SUM(AV17)*SUM(AV$4)+SUM(BA17)*SUM(BA$4)+SUM(BF17)*SUM(BF$4)+SUM(BK17)*SUM(BK$4))</f>
        <v>11.625</v>
      </c>
      <c r="BQ17" s="105">
        <f>IF(BN17="","",IF(SUM(BP17)=0,IF(SUM(BN17)&gt;=10,BQ$4,0),IF(SUM(BP17)&gt;=10,BQ$4,0)))</f>
        <v>4</v>
      </c>
      <c r="BR17" s="109">
        <f>IF(ISERROR(RANK(BP17,BP$6:BP$31)),"",RANK(BP17,BP$6:BP$31))</f>
        <v>7</v>
      </c>
      <c r="BS17" s="102">
        <v>12.16</v>
      </c>
      <c r="BT17" s="102">
        <v>14</v>
      </c>
      <c r="BU17" s="104">
        <f>IF(AND(BS17="",BT17=""),"",BS17*BS$4+BT17*(1-BS$4))</f>
        <v>13.264000000000001</v>
      </c>
      <c r="BV17" s="102"/>
      <c r="BW17" s="104">
        <f>IF(AND(BS17="",BT17=""),"",IF(OR(BV17="",BV17&lt;BU17),BU17,IF(BT17="",BV17,BS17*BS$4+BV17*(1-BS$4))))</f>
        <v>13.264000000000001</v>
      </c>
      <c r="BX17" s="102">
        <v>13.72</v>
      </c>
      <c r="BY17" s="102">
        <v>14</v>
      </c>
      <c r="BZ17" s="104">
        <f>IF(AND(BX17="",BY17=""),"",BX17*BX$4+BY17*(1-BX$4))</f>
        <v>13.888000000000002</v>
      </c>
      <c r="CA17" s="102"/>
      <c r="CB17" s="104">
        <f>IF(AND(BX17="",BY17=""),"",IF(OR(CA17="",CA17&lt;BZ17),BZ17,IF(BY17="",CA17,BX17*BX$4+CA17*(1-BX$4))))</f>
        <v>13.888000000000002</v>
      </c>
      <c r="CC17" s="102">
        <v>16.38</v>
      </c>
      <c r="CD17" s="102">
        <v>17</v>
      </c>
      <c r="CE17" s="104">
        <f>IF(AND(CC17="",CD17=""),"",CC17*CC$4+CD17*(1-CC$4))</f>
        <v>16.751999999999999</v>
      </c>
      <c r="CF17" s="118"/>
      <c r="CG17" s="104">
        <f>IF(AND(CC17="",CD17=""),"",IF(OR(CF17="",CF17&lt;CE17),CE17,IF(CD17="",CF17,CC17*CC$4+CF17*(1-CC$4))))</f>
        <v>16.751999999999999</v>
      </c>
      <c r="CH17" s="102"/>
      <c r="CI17" s="102"/>
      <c r="CJ17" s="104" t="str">
        <f>IF(AND(CH17="",CI17=""),"",CH17*CH$4+CI17*(1-CH$4))</f>
        <v/>
      </c>
      <c r="CK17" s="118"/>
      <c r="CL17" s="104" t="str">
        <f>IF(AND(CH17="",CI17=""),"",IF(OR(CK17="",CK17&lt;CJ17),CJ17,IF(CI17="",CK17,CH17*CH$4+CK17*(1-CH$4))))</f>
        <v/>
      </c>
      <c r="CM17" s="102"/>
      <c r="CN17" s="102"/>
      <c r="CO17" s="104" t="str">
        <f>IF(AND(CM17="",CN17=""),"",CM17*CM$4+CN17*(1-CM$4))</f>
        <v/>
      </c>
      <c r="CP17" s="102"/>
      <c r="CQ17" s="104" t="str">
        <f>IF(AND(CM17="",CN17=""),"",IF(OR(CP17="",CP17&lt;CO17),CO17,IF(CN17="",CP17,CM17*CM$4+CP17*(1-CM$4))))</f>
        <v/>
      </c>
      <c r="CR17" s="104">
        <f>IF(AND(BS17="",BX17="",CC17=""),"",SUM(BS17)*SUM(BW$4)+SUM(BX17)*SUM(CB$4)+SUM(CC17)*SUM(CG$4)+SUM(CH17)*SUM(CL$4)+SUM(CM17)*SUM(CQ$4))</f>
        <v>13.966249999999999</v>
      </c>
      <c r="CS17" s="104">
        <f>IF(AND(BT17="",BY17="",CD17=""),"",SUM(BT17)*SUM(BW$4)+SUM(BY17)*SUM(CB$4)+SUM(CD17)*SUM(CG$4)+SUM(CI17)*SUM(CL$4)+SUM(CN17)*SUM(CQ$4))</f>
        <v>14.9375</v>
      </c>
      <c r="CT17" s="104">
        <f>IF(AND(BU17="",BZ17="",CE17=""),"",SUM(BU17)*SUM(BW$4)+SUM(BZ17)*SUM(CB$4)+SUM(CE17)*SUM(CG$4)+SUM(CJ17)*SUM(CL$4)+SUM(CO17)*SUM(CQ$4))</f>
        <v>14.548999999999999</v>
      </c>
      <c r="CU17" s="104" t="str">
        <f>IF(AND(BV17="",CA17="",CF17=""),"",SUM(BV17)*SUM(BW$4)+SUM(CA17)*SUM(CB$4)+SUM(CF17)*SUM(CG$4)+SUM(CK17)*SUM(CL$4)+SUM(CP17)*SUM(CQ$4))</f>
        <v/>
      </c>
      <c r="CV17" s="104">
        <f>IF(AND(BW17="",CB17="",CG17=""),"",SUM(BW17)*SUM(BW$4)+SUM(CB17)*SUM(CB$4)+SUM(CG17)*SUM(CG$4)+SUM(CL17)*SUM(CL$4)+SUM(CQ17)*SUM(CQ$4))</f>
        <v>14.548999999999999</v>
      </c>
      <c r="CW17" s="105">
        <f>IF(CT17="","",IF(SUM(CV17)=0,IF(SUM(CT17)&gt;=10,CW$4,0),IF(SUM(CV17)&gt;=10,CW$4,0)))</f>
        <v>4</v>
      </c>
      <c r="CX17" s="109">
        <f>IF(ISERROR(RANK(CV17,CV$6:CV$31)),"",RANK(CV17,CV$6:CV$31))</f>
        <v>5</v>
      </c>
      <c r="CY17" s="102">
        <v>11</v>
      </c>
      <c r="CZ17" s="102">
        <v>12</v>
      </c>
      <c r="DA17" s="104">
        <f>IF(AND(CY17="",CZ17=""),"",CY17*CY$4+CZ17*(1-CY$4))</f>
        <v>11.6</v>
      </c>
      <c r="DB17" s="102"/>
      <c r="DC17" s="104">
        <f>IF(AND(CY17="",CZ17=""),"",IF(OR(DB17="",DB17&lt;DA17),DA17,IF(CZ17="",DB17,CY17*CY$4+DB17*(1-CY$4))))</f>
        <v>11.6</v>
      </c>
      <c r="DD17" s="102">
        <v>10</v>
      </c>
      <c r="DE17" s="102">
        <v>12</v>
      </c>
      <c r="DF17" s="104">
        <f>IF(AND(DD17="",DE17=""),"",DD17*DD$4+DE17*(1-DD$4))</f>
        <v>11.2</v>
      </c>
      <c r="DG17" s="102"/>
      <c r="DH17" s="104">
        <f>IF(AND(DD17="",DE17=""),"",IF(OR(DG17="",DG17&lt;DF17),DF17,IF(DE17="",DG17,DD17*DD$4+DG17*(1-DD$4))))</f>
        <v>11.2</v>
      </c>
      <c r="DI17" s="102"/>
      <c r="DJ17" s="102"/>
      <c r="DK17" s="104" t="str">
        <f>IF(AND(DI17="",DJ17=""),"",DI17*DI$4+DJ17*(1-DI$4))</f>
        <v/>
      </c>
      <c r="DL17" s="118"/>
      <c r="DM17" s="104" t="str">
        <f>IF(AND(DI17="",DJ17=""),"",IF(OR(DL17="",DL17&lt;DK17),DK17,IF(DJ17="",DL17,DI17*DI$4+DL17*(1-DI$4))))</f>
        <v/>
      </c>
      <c r="DN17" s="102"/>
      <c r="DO17" s="102"/>
      <c r="DP17" s="104" t="str">
        <f>IF(AND(DN17="",DO17=""),"",DN17*DN$4+DO17*(1-DN$4))</f>
        <v/>
      </c>
      <c r="DQ17" s="118"/>
      <c r="DR17" s="104" t="str">
        <f>IF(AND(DN17="",DO17=""),"",IF(OR(DQ17="",DQ17&lt;DP17),DP17,IF(DO17="",DQ17,DN17*DN$4+DQ17*(1-DN$4))))</f>
        <v/>
      </c>
      <c r="DS17" s="102"/>
      <c r="DT17" s="102"/>
      <c r="DU17" s="104" t="str">
        <f>IF(AND(DS17="",DT17=""),"",DS17*DS$4+DT17*(1-DS$4))</f>
        <v/>
      </c>
      <c r="DV17" s="102"/>
      <c r="DW17" s="104" t="str">
        <f>IF(AND(DS17="",DT17=""),"",IF(OR(DV17="",DV17&lt;DU17),DU17,IF(DT17="",DV17,DS17*DS$4+DV17*(1-DS$4))))</f>
        <v/>
      </c>
      <c r="DX17" s="104">
        <f>IF(AND(CY17="",DD17="",DI17=""),"",SUM(CY17)*SUM(DC$4)+SUM(DD17)*SUM(DH$4)+SUM(DI17)*SUM(DM$4)+SUM(DN17)*SUM(DR$4)+SUM(DS17)*SUM(DW$4))</f>
        <v>10.5</v>
      </c>
      <c r="DY17" s="104">
        <f>IF(AND(CZ17="",DE17="",DJ17=""),"",SUM(CZ17)*SUM(DC$4)+SUM(DE17)*SUM(DH$4)+SUM(DJ17)*SUM(DM$4)+SUM(DO17)*SUM(DR$4)+SUM(DT17)*SUM(DW$4))</f>
        <v>12</v>
      </c>
      <c r="DZ17" s="104">
        <f>IF(AND(DA17="",DF17="",DK17=""),"",SUM(DA17)*SUM(DC$4)+SUM(DF17)*SUM(DH$4)+SUM(DK17)*SUM(DM$4)+SUM(DP17)*SUM(DR$4)+SUM(DU17)*SUM(DW$4))</f>
        <v>11.399999999999999</v>
      </c>
      <c r="EA17" s="104" t="str">
        <f>IF(AND(DB17="",DG17="",DL17=""),"",SUM(DB17)*SUM(DC$4)+SUM(DG17)*SUM(DH$4)+SUM(DL17)*SUM(DM$4)+SUM(DQ17)*SUM(DR$4)+SUM(DV17)*SUM(DW$4))</f>
        <v/>
      </c>
      <c r="EB17" s="104">
        <f>IF(AND(DC17="",DH17="",DM17=""),"",SUM(DC17)*SUM(DC$4)+SUM(DH17)*SUM(DH$4)+SUM(DM17)*SUM(DM$4)+SUM(DR17)*SUM(DR$4)+SUM(DW17)*SUM(DW$4))</f>
        <v>11.399999999999999</v>
      </c>
      <c r="EC17" s="105">
        <f>IF(DZ17="","",IF(SUM(EB17)=0,IF(SUM(DZ17)&gt;=10,EC$4,0),IF(SUM(EB17)&gt;=10,EC$4,0)))</f>
        <v>4</v>
      </c>
      <c r="ED17" s="109">
        <f>IF(ISERROR(RANK(EB17,EB$6:EB$31)),"",RANK(EB17,EB$6:EB$31))</f>
        <v>18</v>
      </c>
      <c r="EE17" s="102">
        <v>12</v>
      </c>
      <c r="EF17" s="102">
        <v>13</v>
      </c>
      <c r="EG17" s="104">
        <f>IF(AND(EE17="",EF17=""),"",EE17*EE$4+EF17*(1-EE$4))</f>
        <v>12.600000000000001</v>
      </c>
      <c r="EH17" s="102"/>
      <c r="EI17" s="104">
        <f>IF(AND(EE17="",EF17=""),"",IF(OR(EH17="",EH17&lt;EG17),EG17,IF(EF17="",EH17,EE17*EE$4+EH17*(1-EE$4))))</f>
        <v>12.600000000000001</v>
      </c>
      <c r="EJ17" s="102">
        <v>11.5</v>
      </c>
      <c r="EK17" s="102">
        <v>9.5</v>
      </c>
      <c r="EL17" s="104">
        <f>IF(AND(EJ17="",EK17=""),"",EJ17*EJ$4+EK17*(1-EJ$4))</f>
        <v>10.3</v>
      </c>
      <c r="EM17" s="102"/>
      <c r="EN17" s="104">
        <f>IF(AND(EJ17="",EK17=""),"",IF(OR(EM17="",EM17&lt;EL17),EL17,IF(EK17="",EM17,EJ17*EJ$4+EM17*(1-EJ$4))))</f>
        <v>10.3</v>
      </c>
      <c r="EO17" s="102">
        <v>12.5</v>
      </c>
      <c r="EP17" s="102">
        <v>9.5</v>
      </c>
      <c r="EQ17" s="104">
        <f>IF(AND(EO17="",EP17=""),"",EO17*EO$4+EP17*(1-EO$4))</f>
        <v>10.7</v>
      </c>
      <c r="ER17" s="118"/>
      <c r="ES17" s="104">
        <f>IF(AND(EO17="",EP17=""),"",IF(OR(ER17="",ER17&lt;EQ17),EQ17,IF(EP17="",ER17,EO17*EO$4+ER17*(1-EO$4))))</f>
        <v>10.7</v>
      </c>
      <c r="ET17" s="102"/>
      <c r="EU17" s="102"/>
      <c r="EV17" s="104" t="str">
        <f>IF(AND(ET17="",EU17=""),"",ET17*ET$4+EU17*(1-ET$4))</f>
        <v/>
      </c>
      <c r="EW17" s="118"/>
      <c r="EX17" s="104" t="str">
        <f>IF(AND(ET17="",EU17=""),"",IF(OR(EW17="",EW17&lt;EV17),EV17,IF(EU17="",EW17,ET17*ET$4+EW17*(1-ET$4))))</f>
        <v/>
      </c>
      <c r="EY17" s="102"/>
      <c r="EZ17" s="102"/>
      <c r="FA17" s="104" t="str">
        <f>IF(AND(EY17="",EZ17=""),"",EY17*EY$4+EZ17*(1-EY$4))</f>
        <v/>
      </c>
      <c r="FB17" s="102"/>
      <c r="FC17" s="104" t="str">
        <f>IF(AND(EY17="",EZ17=""),"",IF(OR(FB17="",FB17&lt;FA17),FA17,IF(EZ17="",FB17,EY17*EY$4+FB17*(1-EY$4))))</f>
        <v/>
      </c>
      <c r="FD17" s="104">
        <f>IF(AND(EE17="",EJ17="",EO17=""),"",SUM(EE17)*SUM(EI$4)+SUM(EJ17)*SUM(EN$4)+SUM(EO17)*SUM(ES$4)+SUM(ET17)*SUM(EX$4)+SUM(EY17)*SUM(FC$4))</f>
        <v>12.03125</v>
      </c>
      <c r="FE17" s="104">
        <f>IF(AND(EF17="",EK17="",EP17=""),"",SUM(EF17)*SUM(EI$4)+SUM(EK17)*SUM(EN$4)+SUM(EP17)*SUM(ES$4)+SUM(EU17)*SUM(EX$4)+SUM(EZ17)*SUM(FC$4))</f>
        <v>10.59375</v>
      </c>
      <c r="FF17" s="104">
        <f>IF(AND(EG17="",EL17="",EQ17=""),"",SUM(EG17)*SUM(EI$4)+SUM(EL17)*SUM(EN$4)+SUM(EQ17)*SUM(ES$4)+SUM(EV17)*SUM(EX$4)+SUM(FA17)*SUM(FC$4))</f>
        <v>11.168749999999999</v>
      </c>
      <c r="FG17" s="104" t="str">
        <f>IF(AND(EH17="",EM17="",ER17=""),"",SUM(EH17)*SUM(EI$4)+SUM(EM17)*SUM(EN$4)+SUM(ER17)*SUM(ES$4)+SUM(EW17)*SUM(EX$4)+SUM(FB17)*SUM(FC$4))</f>
        <v/>
      </c>
      <c r="FH17" s="104">
        <f>IF(AND(EI17="",EN17="",ES17=""),"",SUM(EI17)*SUM(EI$4)+SUM(EN17)*SUM(EN$4)+SUM(ES17)*SUM(ES$4)+SUM(EX17)*SUM(EX$4)+SUM(FC17)*SUM(FC$4))</f>
        <v>11.168749999999999</v>
      </c>
      <c r="FI17" s="105">
        <f>IF(FF17="","",IF(SUM(FH17)=0,IF(SUM(FF17)&gt;=10,FI$4,0),IF(SUM(FH17)&gt;=10,FI$4,0)))</f>
        <v>3</v>
      </c>
      <c r="FJ17" s="109">
        <f>IF(ISERROR(RANK(FH17,FH$6:FH$31)),"",RANK(FH17,FH$6:FH$31))</f>
        <v>12</v>
      </c>
      <c r="FK17" s="198">
        <v>10</v>
      </c>
      <c r="FL17" s="198">
        <v>11.75</v>
      </c>
      <c r="FM17" s="104">
        <f>IF(AND(FK17="",FL17=""),"",FK17*FK$4+FL17*(1-FK$4))</f>
        <v>11.05</v>
      </c>
      <c r="FN17" s="200"/>
      <c r="FO17" s="104">
        <f>IF(AND(FK17="",FL17=""),"",IF(OR(FN17="",FN17&lt;FM17),FM17,IF(FL17="",FN17,FK17*FK$4+FN17*(1-FK$4))))</f>
        <v>11.05</v>
      </c>
      <c r="FP17" s="199">
        <f>(8.2*20)/9</f>
        <v>18.222222222222221</v>
      </c>
      <c r="FQ17" s="197">
        <v>7.5</v>
      </c>
      <c r="FR17" s="104">
        <f>IF(AND(FP17="",FQ17=""),"",FP17*FP$4+FQ17*(1-FP$4))</f>
        <v>11.788888888888888</v>
      </c>
      <c r="FS17" s="203"/>
      <c r="FT17" s="104">
        <f>IF(AND(FP17="",FQ17=""),"",IF(OR(FS17="",FS17&lt;FR17),FR17,IF(FQ17="",FS17,FP17*FP$4+FS17*(1-FP$4))))</f>
        <v>11.788888888888888</v>
      </c>
      <c r="FU17" s="102">
        <v>19</v>
      </c>
      <c r="FV17" s="198">
        <v>5.25</v>
      </c>
      <c r="FW17" s="104">
        <f>IF(AND(FU17="",FV17=""),"",FU17*FU$4+FV17*(1-FU$4))</f>
        <v>10.75</v>
      </c>
      <c r="FX17" s="202"/>
      <c r="FY17" s="104">
        <f>IF(AND(FU17="",FV17=""),"",IF(OR(FX17="",FX17&lt;FW17),FW17,IF(FV17="",FX17,FU17*FU$4+FX17*(1-FU$4))))</f>
        <v>10.75</v>
      </c>
      <c r="FZ17" s="102"/>
      <c r="GA17" s="102"/>
      <c r="GB17" s="104" t="str">
        <f>IF(AND(FZ17="",GA17=""),"",FZ17*FZ$4+GA17*(1-FZ$4))</f>
        <v/>
      </c>
      <c r="GC17" s="118"/>
      <c r="GD17" s="104" t="str">
        <f>IF(AND(FZ17="",GA17=""),"",IF(OR(GC17="",GC17&lt;GB17),GB17,IF(GA17="",GC17,FZ17*FZ$4+GC17*(1-FZ$4))))</f>
        <v/>
      </c>
      <c r="GE17" s="102"/>
      <c r="GF17" s="102"/>
      <c r="GG17" s="104" t="str">
        <f>IF(AND(GE17="",GF17=""),"",GE17*GE$4+GF17*(1-GE$4))</f>
        <v/>
      </c>
      <c r="GH17" s="102"/>
      <c r="GI17" s="104" t="str">
        <f>IF(AND(GE17="",GF17=""),"",IF(OR(GH17="",GH17&lt;GG17),GG17,IF(GF17="",GH17,GE17*GE$4+GH17*(1-GE$4))))</f>
        <v/>
      </c>
      <c r="GJ17" s="104">
        <f>IF(AND(FK17="",FP17="",FU17=""),"",SUM(FK17)*SUM(FO$4)+SUM(FP17)*SUM(FT$4)+SUM(FU17)*SUM(FY$4)+SUM(FZ17)*SUM(GD$4)+SUM(GE17)*SUM(GI$4))</f>
        <v>14.868055555555555</v>
      </c>
      <c r="GK17" s="104">
        <f>IF(AND(FL17="",FQ17="",FV17=""),"",SUM(FL17)*SUM(FO$4)+SUM(FQ17)*SUM(FT$4)+SUM(FV17)*SUM(FY$4)+SUM(GA17)*SUM(GD$4)+SUM(GF17)*SUM(GI$4))</f>
        <v>8.65625</v>
      </c>
      <c r="GL17" s="104">
        <f>IF(AND(FM17="",FR17="",FW17=""),"",SUM(FM17)*SUM(FO$4)+SUM(FR17)*SUM(FT$4)+SUM(FW17)*SUM(FY$4)+SUM(GB17)*SUM(GD$4)+SUM(GG17)*SUM(GI$4))</f>
        <v>11.140972222222222</v>
      </c>
      <c r="GM17" s="104" t="str">
        <f>IF(AND(FN17="",FS17="",FX17=""),"",SUM(FN17)*SUM(FO$4)+SUM(FS17)*SUM(FT$4)+SUM(FX17)*SUM(FY$4)+SUM(GC17)*SUM(GD$4)+SUM(GH17)*SUM(GI$4))</f>
        <v/>
      </c>
      <c r="GN17" s="104">
        <f>IF(AND(FO17="",FT17="",FY17=""),"",SUM(FO17)*SUM(FO$4)+SUM(FT17)*SUM(FT$4)+SUM(FY17)*SUM(FY$4)+SUM(GD17)*SUM(GD$4)+SUM(GI17)*SUM(GI$4))</f>
        <v>11.140972222222222</v>
      </c>
      <c r="GO17" s="105">
        <f>IF(GL17="","",IF(SUM(GN17)=0,IF(SUM(GL17)&gt;=10,GO$4,0),IF(SUM(GN17)&gt;=10,GO$4,0)))</f>
        <v>2</v>
      </c>
      <c r="GP17" s="109">
        <f>IF(ISERROR(RANK(GN17,GN$6:GN$31)),"",RANK(GN17,GN$6:GN$31))</f>
        <v>8</v>
      </c>
      <c r="GQ17" s="198">
        <v>10</v>
      </c>
      <c r="GR17" s="198">
        <v>13.5</v>
      </c>
      <c r="GS17" s="104">
        <f>IF(AND(GQ17="",GR17=""),"",GQ17*GQ$4+GR17*(1-GQ$4))</f>
        <v>12.1</v>
      </c>
      <c r="GT17" s="200"/>
      <c r="GU17" s="104">
        <f>IF(AND(GQ17="",GR17=""),"",IF(OR(GT17="",GT17&lt;GS17),GS17,IF(GR17="",GT17,GQ17*GQ$4+GT17*(1-GQ$4))))</f>
        <v>12.1</v>
      </c>
      <c r="GV17" s="102">
        <v>10</v>
      </c>
      <c r="GW17" s="102">
        <v>10</v>
      </c>
      <c r="GX17" s="104">
        <f>IF(AND(GV17="",GW17=""),"",GV17*GV$4+GW17*(1-GV$4))</f>
        <v>10</v>
      </c>
      <c r="GY17" s="102"/>
      <c r="GZ17" s="104">
        <f>IF(AND(GV17="",GW17=""),"",IF(OR(GY17="",GY17&lt;GX17),GX17,IF(GW17="",GY17,GV17*GV$4+GY17*(1-GV$4))))</f>
        <v>10</v>
      </c>
      <c r="HA17" s="102">
        <v>10</v>
      </c>
      <c r="HB17" s="102">
        <v>10</v>
      </c>
      <c r="HC17" s="104">
        <f>IF(AND(HA17="",HB17=""),"",HA17*HA$4+HB17*(1-HA$4))</f>
        <v>10</v>
      </c>
      <c r="HD17" s="118"/>
      <c r="HE17" s="104">
        <f>IF(AND(HA17="",HB17=""),"",IF(OR(HD17="",HD17&lt;HC17),HC17,IF(HB17="",HD17,HA17*HA$4+HD17*(1-HA$4))))</f>
        <v>10</v>
      </c>
      <c r="HF17" s="102"/>
      <c r="HG17" s="102"/>
      <c r="HH17" s="104" t="str">
        <f>IF(AND(HF17="",HG17=""),"",HF17*HF$4+HG17*(1-HF$4))</f>
        <v/>
      </c>
      <c r="HI17" s="118"/>
      <c r="HJ17" s="104" t="str">
        <f>IF(AND(HF17="",HG17=""),"",IF(OR(HI17="",HI17&lt;HH17),HH17,IF(HG17="",HI17,HF17*HF$4+HI17*(1-HF$4))))</f>
        <v/>
      </c>
      <c r="HK17" s="102"/>
      <c r="HL17" s="102"/>
      <c r="HM17" s="104" t="str">
        <f>IF(AND(HK17="",HL17=""),"",HK17*HK$4+HL17*(1-HK$4))</f>
        <v/>
      </c>
      <c r="HN17" s="102"/>
      <c r="HO17" s="104" t="str">
        <f>IF(AND(HK17="",HL17=""),"",IF(OR(HN17="",HN17&lt;HM17),HM17,IF(HL17="",HN17,HK17*HK$4+HN17*(1-HK$4))))</f>
        <v/>
      </c>
      <c r="HP17" s="104">
        <f>IF(AND(GQ17="",GV17="",HA17=""),"",SUM(GQ17)*SUM(GU$4)+SUM(GV17)*SUM(GZ$4)+SUM(HA17)*SUM(HE$4)+SUM(HF17)*SUM(HJ$4)+SUM(HK17)*SUM(HO$4))</f>
        <v>10</v>
      </c>
      <c r="HQ17" s="104">
        <f>IF(AND(GR17="",GW17="",HB17=""),"",SUM(GR17)*SUM(GU$4)+SUM(GW17)*SUM(GZ$4)+SUM(HB17)*SUM(HE$4)+SUM(HG17)*SUM(HJ$4)+SUM(HL17)*SUM(HO$4))</f>
        <v>11.3125</v>
      </c>
      <c r="HR17" s="104">
        <f>IF(AND(GS17="",GX17="",HC17=""),"",SUM(GS17)*SUM(GU$4)+SUM(GX17)*SUM(GZ$4)+SUM(HC17)*SUM(HE$4)+SUM(HH17)*SUM(HJ$4)+SUM(HM17)*SUM(HO$4))</f>
        <v>10.7875</v>
      </c>
      <c r="HS17" s="104" t="str">
        <f>IF(AND(GT17="",GY17="",HD17=""),"",SUM(GT17)*SUM(GU$4)+SUM(GY17)*SUM(GZ$4)+SUM(HD17)*SUM(HE$4)+SUM(HI17)*SUM(HJ$4)+SUM(HN17)*SUM(HO$4))</f>
        <v/>
      </c>
      <c r="HT17" s="104">
        <f>IF(AND(GU17="",GZ17="",HE17=""),"",SUM(GU17)*SUM(GU$4)+SUM(GZ17)*SUM(GZ$4)+SUM(HE17)*SUM(HE$4)+SUM(HJ17)*SUM(HJ$4)+SUM(HO17)*SUM(HO$4))</f>
        <v>10.7875</v>
      </c>
      <c r="HU17" s="105">
        <f>IF(HR17="","",IF(SUM(HT17)=0,IF(SUM(HR17)&gt;=10,HU$4,0),IF(SUM(HT17)&gt;=10,HU$4,0)))</f>
        <v>2</v>
      </c>
      <c r="HV17" s="109">
        <f>IF(ISERROR(RANK(HT17,HT$6:HT$31)),"",RANK(HT17,HT$6:HT$31))</f>
        <v>6</v>
      </c>
      <c r="HW17" s="102">
        <v>12</v>
      </c>
      <c r="HX17" s="102">
        <v>12</v>
      </c>
      <c r="HY17" s="104">
        <f>IF(AND(HW17="",HX17=""),"",HW17*HW$4+HX17*(1-HW$4))</f>
        <v>12</v>
      </c>
      <c r="HZ17" s="102"/>
      <c r="IA17" s="104">
        <f>IF(AND(HW17="",HX17=""),"",IF(OR(HZ17="",HZ17&lt;HY17),HY17,IF(HX17="",HZ17,HW17*HW$4+HZ17*(1-HW$4))))</f>
        <v>12</v>
      </c>
      <c r="IB17" s="102">
        <v>15.5</v>
      </c>
      <c r="IC17" s="102">
        <v>15.5</v>
      </c>
      <c r="ID17" s="104">
        <f>IF(AND(IB17="",IC17=""),"",IB17*IB$4+IC17*(1-IB$4))</f>
        <v>15.5</v>
      </c>
      <c r="IE17" s="102"/>
      <c r="IF17" s="104">
        <f>IF(AND(IB17="",IC17=""),"",IF(OR(IE17="",IE17&lt;ID17),ID17,IF(IC17="",IE17,IB17*IB$4+IE17*(1-IB$4))))</f>
        <v>15.5</v>
      </c>
      <c r="IG17" s="102"/>
      <c r="IH17" s="102"/>
      <c r="II17" s="104" t="str">
        <f>IF(AND(IG17="",IH17=""),"",IG17*IG$4+IH17*(1-IG$4))</f>
        <v/>
      </c>
      <c r="IJ17" s="118"/>
      <c r="IK17" s="104" t="str">
        <f>IF(AND(IG17="",IH17=""),"",IF(OR(IJ17="",IJ17&lt;II17),II17,IF(IH17="",IJ17,IG17*IG$4+IJ17*(1-IG$4))))</f>
        <v/>
      </c>
      <c r="IL17" s="102"/>
      <c r="IM17" s="102"/>
      <c r="IN17" s="104" t="str">
        <f>IF(AND(IL17="",IM17=""),"",IL17*IL$4+IM17*(1-IL$4))</f>
        <v/>
      </c>
      <c r="IO17" s="118"/>
      <c r="IP17" s="104" t="str">
        <f>IF(AND(IL17="",IM17=""),"",IF(OR(IO17="",IO17&lt;IN17),IN17,IF(IM17="",IO17,IL17*IL$4+IO17*(1-IL$4))))</f>
        <v/>
      </c>
      <c r="IQ17" s="102"/>
      <c r="IR17" s="102"/>
      <c r="IS17" s="104" t="str">
        <f>IF(AND(IQ17="",IR17=""),"",IQ17*IQ$4+IR17*(1-IQ$4))</f>
        <v/>
      </c>
      <c r="IT17" s="102"/>
      <c r="IU17" s="104" t="str">
        <f>IF(AND(IQ17="",IR17=""),"",IF(OR(IT17="",IT17&lt;IS17),IS17,IF(IR17="",IT17,IQ17*IQ$4+IT17*(1-IQ$4))))</f>
        <v/>
      </c>
      <c r="IV17" s="104">
        <f>IF(AND(HW17="",IB17="",IG17=""),"",SUM(HW17)*SUM(IA$4)+SUM(IB17)*SUM(IF$4)+SUM(IG17)*SUM(IK$4)+SUM(IL17)*SUM(IP$4)+SUM(IQ17)*SUM(IU$4))</f>
        <v>13.75</v>
      </c>
      <c r="IW17" s="104">
        <f>IF(AND(HX17="",IC17="",IH17=""),"",SUM(HX17)*SUM(IA$4)+SUM(IC17)*SUM(IF$4)+SUM(IH17)*SUM(IK$4)+SUM(IM17)*SUM(IP$4)+SUM(IR17)*SUM(IU$4))</f>
        <v>13.75</v>
      </c>
      <c r="IX17" s="104">
        <f>IF(AND(HY17="",ID17="",II17=""),"",SUM(HY17)*SUM(IA$4)+SUM(ID17)*SUM(IF$4)+SUM(II17)*SUM(IK$4)+SUM(IN17)*SUM(IP$4)+SUM(IS17)*SUM(IU$4))</f>
        <v>13.75</v>
      </c>
      <c r="IY17" s="104" t="str">
        <f>IF(AND(HZ17="",IE17="",IJ17=""),"",SUM(HZ17)*SUM(IA$4)+SUM(IE17)*SUM(IF$4)+SUM(IJ17)*SUM(IK$4)+SUM(IO17)*SUM(IP$4)+SUM(IT17)*SUM(IU$4))</f>
        <v/>
      </c>
      <c r="IZ17" s="104">
        <f>IF(AND(IA17="",IF17="",IK17=""),"",SUM(IA17)*SUM(IA$4)+SUM(IF17)*SUM(IF$4)+SUM(IK17)*SUM(IK$4)+SUM(IP17)*SUM(IP$4)+SUM(IU17)*SUM(IU$4))</f>
        <v>13.75</v>
      </c>
      <c r="JA17" s="105">
        <f>IF(IX17="","",IF(SUM(IZ17)=0,IF(SUM(IX17)&gt;=10,JA$4,0),IF(SUM(IZ17)&gt;=10,JA$4,0)))</f>
        <v>2</v>
      </c>
      <c r="JB17" s="109">
        <f>IF(ISERROR(RANK(IZ17,IZ$6:IZ$31)),"",RANK(IZ17,IZ$6:IZ$31))</f>
        <v>11</v>
      </c>
      <c r="JC17" s="102"/>
      <c r="JD17" s="102"/>
      <c r="JE17" s="104" t="str">
        <f>IF(AND(JC17="",JD17=""),"",JC17*JC$4+JD17*(1-JC$4))</f>
        <v/>
      </c>
      <c r="JF17" s="102"/>
      <c r="JG17" s="104" t="str">
        <f>IF(AND(JC17="",JD17=""),"",IF(OR(JF17="",JF17&lt;JE17),JE17,IF(JD17="",JF17,JC17*JC$4+JF17*(1-JC$4))))</f>
        <v/>
      </c>
      <c r="JH17" s="102">
        <v>15.5</v>
      </c>
      <c r="JI17" s="102">
        <v>15.5</v>
      </c>
      <c r="JJ17" s="104">
        <f>IF(AND(JH17="",JI17=""),"",JH17*JH$4+JI17*(1-JH$4))</f>
        <v>15.5</v>
      </c>
      <c r="JK17" s="102"/>
      <c r="JL17" s="104">
        <f>IF(AND(JH17="",JI17=""),"",IF(OR(JK17="",JK17&lt;JJ17),JJ17,IF(JI17="",JK17,JH17*JH$4+JK17*(1-JH$4))))</f>
        <v>15.5</v>
      </c>
      <c r="JM17" s="102"/>
      <c r="JN17" s="102"/>
      <c r="JO17" s="104" t="str">
        <f>IF(AND(JM17="",JN17=""),"",JM17*JM$4+JN17*(1-JM$4))</f>
        <v/>
      </c>
      <c r="JP17" s="118"/>
      <c r="JQ17" s="104" t="str">
        <f>IF(AND(JM17="",JN17=""),"",IF(OR(JP17="",JP17&lt;JO17),JO17,IF(JN17="",JP17,JM17*JM$4+JP17*(1-JM$4))))</f>
        <v/>
      </c>
      <c r="JR17" s="102"/>
      <c r="JS17" s="102"/>
      <c r="JT17" s="104" t="str">
        <f>IF(AND(JR17="",JS17=""),"",JR17*JR$4+JS17*(1-JR$4))</f>
        <v/>
      </c>
      <c r="JU17" s="118"/>
      <c r="JV17" s="104" t="str">
        <f>IF(AND(JR17="",JS17=""),"",IF(OR(JU17="",JU17&lt;JT17),JT17,IF(JS17="",JU17,JR17*JR$4+JU17*(1-JR$4))))</f>
        <v/>
      </c>
      <c r="JW17" s="102"/>
      <c r="JX17" s="102"/>
      <c r="JY17" s="104" t="str">
        <f>IF(AND(JW17="",JX17=""),"",JW17*JW$4+JX17*(1-JW$4))</f>
        <v/>
      </c>
      <c r="JZ17" s="102"/>
      <c r="KA17" s="104" t="str">
        <f>IF(AND(JW17="",JX17=""),"",IF(OR(JZ17="",JZ17&lt;JY17),JY17,IF(JX17="",JZ17,JW17*JW$4+JZ17*(1-JW$4))))</f>
        <v/>
      </c>
      <c r="KB17" s="104">
        <f>IF(AND(JC17="",JH17="",JM17=""),"",SUM(JC17)*SUM(JG$4)+SUM(JH17)*SUM(JL$4)+SUM(JM17)*SUM(JQ$4)+SUM(JR17)*SUM(JV$4)+SUM(JW17)*SUM(KA$4))</f>
        <v>15.5</v>
      </c>
      <c r="KC17" s="104">
        <f>IF(AND(JD17="",JI17="",JN17=""),"",SUM(JD17)*SUM(JG$4)+SUM(JI17)*SUM(JL$4)+SUM(JN17)*SUM(JQ$4)+SUM(JS17)*SUM(JV$4)+SUM(JX17)*SUM(KA$4))</f>
        <v>15.5</v>
      </c>
      <c r="KD17" s="104">
        <f>IF(AND(JE17="",JJ17="",JO17=""),"",SUM(JE17)*SUM(JG$4)+SUM(JJ17)*SUM(JL$4)+SUM(JO17)*SUM(JQ$4)+SUM(JT17)*SUM(JV$4)+SUM(JY17)*SUM(KA$4))</f>
        <v>15.5</v>
      </c>
      <c r="KE17" s="104" t="str">
        <f>IF(AND(JF17="",JK17="",JP17=""),"",SUM(JF17)*SUM(JG$4)+SUM(JK17)*SUM(JL$4)+SUM(JP17)*SUM(JQ$4)+SUM(JU17)*SUM(JV$4)+SUM(JZ17)*SUM(KA$4))</f>
        <v/>
      </c>
      <c r="KF17" s="104">
        <f>IF(AND(JG17="",JL17="",JQ17=""),"",SUM(JG17)*SUM(JG$4)+SUM(JL17)*SUM(JL$4)+SUM(JQ17)*SUM(JQ$4)+SUM(JV17)*SUM(JV$4)+SUM(KA17)*SUM(KA$4))</f>
        <v>15.5</v>
      </c>
      <c r="KG17" s="105">
        <f>IF(KD17="","",IF(SUM(KF17)=0,IF(SUM(KD17)&gt;=10,KG$4,0),IF(SUM(KF17)&gt;=10,KG$4,0)))</f>
        <v>2</v>
      </c>
      <c r="KH17" s="109">
        <f>IF(ISERROR(RANK(KF17,KF$6:KF$31)),"",RANK(KF17,KF$6:KF$31))</f>
        <v>5</v>
      </c>
      <c r="KI17" s="102">
        <v>9.5</v>
      </c>
      <c r="KJ17" s="102">
        <v>3.5</v>
      </c>
      <c r="KK17" s="104">
        <f>IF(AND(KI17="",KJ17=""),"",KI17*KI$4+KJ17*(1-KI$4))</f>
        <v>5.9</v>
      </c>
      <c r="KL17" s="102">
        <v>12.5</v>
      </c>
      <c r="KM17" s="104">
        <f>IF(AND(KI17="",KJ17=""),"",IF(OR(KL17="",KL17&lt;KK17),KK17,IF(KJ17="",KL17,KI17*KI$4+KL17*(1-KI$4))))</f>
        <v>11.3</v>
      </c>
      <c r="KN17" s="197">
        <v>12</v>
      </c>
      <c r="KO17" s="198">
        <v>12</v>
      </c>
      <c r="KP17" s="104">
        <f>IF(AND(KN17="",KO17=""),"",KN17*KN$4+KO17*(1-KN$4))</f>
        <v>12</v>
      </c>
      <c r="KQ17" s="200"/>
      <c r="KR17" s="104">
        <f>IF(AND(KN17="",KO17=""),"",IF(OR(KQ17="",KQ17&lt;KP17),KP17,IF(KO17="",KQ17,KN17*KN$4+KQ17*(1-KN$4))))</f>
        <v>12</v>
      </c>
      <c r="KS17" s="102">
        <v>16</v>
      </c>
      <c r="KT17" s="102">
        <v>16</v>
      </c>
      <c r="KU17" s="104">
        <f>IF(AND(KS17="",KT17=""),"",KS17*KS$4+KT17*(1-KS$4))</f>
        <v>16</v>
      </c>
      <c r="KV17" s="118"/>
      <c r="KW17" s="104">
        <f>IF(AND(KS17="",KT17=""),"",IF(OR(KV17="",KV17&lt;KU17),KU17,IF(KT17="",KV17,KS17*KS$4+KV17*(1-KS$4))))</f>
        <v>16</v>
      </c>
      <c r="KX17" s="102"/>
      <c r="KY17" s="102"/>
      <c r="KZ17" s="104" t="str">
        <f>IF(AND(KX17="",KY17=""),"",KX17*KX$4+KY17*(1-KX$4))</f>
        <v/>
      </c>
      <c r="LA17" s="118"/>
      <c r="LB17" s="104" t="str">
        <f>IF(AND(KX17="",KY17=""),"",IF(OR(LA17="",LA17&lt;KZ17),KZ17,IF(KY17="",LA17,KX17*KX$4+LA17*(1-KX$4))))</f>
        <v/>
      </c>
      <c r="LC17" s="102"/>
      <c r="LD17" s="102"/>
      <c r="LE17" s="104" t="str">
        <f>IF(AND(LC17="",LD17=""),"",LC17*LC$4+LD17*(1-LC$4))</f>
        <v/>
      </c>
      <c r="LF17" s="102"/>
      <c r="LG17" s="104" t="str">
        <f>IF(AND(LC17="",LD17=""),"",IF(OR(LF17="",LF17&lt;LE17),LE17,IF(LD17="",LF17,LC17*LC$4+LF17*(1-LC$4))))</f>
        <v/>
      </c>
      <c r="LH17" s="104">
        <f>IF(AND(KI17="",KN17="",KS17=""),"",SUM(KI17)*SUM(KM$4)+SUM(KN17)*SUM(KR$4)+SUM(KS17)*SUM(KW$4)+SUM(KX17)*SUM(LB$4)+SUM(LC17)*SUM(LG$4))</f>
        <v>12.0625</v>
      </c>
      <c r="LI17" s="104">
        <f>IF(AND(KJ17="",KO17="",KT17=""),"",SUM(KJ17)*SUM(KM$4)+SUM(KO17)*SUM(KR$4)+SUM(KT17)*SUM(KW$4)+SUM(KY17)*SUM(LB$4)+SUM(LD17)*SUM(LG$4))</f>
        <v>9.8125</v>
      </c>
      <c r="LJ17" s="104">
        <f>IF(AND(KK17="",KP17="",KU17=""),"",SUM(KK17)*SUM(KM$4)+SUM(KP17)*SUM(KR$4)+SUM(KU17)*SUM(KW$4)+SUM(KZ17)*SUM(LB$4)+SUM(LE17)*SUM(LG$4))</f>
        <v>10.7125</v>
      </c>
      <c r="LK17" s="104">
        <f>IF(AND(KL17="",KQ17="",KV17=""),"",SUM(KL17)*SUM(KM$4)+SUM(KQ17)*SUM(KR$4)+SUM(KV17)*SUM(KW$4)+SUM(LA17)*SUM(LB$4)+SUM(LF17)*SUM(LG$4))</f>
        <v>4.6875</v>
      </c>
      <c r="LL17" s="104">
        <f>IF(AND(KM17="",KR17="",KW17=""),"",SUM(KM17)*SUM(KM$4)+SUM(KR17)*SUM(KR$4)+SUM(KW17)*SUM(KW$4)+SUM(LB17)*SUM(LB$4)+SUM(LG17)*SUM(LG$4))</f>
        <v>12.737500000000001</v>
      </c>
      <c r="LM17" s="105">
        <f>IF(LJ17="","",IF(SUM(LL17)=0,IF(SUM(LJ17)&gt;=10,LM$4,0),IF(SUM(LL17)&gt;=10,LM$4,0)))</f>
        <v>2</v>
      </c>
      <c r="LN17" s="109">
        <f>IF(ISERROR(RANK(LL17,LL$6:LL$31)),"",RANK(LL17,LL$6:LL$31))</f>
        <v>6</v>
      </c>
      <c r="LO17" s="102"/>
      <c r="LP17" s="102"/>
      <c r="LQ17" s="104" t="str">
        <f>IF(AND(LO17="",LP17=""),"",LO17*LO$4+LP17*(1-LO$4))</f>
        <v/>
      </c>
      <c r="LR17" s="102"/>
      <c r="LS17" s="104" t="str">
        <f>IF(AND(LO17="",LP17=""),"",IF(OR(LR17="",LR17&lt;LQ17),LQ17,IF(LP17="",LR17,LO17*LO$4+LR17*(1-LO$4))))</f>
        <v/>
      </c>
      <c r="LT17" s="102"/>
      <c r="LU17" s="102"/>
      <c r="LV17" s="104" t="str">
        <f>IF(AND(LT17="",LU17=""),"",LT17*LT$4+LU17*(1-LT$4))</f>
        <v/>
      </c>
      <c r="LW17" s="102"/>
      <c r="LX17" s="104" t="str">
        <f>IF(AND(LT17="",LU17=""),"",IF(OR(LW17="",LW17&lt;LV17),LV17,IF(LU17="",LW17,LT17*LT$4+LW17*(1-LT$4))))</f>
        <v/>
      </c>
      <c r="LY17" s="102"/>
      <c r="LZ17" s="102"/>
      <c r="MA17" s="104" t="str">
        <f>IF(AND(LY17="",LZ17=""),"",LY17*LY$4+LZ17*(1-LY$4))</f>
        <v/>
      </c>
      <c r="MB17" s="118"/>
      <c r="MC17" s="104" t="str">
        <f>IF(AND(LY17="",LZ17=""),"",IF(OR(MB17="",MB17&lt;MA17),MA17,IF(LZ17="",MB17,LY17*LY$4+MB17*(1-LY$4))))</f>
        <v/>
      </c>
      <c r="MD17" s="102"/>
      <c r="ME17" s="102"/>
      <c r="MF17" s="104" t="str">
        <f>IF(AND(MD17="",ME17=""),"",MD17*MD$4+ME17*(1-MD$4))</f>
        <v/>
      </c>
      <c r="MG17" s="118"/>
      <c r="MH17" s="104" t="str">
        <f>IF(AND(MD17="",ME17=""),"",IF(OR(MG17="",MG17&lt;MF17),MF17,IF(ME17="",MG17,MD17*MD$4+MG17*(1-MD$4))))</f>
        <v/>
      </c>
      <c r="MI17" s="102"/>
      <c r="MJ17" s="102"/>
      <c r="MK17" s="104" t="str">
        <f>IF(AND(MI17="",MJ17=""),"",MI17*MI$4+MJ17*(1-MI$4))</f>
        <v/>
      </c>
      <c r="ML17" s="102"/>
      <c r="MM17" s="104" t="str">
        <f>IF(AND(MI17="",MJ17=""),"",IF(OR(ML17="",ML17&lt;MK17),MK17,IF(MJ17="",ML17,MI17*MI$4+ML17*(1-MI$4))))</f>
        <v/>
      </c>
      <c r="MN17" s="104" t="str">
        <f>IF(AND(LO17="",LT17="",LY17=""),"",SUM(LO17)*SUM(LS$4)+SUM(LT17)*SUM(LX$4)+SUM(LY17)*SUM(MC$4)+SUM(MD17)*SUM(MH$4)+SUM(MI17)*SUM(MM$4))</f>
        <v/>
      </c>
      <c r="MO17" s="104" t="str">
        <f>IF(AND(LP17="",LU17="",LZ17=""),"",SUM(LP17)*SUM(LS$4)+SUM(LU17)*SUM(LX$4)+SUM(LZ17)*SUM(MC$4)+SUM(ME17)*SUM(MH$4)+SUM(MJ17)*SUM(MM$4))</f>
        <v/>
      </c>
      <c r="MP17" s="104" t="str">
        <f>IF(AND(LQ17="",LV17="",MA17=""),"",SUM(LQ17)*SUM(LS$4)+SUM(LV17)*SUM(LX$4)+SUM(MA17)*SUM(MC$4)+SUM(MF17)*SUM(MH$4)+SUM(MK17)*SUM(MM$4))</f>
        <v/>
      </c>
      <c r="MQ17" s="104" t="str">
        <f>IF(AND(LR17="",LW17="",MB17=""),"",SUM(LR17)*SUM(LS$4)+SUM(LW17)*SUM(LX$4)+SUM(MB17)*SUM(MC$4)+SUM(MG17)*SUM(MH$4)+SUM(ML17)*SUM(MM$4))</f>
        <v/>
      </c>
      <c r="MR17" s="104" t="str">
        <f>IF(AND(LS17="",LX17="",MC17=""),"",SUM(LS17)*SUM(LS$4)+SUM(LX17)*SUM(LX$4)+SUM(MC17)*SUM(MC$4)+SUM(MH17)*SUM(MH$4)+SUM(MM17)*SUM(MM$4))</f>
        <v/>
      </c>
      <c r="MS17" s="105" t="str">
        <f>IF(MP17="","",IF(SUM(MR17)=0,IF(SUM(MP17)&gt;=10,MS$4,0),IF(SUM(MR17)&gt;=10,MS$4,0)))</f>
        <v/>
      </c>
      <c r="MT17" s="109" t="str">
        <f>IF(ISERROR(RANK(MR17,MR$6:MR$31)),"",RANK(MR17,MR$6:MR$31))</f>
        <v/>
      </c>
      <c r="MU17" s="102"/>
      <c r="MV17" s="102"/>
      <c r="MW17" s="104" t="str">
        <f>IF(AND(MU17="",MV17=""),"",MU17*MU$4+MV17*(1-MU$4))</f>
        <v/>
      </c>
      <c r="MX17" s="102"/>
      <c r="MY17" s="104" t="str">
        <f>IF(AND(MU17="",MV17=""),"",IF(OR(MX17="",MX17&lt;MW17),MW17,IF(MV17="",MX17,MU17*MU$4+MX17*(1-MU$4))))</f>
        <v/>
      </c>
      <c r="MZ17" s="102"/>
      <c r="NA17" s="102"/>
      <c r="NB17" s="104" t="str">
        <f>IF(AND(MZ17="",NA17=""),"",MZ17*MZ$4+NA17*(1-MZ$4))</f>
        <v/>
      </c>
      <c r="NC17" s="102"/>
      <c r="ND17" s="104" t="str">
        <f>IF(AND(MZ17="",NA17=""),"",IF(OR(NC17="",NC17&lt;NB17),NB17,IF(NA17="",NC17,MZ17*MZ$4+NC17*(1-MZ$4))))</f>
        <v/>
      </c>
      <c r="NE17" s="102"/>
      <c r="NF17" s="102"/>
      <c r="NG17" s="104" t="str">
        <f>IF(AND(NE17="",NF17=""),"",NE17*NE$4+NF17*(1-NE$4))</f>
        <v/>
      </c>
      <c r="NH17" s="118"/>
      <c r="NI17" s="104" t="str">
        <f>IF(AND(NE17="",NF17=""),"",IF(OR(NH17="",NH17&lt;NG17),NG17,IF(NF17="",NH17,NE17*NE$4+NH17*(1-NE$4))))</f>
        <v/>
      </c>
      <c r="NJ17" s="102"/>
      <c r="NK17" s="102"/>
      <c r="NL17" s="104" t="str">
        <f>IF(AND(NJ17="",NK17=""),"",NJ17*NJ$4+NK17*(1-NJ$4))</f>
        <v/>
      </c>
      <c r="NM17" s="118"/>
      <c r="NN17" s="104" t="str">
        <f>IF(AND(NJ17="",NK17=""),"",IF(OR(NM17="",NM17&lt;NL17),NL17,IF(NK17="",NM17,NJ17*NJ$4+NM17*(1-NJ$4))))</f>
        <v/>
      </c>
      <c r="NO17" s="102"/>
      <c r="NP17" s="102"/>
      <c r="NQ17" s="104" t="str">
        <f>IF(AND(NO17="",NP17=""),"",NO17*NO$4+NP17*(1-NO$4))</f>
        <v/>
      </c>
      <c r="NR17" s="102"/>
      <c r="NS17" s="104" t="str">
        <f>IF(AND(NO17="",NP17=""),"",IF(OR(NR17="",NR17&lt;NQ17),NQ17,IF(NP17="",NR17,NO17*NO$4+NR17*(1-NO$4))))</f>
        <v/>
      </c>
      <c r="NT17" s="104" t="str">
        <f>IF(AND(MU17="",MZ17="",NE17=""),"",SUM(MU17)*SUM(MY$4)+SUM(MZ17)*SUM(ND$4)+SUM(NE17)*SUM(NI$4)+SUM(NJ17)*SUM(NN$4)+SUM(NO17)*SUM(NS$4))</f>
        <v/>
      </c>
      <c r="NU17" s="104" t="str">
        <f>IF(AND(MV17="",NA17="",NF17=""),"",SUM(MV17)*SUM(MY$4)+SUM(NA17)*SUM(ND$4)+SUM(NF17)*SUM(NI$4)+SUM(NK17)*SUM(NN$4)+SUM(NP17)*SUM(NS$4))</f>
        <v/>
      </c>
      <c r="NV17" s="104" t="str">
        <f>IF(AND(MW17="",NB17="",NG17=""),"",SUM(MW17)*SUM(MY$4)+SUM(NB17)*SUM(ND$4)+SUM(NG17)*SUM(NI$4)+SUM(NL17)*SUM(NN$4)+SUM(NQ17)*SUM(NS$4))</f>
        <v/>
      </c>
      <c r="NW17" s="104" t="str">
        <f>IF(AND(MX17="",NC17="",NH17=""),"",SUM(MX17)*SUM(MY$4)+SUM(NC17)*SUM(ND$4)+SUM(NH17)*SUM(NI$4)+SUM(NM17)*SUM(NN$4)+SUM(NR17)*SUM(NS$4))</f>
        <v/>
      </c>
      <c r="NX17" s="104" t="str">
        <f>IF(AND(MY17="",ND17="",NI17=""),"",SUM(MY17)*SUM(MY$4)+SUM(ND17)*SUM(ND$4)+SUM(NI17)*SUM(NI$4)+SUM(NN17)*SUM(NN$4)+SUM(NS17)*SUM(NS$4))</f>
        <v/>
      </c>
      <c r="NY17" s="105" t="str">
        <f>IF(NV17="","",IF(SUM(NX17)=0,IF(SUM(NV17)&gt;=10,NY$4,0),IF(SUM(NX17)&gt;=10,NY$4,0)))</f>
        <v/>
      </c>
      <c r="NZ17" s="109" t="str">
        <f>IF(ISERROR(RANK(NX17,NX$6:NX$31)),"",RANK(NX17,NX$6:NX$31))</f>
        <v/>
      </c>
      <c r="OA17" s="73" t="str">
        <f>B17</f>
        <v>Marie</v>
      </c>
      <c r="OB17" s="104">
        <f>AJ17</f>
        <v>10.606249999999999</v>
      </c>
      <c r="OC17" s="104">
        <f>BP17</f>
        <v>11.625</v>
      </c>
      <c r="OD17" s="104">
        <f>CV17</f>
        <v>14.548999999999999</v>
      </c>
      <c r="OE17" s="104">
        <f>EB17</f>
        <v>11.399999999999999</v>
      </c>
      <c r="OF17" s="104">
        <f>FH17</f>
        <v>11.168749999999999</v>
      </c>
      <c r="OG17" s="104">
        <f>GN17</f>
        <v>11.140972222222222</v>
      </c>
      <c r="OH17" s="104">
        <f>HT17</f>
        <v>10.7875</v>
      </c>
      <c r="OI17" s="104">
        <f>IZ17</f>
        <v>13.75</v>
      </c>
      <c r="OJ17" s="104">
        <f>KF17</f>
        <v>15.5</v>
      </c>
      <c r="OK17" s="104">
        <f>LL17</f>
        <v>12.737500000000001</v>
      </c>
      <c r="OL17" s="104" t="str">
        <f>MR17</f>
        <v/>
      </c>
      <c r="OM17" s="104" t="str">
        <f>NX17</f>
        <v/>
      </c>
      <c r="ON17" s="134"/>
      <c r="OO17" s="104" t="e">
        <f>IF(AF17="","",(SUM(#REF!)*SUM($AK$4)+SUM(BL17)*SUM($BQ$4)+SUM(CR17)*SUM($CW$4)+SUM(DX17)*SUM($EC$4)+SUM(FD17)*SUM($FI$4)+SUM(GJ17)*SUM($GO$4)+SUM(HP17)*SUM($HU$4)+SUM(IV17)*SUM($JA$4)+SUM(KB17)*SUM($KG$4)+SUM(LH17)*SUM($LM$4)+SUM(MN17)*SUM($MS$4)+SUM(NT17)*SUM($NY$4))/30)</f>
        <v>#REF!</v>
      </c>
      <c r="OP17" s="104" t="e">
        <f>IF(AG17="","",(SUM(#REF!)*SUM($AK$4)+SUM(BM17)*SUM($BQ$4)+SUM(CS17)*SUM($CW$4)+SUM(DY17)*SUM($EC$4)+SUM(FE17)*SUM($FI$4)+SUM(GK17)*SUM($GO$4)+SUM(HQ17)*SUM($HU$4)+SUM(IW17)*SUM($JA$4)+SUM(KC17)*SUM($KG$4)+SUM(LI17)*SUM($LM$4)+SUM(MO17)*SUM($MS$4)+SUM(NU17)*SUM($NY$4))/30)</f>
        <v>#REF!</v>
      </c>
      <c r="OQ17" s="104">
        <f>IF(AH17="","",($AK$4*SUM(AH17)+$BQ$4*SUM(BN17)+$CW$4*SUM(CT17)+$EC$4*SUM(DZ17)+$FI$4*SUM(FF17)+$GO$4*SUM(GL17)+$HU$4*SUM(HR17)+$JA$4*SUM(IX17)+$KG$4*SUM(KD17)+$LM$4*SUM(LJ17)+$MS$4*SUM(MP17)+$NY$4*SUM(NV17))/30)</f>
        <v>12.020514814814815</v>
      </c>
      <c r="OR17" s="104">
        <f>IF(AJ17="","",($AK$4*SUM(AJ17)+$BQ$4*SUM(BP17)+$CW$4*SUM(CV17)+$EC$4*SUM(EB17)+$FI$4*SUM(FH17)+$GO$4*SUM(GN17)+$HU$4*SUM(HT17)+$JA$4*SUM(IZ17)+$KG$4*SUM(KF17)+$LM$4*SUM(LL17)+$MS$4*SUM(MR17)+$NY$4*SUM(NX17))/30)</f>
        <v>12.155514814814815</v>
      </c>
      <c r="OS17" s="105">
        <f>IF(AL17="","",SUM($AK17,$BQ17,$CW17,$EC17,$FI17,$GO17,$HU17,$JA17,$KG17,$LM17,$MS17,$NY17))</f>
        <v>30</v>
      </c>
      <c r="OT17" s="105">
        <f>IF(OR17="","",IF(OR17&lt;10,OS17,30))</f>
        <v>30</v>
      </c>
      <c r="OU17" s="134"/>
      <c r="OV17" s="109">
        <f>IF(ISERROR(RANK(OR17,OR$6:OR$31)),"",RANK(OR17,OR$6:OR$31))</f>
        <v>8</v>
      </c>
      <c r="OX17" s="95" t="s">
        <v>34</v>
      </c>
      <c r="OY17" s="95" t="s">
        <v>35</v>
      </c>
      <c r="OZ17" s="95" t="s">
        <v>35</v>
      </c>
      <c r="PA17" s="95" t="s">
        <v>34</v>
      </c>
      <c r="PB17" s="95"/>
      <c r="PC17" s="95" t="s">
        <v>34</v>
      </c>
      <c r="PD17" s="95"/>
      <c r="PE17" s="95"/>
      <c r="PF17" s="95"/>
      <c r="PG17" s="95"/>
    </row>
    <row r="18" spans="1:423" s="3" customFormat="1" ht="15.6" x14ac:dyDescent="0.3">
      <c r="A18" s="103" t="e">
        <f>A17+1</f>
        <v>#VALUE!</v>
      </c>
      <c r="B18" s="197" t="s">
        <v>281</v>
      </c>
      <c r="C18" s="197"/>
      <c r="D18" s="195"/>
      <c r="E18" s="195"/>
      <c r="F18" s="196"/>
      <c r="G18" s="102">
        <v>10.5</v>
      </c>
      <c r="H18" s="102">
        <v>7</v>
      </c>
      <c r="I18" s="104">
        <f>IF(AND(G18="",H18=""),"",G18*G$4+H18*(1-G$4))</f>
        <v>8.4</v>
      </c>
      <c r="J18" s="102">
        <v>3</v>
      </c>
      <c r="K18" s="104">
        <f>IF(AND(G18="",H18=""),"",IF(OR(J18="",J18&lt;I18),I18,IF(H18="",J18,G18*G$4+J18*(1-G$4))))</f>
        <v>8.4</v>
      </c>
      <c r="L18" s="102">
        <v>13</v>
      </c>
      <c r="M18" s="102">
        <v>5</v>
      </c>
      <c r="N18" s="104">
        <f>IF(AND(L18="",M18=""),"",L18*L$4+M18*(1-L$4))</f>
        <v>8.1999999999999993</v>
      </c>
      <c r="O18" s="102">
        <v>13</v>
      </c>
      <c r="P18" s="104">
        <f>IF(AND(L18="",M18=""),"",IF(OR(O18="",O18&lt;N18),N18,IF(M18="",O18,L18*L$4+O18*(1-L$4))))</f>
        <v>13</v>
      </c>
      <c r="Q18" s="102">
        <v>9.5</v>
      </c>
      <c r="R18" s="102">
        <v>9</v>
      </c>
      <c r="S18" s="104">
        <f>IF(AND(Q18="",R18=""),"",Q18*Q$4+R18*(1-Q$4))</f>
        <v>9.1999999999999993</v>
      </c>
      <c r="T18" s="118">
        <v>2.75</v>
      </c>
      <c r="U18" s="104">
        <f>IF(AND(Q18="",R18=""),"",IF(OR(T18="",T18&lt;S18),S18,IF(R18="",T18,Q18*Q$4+T18*(1-Q$4))))</f>
        <v>9.1999999999999993</v>
      </c>
      <c r="V18" s="102">
        <v>15</v>
      </c>
      <c r="W18" s="102">
        <v>5.75</v>
      </c>
      <c r="X18" s="104">
        <f>IF(AND(V18="",W18=""),"",V18*V$4+W18*(1-V$4))</f>
        <v>9.4499999999999993</v>
      </c>
      <c r="Y18" s="118">
        <v>7.5</v>
      </c>
      <c r="Z18" s="104">
        <f>IF(AND(V18="",W18=""),"",IF(OR(Y18="",Y18&lt;X18),X18,IF(W18="",Y18,V18*V$4+Y18*(1-V$4))))</f>
        <v>9.4499999999999993</v>
      </c>
      <c r="AA18" s="102"/>
      <c r="AB18" s="102"/>
      <c r="AC18" s="104" t="str">
        <f>IF(AND(AA18="",AB18=""),"",AA18*AA$4+AB18*(1-AA$4))</f>
        <v/>
      </c>
      <c r="AD18" s="102"/>
      <c r="AE18" s="104" t="str">
        <f>IF(AND(AA18="",AB18=""),"",IF(OR(AD18="",AD18&lt;AC18),AC18,IF(AB18="",AD18,AA18*AA$4+AD18*(1-AA$4))))</f>
        <v/>
      </c>
      <c r="AF18" s="104">
        <f>IF(AND(G18="",L18="",Q18=""),"",SUM(G18)*SUM(K$4)+SUM(L18)*SUM(P$4)+SUM(Q18)*SUM(U$4)+SUM(V18)*SUM(Z$4)+SUM(AA18)*SUM(AE$4))</f>
        <v>11.84375</v>
      </c>
      <c r="AG18" s="104">
        <f>IF(AND(H18="",M18="",R18=""),"",SUM(H18)*SUM(K$4)+SUM(M18)*SUM(P$4)+SUM(R18)*SUM(U$4)+SUM(W18)*SUM(Z$4)+SUM(AB18)*SUM(AE$4))</f>
        <v>6.8125</v>
      </c>
      <c r="AH18" s="104">
        <f>IF(AND(I18="",N18="",S18=""),"",SUM(I18)*SUM(K$4)+SUM(N18)*SUM(P$4)+SUM(S18)*SUM(U$4)+SUM(X18)*SUM(Z$4)+SUM(AC18)*SUM(AE$4))</f>
        <v>8.8249999999999993</v>
      </c>
      <c r="AI18" s="104">
        <f>IF(AND(J18="",O18="",T18=""),"",SUM(J18)*SUM(K$4)+SUM(O18)*SUM(P$4)+SUM(T18)*SUM(U$4)+SUM(Y18)*SUM(Z$4)+SUM(AD18)*SUM(AE$4))</f>
        <v>5.9375</v>
      </c>
      <c r="AJ18" s="104">
        <f>IF(AND(K18="",P18="",U18=""),"",SUM(K18)*SUM(K$4)+SUM(P18)*SUM(P$4)+SUM(U18)*SUM(U$4)+SUM(Z18)*SUM(Z$4)+SUM(AE18)*SUM(AE$4))</f>
        <v>9.7249999999999996</v>
      </c>
      <c r="AK18" s="105">
        <f>IF(AH18="","",IF(SUM(AJ18)=0,IF(SUM(AH18)&gt;=10,AK$4,0),IF(SUM(AJ18)&gt;=10,AK$4,0)))</f>
        <v>0</v>
      </c>
      <c r="AL18" s="109">
        <f>IF(ISERROR(RANK(AJ18,AJ$6:AJ$31)),"",RANK(AJ18,AJ$6:AJ$31))</f>
        <v>16</v>
      </c>
      <c r="AM18" s="102">
        <v>7.5</v>
      </c>
      <c r="AN18" s="102">
        <v>8.5</v>
      </c>
      <c r="AO18" s="104">
        <f>IF(AND(AM18="",AN18=""),"",AM18*AM$4+AN18*(1-AM$4))</f>
        <v>8.1</v>
      </c>
      <c r="AP18" s="102">
        <v>14.5</v>
      </c>
      <c r="AQ18" s="104">
        <f>IF(AND(AM18="",AN18=""),"",IF(OR(AP18="",AP18&lt;AO18),AO18,IF(AN18="",AP18,AM18*AM$4+AP18*(1-AM$4))))</f>
        <v>11.7</v>
      </c>
      <c r="AR18" s="102">
        <v>5</v>
      </c>
      <c r="AS18" s="102">
        <v>4</v>
      </c>
      <c r="AT18" s="104">
        <f>IF(AND(AR18="",AS18=""),"",AR18*AR$4+AS18*(1-AR$4))</f>
        <v>4.4000000000000004</v>
      </c>
      <c r="AU18" s="102">
        <v>7</v>
      </c>
      <c r="AV18" s="104">
        <f>IF(AND(AR18="",AS18=""),"",IF(OR(AU18="",AU18&lt;AT18),AT18,IF(AS18="",AU18,AR18*AR$4+AU18*(1-AR$4))))</f>
        <v>6.2</v>
      </c>
      <c r="AW18" s="102">
        <v>7.5</v>
      </c>
      <c r="AX18" s="102">
        <v>7.5</v>
      </c>
      <c r="AY18" s="104">
        <f>IF(AND(AW18="",AX18=""),"",AW18*AW$4+AX18*(1-AW$4))</f>
        <v>7.5</v>
      </c>
      <c r="AZ18" s="118">
        <v>9</v>
      </c>
      <c r="BA18" s="104">
        <f>IF(AND(AW18="",AX18=""),"",IF(OR(AZ18="",AZ18&lt;AY18),AY18,IF(AX18="",AZ18,AW18*AW$4+AZ18*(1-AW$4))))</f>
        <v>8.3999999999999986</v>
      </c>
      <c r="BB18" s="102"/>
      <c r="BC18" s="102"/>
      <c r="BD18" s="104" t="str">
        <f>IF(AND(BB18="",BC18=""),"",BB18*BB$4+BC18*(1-BB$4))</f>
        <v/>
      </c>
      <c r="BE18" s="118"/>
      <c r="BF18" s="104" t="str">
        <f>IF(AND(BB18="",BC18=""),"",IF(OR(BE18="",BE18&lt;BD18),BD18,IF(BC18="",BE18,BB18*BB$4+BE18*(1-BB$4))))</f>
        <v/>
      </c>
      <c r="BG18" s="102"/>
      <c r="BH18" s="102"/>
      <c r="BI18" s="104" t="str">
        <f>IF(AND(BG18="",BH18=""),"",BG18*BG$4+BH18*(1-BG$4))</f>
        <v/>
      </c>
      <c r="BJ18" s="102"/>
      <c r="BK18" s="104" t="str">
        <f>IF(AND(BG18="",BH18=""),"",IF(OR(BJ18="",BJ18&lt;BI18),BI18,IF(BH18="",BJ18,BG18*BG$4+BJ18*(1-BG$4))))</f>
        <v/>
      </c>
      <c r="BL18" s="104">
        <f>IF(AND(AM18="",AR18="",AW18=""),"",SUM(AM18)*SUM(AQ$4)+SUM(AR18)*SUM(AV$4)+SUM(AW18)*SUM(BA$4)+SUM(BB18)*SUM(BF$4)+SUM(BG18)*SUM(BK$4))</f>
        <v>6.40625</v>
      </c>
      <c r="BM18" s="104">
        <f>IF(AND(AN18="",AS18="",AX18=""),"",SUM(AN18)*SUM(AQ$4)+SUM(AS18)*SUM(AV$4)+SUM(AX18)*SUM(BA$4)+SUM(BC18)*SUM(BF$4)+SUM(BH18)*SUM(BK$4))</f>
        <v>6.34375</v>
      </c>
      <c r="BN18" s="104">
        <f>IF(AND(AO18="",AT18="",AY18=""),"",SUM(AO18)*SUM(AQ$4)+SUM(AT18)*SUM(AV$4)+SUM(AY18)*SUM(BA$4)+SUM(BD18)*SUM(BF$4)+SUM(BI18)*SUM(BK$4))</f>
        <v>6.3687500000000004</v>
      </c>
      <c r="BO18" s="104">
        <f>IF(AND(AP18="",AU18="",AZ18=""),"",SUM(AP18)*SUM(AQ$4)+SUM(AU18)*SUM(AV$4)+SUM(AZ18)*SUM(BA$4)+SUM(BE18)*SUM(BF$4)+SUM(BJ18)*SUM(BK$4))</f>
        <v>10.1875</v>
      </c>
      <c r="BP18" s="104">
        <f>IF(AND(AQ18="",AV18="",BA18=""),"",SUM(AQ18)*SUM(AQ$4)+SUM(AV18)*SUM(AV$4)+SUM(BA18)*SUM(BA$4)+SUM(BF18)*SUM(BF$4)+SUM(BK18)*SUM(BK$4))</f>
        <v>8.6749999999999989</v>
      </c>
      <c r="BQ18" s="105">
        <f>IF(BN18="","",IF(SUM(BP18)=0,IF(SUM(BN18)&gt;=10,BQ$4,0),IF(SUM(BP18)&gt;=10,BQ$4,0)))</f>
        <v>0</v>
      </c>
      <c r="BR18" s="109">
        <f>IF(ISERROR(RANK(BP18,BP$6:BP$31)),"",RANK(BP18,BP$6:BP$31))</f>
        <v>24</v>
      </c>
      <c r="BS18" s="102">
        <v>11.18</v>
      </c>
      <c r="BT18" s="102">
        <v>14.5</v>
      </c>
      <c r="BU18" s="104">
        <f>IF(AND(BS18="",BT18=""),"",BS18*BS$4+BT18*(1-BS$4))</f>
        <v>13.172000000000001</v>
      </c>
      <c r="BV18" s="102"/>
      <c r="BW18" s="104">
        <f>IF(AND(BS18="",BT18=""),"",IF(OR(BV18="",BV18&lt;BU18),BU18,IF(BT18="",BV18,BS18*BS$4+BV18*(1-BS$4))))</f>
        <v>13.172000000000001</v>
      </c>
      <c r="BX18" s="102">
        <v>15.5</v>
      </c>
      <c r="BY18" s="102">
        <v>12</v>
      </c>
      <c r="BZ18" s="104">
        <f>IF(AND(BX18="",BY18=""),"",BX18*BX$4+BY18*(1-BX$4))</f>
        <v>13.399999999999999</v>
      </c>
      <c r="CA18" s="102"/>
      <c r="CB18" s="104">
        <f>IF(AND(BX18="",BY18=""),"",IF(OR(CA18="",CA18&lt;BZ18),BZ18,IF(BY18="",CA18,BX18*BX$4+CA18*(1-BX$4))))</f>
        <v>13.399999999999999</v>
      </c>
      <c r="CC18" s="102">
        <v>16.62</v>
      </c>
      <c r="CD18" s="102">
        <v>7</v>
      </c>
      <c r="CE18" s="104">
        <f>IF(AND(CC18="",CD18=""),"",CC18*CC$4+CD18*(1-CC$4))</f>
        <v>10.848000000000001</v>
      </c>
      <c r="CF18" s="118"/>
      <c r="CG18" s="104">
        <f>IF(AND(CC18="",CD18=""),"",IF(OR(CF18="",CF18&lt;CE18),CE18,IF(CD18="",CF18,CC18*CC$4+CF18*(1-CC$4))))</f>
        <v>10.848000000000001</v>
      </c>
      <c r="CH18" s="102"/>
      <c r="CI18" s="102"/>
      <c r="CJ18" s="104" t="str">
        <f>IF(AND(CH18="",CI18=""),"",CH18*CH$4+CI18*(1-CH$4))</f>
        <v/>
      </c>
      <c r="CK18" s="118"/>
      <c r="CL18" s="104" t="str">
        <f>IF(AND(CH18="",CI18=""),"",IF(OR(CK18="",CK18&lt;CJ18),CJ18,IF(CI18="",CK18,CH18*CH$4+CK18*(1-CH$4))))</f>
        <v/>
      </c>
      <c r="CM18" s="102"/>
      <c r="CN18" s="102"/>
      <c r="CO18" s="104" t="str">
        <f>IF(AND(CM18="",CN18=""),"",CM18*CM$4+CN18*(1-CM$4))</f>
        <v/>
      </c>
      <c r="CP18" s="102"/>
      <c r="CQ18" s="104" t="str">
        <f>IF(AND(CM18="",CN18=""),"",IF(OR(CP18="",CP18&lt;CO18),CO18,IF(CN18="",CP18,CM18*CM$4+CP18*(1-CM$4))))</f>
        <v/>
      </c>
      <c r="CR18" s="104">
        <f>IF(AND(BS18="",BX18="",CC18=""),"",SUM(BS18)*SUM(BW$4)+SUM(BX18)*SUM(CB$4)+SUM(CC18)*SUM(CG$4)+SUM(CH18)*SUM(CL$4)+SUM(CM18)*SUM(CQ$4))</f>
        <v>14.23</v>
      </c>
      <c r="CS18" s="104">
        <f>IF(AND(BT18="",BY18="",CD18=""),"",SUM(BT18)*SUM(BW$4)+SUM(BY18)*SUM(CB$4)+SUM(CD18)*SUM(CG$4)+SUM(CI18)*SUM(CL$4)+SUM(CN18)*SUM(CQ$4))</f>
        <v>11.375</v>
      </c>
      <c r="CT18" s="104">
        <f>IF(AND(BU18="",BZ18="",CE18=""),"",SUM(BU18)*SUM(BW$4)+SUM(BZ18)*SUM(CB$4)+SUM(CE18)*SUM(CG$4)+SUM(CJ18)*SUM(CL$4)+SUM(CO18)*SUM(CQ$4))</f>
        <v>12.517000000000001</v>
      </c>
      <c r="CU18" s="104" t="str">
        <f>IF(AND(BV18="",CA18="",CF18=""),"",SUM(BV18)*SUM(BW$4)+SUM(CA18)*SUM(CB$4)+SUM(CF18)*SUM(CG$4)+SUM(CK18)*SUM(CL$4)+SUM(CP18)*SUM(CQ$4))</f>
        <v/>
      </c>
      <c r="CV18" s="104">
        <f>IF(AND(BW18="",CB18="",CG18=""),"",SUM(BW18)*SUM(BW$4)+SUM(CB18)*SUM(CB$4)+SUM(CG18)*SUM(CG$4)+SUM(CL18)*SUM(CL$4)+SUM(CQ18)*SUM(CQ$4))</f>
        <v>12.517000000000001</v>
      </c>
      <c r="CW18" s="105">
        <f>IF(CT18="","",IF(SUM(CV18)=0,IF(SUM(CT18)&gt;=10,CW$4,0),IF(SUM(CV18)&gt;=10,CW$4,0)))</f>
        <v>4</v>
      </c>
      <c r="CX18" s="109">
        <f>IF(ISERROR(RANK(CV18,CV$6:CV$31)),"",RANK(CV18,CV$6:CV$31))</f>
        <v>13</v>
      </c>
      <c r="CY18" s="102">
        <v>10</v>
      </c>
      <c r="CZ18" s="102">
        <v>13.5</v>
      </c>
      <c r="DA18" s="104">
        <f>IF(AND(CY18="",CZ18=""),"",CY18*CY$4+CZ18*(1-CY$4))</f>
        <v>12.1</v>
      </c>
      <c r="DB18" s="102"/>
      <c r="DC18" s="104">
        <f>IF(AND(CY18="",CZ18=""),"",IF(OR(DB18="",DB18&lt;DA18),DA18,IF(CZ18="",DB18,CY18*CY$4+DB18*(1-CY$4))))</f>
        <v>12.1</v>
      </c>
      <c r="DD18" s="102">
        <v>11</v>
      </c>
      <c r="DE18" s="102">
        <v>13</v>
      </c>
      <c r="DF18" s="104">
        <f>IF(AND(DD18="",DE18=""),"",DD18*DD$4+DE18*(1-DD$4))</f>
        <v>12.2</v>
      </c>
      <c r="DG18" s="102"/>
      <c r="DH18" s="104">
        <f>IF(AND(DD18="",DE18=""),"",IF(OR(DG18="",DG18&lt;DF18),DF18,IF(DE18="",DG18,DD18*DD$4+DG18*(1-DD$4))))</f>
        <v>12.2</v>
      </c>
      <c r="DI18" s="102"/>
      <c r="DJ18" s="102"/>
      <c r="DK18" s="104" t="str">
        <f>IF(AND(DI18="",DJ18=""),"",DI18*DI$4+DJ18*(1-DI$4))</f>
        <v/>
      </c>
      <c r="DL18" s="118"/>
      <c r="DM18" s="104" t="str">
        <f>IF(AND(DI18="",DJ18=""),"",IF(OR(DL18="",DL18&lt;DK18),DK18,IF(DJ18="",DL18,DI18*DI$4+DL18*(1-DI$4))))</f>
        <v/>
      </c>
      <c r="DN18" s="102"/>
      <c r="DO18" s="102"/>
      <c r="DP18" s="104" t="str">
        <f>IF(AND(DN18="",DO18=""),"",DN18*DN$4+DO18*(1-DN$4))</f>
        <v/>
      </c>
      <c r="DQ18" s="118"/>
      <c r="DR18" s="104" t="str">
        <f>IF(AND(DN18="",DO18=""),"",IF(OR(DQ18="",DQ18&lt;DP18),DP18,IF(DO18="",DQ18,DN18*DN$4+DQ18*(1-DN$4))))</f>
        <v/>
      </c>
      <c r="DS18" s="102"/>
      <c r="DT18" s="102"/>
      <c r="DU18" s="104" t="str">
        <f>IF(AND(DS18="",DT18=""),"",DS18*DS$4+DT18*(1-DS$4))</f>
        <v/>
      </c>
      <c r="DV18" s="102"/>
      <c r="DW18" s="104" t="str">
        <f>IF(AND(DS18="",DT18=""),"",IF(OR(DV18="",DV18&lt;DU18),DU18,IF(DT18="",DV18,DS18*DS$4+DV18*(1-DS$4))))</f>
        <v/>
      </c>
      <c r="DX18" s="104">
        <f>IF(AND(CY18="",DD18="",DI18=""),"",SUM(CY18)*SUM(DC$4)+SUM(DD18)*SUM(DH$4)+SUM(DI18)*SUM(DM$4)+SUM(DN18)*SUM(DR$4)+SUM(DS18)*SUM(DW$4))</f>
        <v>10.5</v>
      </c>
      <c r="DY18" s="104">
        <f>IF(AND(CZ18="",DE18="",DJ18=""),"",SUM(CZ18)*SUM(DC$4)+SUM(DE18)*SUM(DH$4)+SUM(DJ18)*SUM(DM$4)+SUM(DO18)*SUM(DR$4)+SUM(DT18)*SUM(DW$4))</f>
        <v>13.25</v>
      </c>
      <c r="DZ18" s="104">
        <f>IF(AND(DA18="",DF18="",DK18=""),"",SUM(DA18)*SUM(DC$4)+SUM(DF18)*SUM(DH$4)+SUM(DK18)*SUM(DM$4)+SUM(DP18)*SUM(DR$4)+SUM(DU18)*SUM(DW$4))</f>
        <v>12.149999999999999</v>
      </c>
      <c r="EA18" s="104" t="str">
        <f>IF(AND(DB18="",DG18="",DL18=""),"",SUM(DB18)*SUM(DC$4)+SUM(DG18)*SUM(DH$4)+SUM(DL18)*SUM(DM$4)+SUM(DQ18)*SUM(DR$4)+SUM(DV18)*SUM(DW$4))</f>
        <v/>
      </c>
      <c r="EB18" s="104">
        <f>IF(AND(DC18="",DH18="",DM18=""),"",SUM(DC18)*SUM(DC$4)+SUM(DH18)*SUM(DH$4)+SUM(DM18)*SUM(DM$4)+SUM(DR18)*SUM(DR$4)+SUM(DW18)*SUM(DW$4))</f>
        <v>12.149999999999999</v>
      </c>
      <c r="EC18" s="105">
        <f>IF(DZ18="","",IF(SUM(EB18)=0,IF(SUM(DZ18)&gt;=10,EC$4,0),IF(SUM(EB18)&gt;=10,EC$4,0)))</f>
        <v>4</v>
      </c>
      <c r="ED18" s="109">
        <f>IF(ISERROR(RANK(EB18,EB$6:EB$31)),"",RANK(EB18,EB$6:EB$31))</f>
        <v>13</v>
      </c>
      <c r="EE18" s="102">
        <v>11.5</v>
      </c>
      <c r="EF18" s="102">
        <v>12.5</v>
      </c>
      <c r="EG18" s="104">
        <f>IF(AND(EE18="",EF18=""),"",EE18*EE$4+EF18*(1-EE$4))</f>
        <v>12.100000000000001</v>
      </c>
      <c r="EH18" s="102"/>
      <c r="EI18" s="104">
        <f>IF(AND(EE18="",EF18=""),"",IF(OR(EH18="",EH18&lt;EG18),EG18,IF(EF18="",EH18,EE18*EE$4+EH18*(1-EE$4))))</f>
        <v>12.100000000000001</v>
      </c>
      <c r="EJ18" s="102">
        <v>12</v>
      </c>
      <c r="EK18" s="102">
        <v>8</v>
      </c>
      <c r="EL18" s="104">
        <f>IF(AND(EJ18="",EK18=""),"",EJ18*EJ$4+EK18*(1-EJ$4))</f>
        <v>9.6000000000000014</v>
      </c>
      <c r="EM18" s="102"/>
      <c r="EN18" s="104">
        <f>IF(AND(EJ18="",EK18=""),"",IF(OR(EM18="",EM18&lt;EL18),EL18,IF(EK18="",EM18,EJ18*EJ$4+EM18*(1-EJ$4))))</f>
        <v>9.6000000000000014</v>
      </c>
      <c r="EO18" s="102">
        <v>14</v>
      </c>
      <c r="EP18" s="102">
        <v>10</v>
      </c>
      <c r="EQ18" s="104">
        <f>IF(AND(EO18="",EP18=""),"",EO18*EO$4+EP18*(1-EO$4))</f>
        <v>11.600000000000001</v>
      </c>
      <c r="ER18" s="118"/>
      <c r="ES18" s="104">
        <f>IF(AND(EO18="",EP18=""),"",IF(OR(ER18="",ER18&lt;EQ18),EQ18,IF(EP18="",ER18,EO18*EO$4+ER18*(1-EO$4))))</f>
        <v>11.600000000000001</v>
      </c>
      <c r="ET18" s="102"/>
      <c r="EU18" s="102"/>
      <c r="EV18" s="104" t="str">
        <f>IF(AND(ET18="",EU18=""),"",ET18*ET$4+EU18*(1-ET$4))</f>
        <v/>
      </c>
      <c r="EW18" s="118"/>
      <c r="EX18" s="104" t="str">
        <f>IF(AND(ET18="",EU18=""),"",IF(OR(EW18="",EW18&lt;EV18),EV18,IF(EU18="",EW18,ET18*ET$4+EW18*(1-ET$4))))</f>
        <v/>
      </c>
      <c r="EY18" s="102"/>
      <c r="EZ18" s="102"/>
      <c r="FA18" s="104" t="str">
        <f>IF(AND(EY18="",EZ18=""),"",EY18*EY$4+EZ18*(1-EY$4))</f>
        <v/>
      </c>
      <c r="FB18" s="102"/>
      <c r="FC18" s="104" t="str">
        <f>IF(AND(EY18="",EZ18=""),"",IF(OR(FB18="",FB18&lt;FA18),FA18,IF(EZ18="",FB18,EY18*EY$4+FB18*(1-EY$4))))</f>
        <v/>
      </c>
      <c r="FD18" s="104">
        <f>IF(AND(EE18="",EJ18="",EO18=""),"",SUM(EE18)*SUM(EI$4)+SUM(EJ18)*SUM(EN$4)+SUM(EO18)*SUM(ES$4)+SUM(ET18)*SUM(EX$4)+SUM(EY18)*SUM(FC$4))</f>
        <v>12.59375</v>
      </c>
      <c r="FE18" s="104">
        <f>IF(AND(EF18="",EK18="",EP18=""),"",SUM(EF18)*SUM(EI$4)+SUM(EK18)*SUM(EN$4)+SUM(EP18)*SUM(ES$4)+SUM(EU18)*SUM(EX$4)+SUM(EZ18)*SUM(FC$4))</f>
        <v>10.15625</v>
      </c>
      <c r="FF18" s="104">
        <f>IF(AND(EG18="",EL18="",EQ18=""),"",SUM(EG18)*SUM(EI$4)+SUM(EL18)*SUM(EN$4)+SUM(EQ18)*SUM(ES$4)+SUM(EV18)*SUM(EX$4)+SUM(FA18)*SUM(FC$4))</f>
        <v>11.131250000000001</v>
      </c>
      <c r="FG18" s="104" t="str">
        <f>IF(AND(EH18="",EM18="",ER18=""),"",SUM(EH18)*SUM(EI$4)+SUM(EM18)*SUM(EN$4)+SUM(ER18)*SUM(ES$4)+SUM(EW18)*SUM(EX$4)+SUM(FB18)*SUM(FC$4))</f>
        <v/>
      </c>
      <c r="FH18" s="104">
        <f>IF(AND(EI18="",EN18="",ES18=""),"",SUM(EI18)*SUM(EI$4)+SUM(EN18)*SUM(EN$4)+SUM(ES18)*SUM(ES$4)+SUM(EX18)*SUM(EX$4)+SUM(FC18)*SUM(FC$4))</f>
        <v>11.131250000000001</v>
      </c>
      <c r="FI18" s="105">
        <f>IF(FF18="","",IF(SUM(FH18)=0,IF(SUM(FF18)&gt;=10,FI$4,0),IF(SUM(FH18)&gt;=10,FI$4,0)))</f>
        <v>3</v>
      </c>
      <c r="FJ18" s="109">
        <f>IF(ISERROR(RANK(FH18,FH$6:FH$31)),"",RANK(FH18,FH$6:FH$31))</f>
        <v>14</v>
      </c>
      <c r="FK18" s="198">
        <v>13</v>
      </c>
      <c r="FL18" s="198">
        <v>7.75</v>
      </c>
      <c r="FM18" s="104">
        <f>IF(AND(FK18="",FL18=""),"",FK18*FK$4+FL18*(1-FK$4))</f>
        <v>9.85</v>
      </c>
      <c r="FN18" s="200">
        <v>14.5</v>
      </c>
      <c r="FO18" s="104">
        <f>IF(AND(FK18="",FL18=""),"",IF(OR(FN18="",FN18&lt;FM18),FM18,IF(FL18="",FN18,FK18*FK$4+FN18*(1-FK$4))))</f>
        <v>13.899999999999999</v>
      </c>
      <c r="FP18" s="199">
        <f>(6.2*20)/9</f>
        <v>13.777777777777779</v>
      </c>
      <c r="FQ18" s="197">
        <v>6.25</v>
      </c>
      <c r="FR18" s="104">
        <f>IF(AND(FP18="",FQ18=""),"",FP18*FP$4+FQ18*(1-FP$4))</f>
        <v>9.2611111111111128</v>
      </c>
      <c r="FS18" s="203">
        <v>7.5</v>
      </c>
      <c r="FT18" s="104">
        <f>IF(AND(FP18="",FQ18=""),"",IF(OR(FS18="",FS18&lt;FR18),FR18,IF(FQ18="",FS18,FP18*FP$4+FS18*(1-FP$4))))</f>
        <v>9.2611111111111128</v>
      </c>
      <c r="FU18" s="102">
        <v>14.3</v>
      </c>
      <c r="FV18" s="198">
        <v>5</v>
      </c>
      <c r="FW18" s="104">
        <f>IF(AND(FU18="",FV18=""),"",FU18*FU$4+FV18*(1-FU$4))</f>
        <v>8.7200000000000006</v>
      </c>
      <c r="FX18" s="202">
        <v>14</v>
      </c>
      <c r="FY18" s="104">
        <f>IF(AND(FU18="",FV18=""),"",IF(OR(FX18="",FX18&lt;FW18),FW18,IF(FV18="",FX18,FU18*FU$4+FX18*(1-FU$4))))</f>
        <v>14.120000000000001</v>
      </c>
      <c r="FZ18" s="102"/>
      <c r="GA18" s="102"/>
      <c r="GB18" s="104" t="str">
        <f>IF(AND(FZ18="",GA18=""),"",FZ18*FZ$4+GA18*(1-FZ$4))</f>
        <v/>
      </c>
      <c r="GC18" s="118"/>
      <c r="GD18" s="104" t="str">
        <f>IF(AND(FZ18="",GA18=""),"",IF(OR(GC18="",GC18&lt;GB18),GB18,IF(GA18="",GC18,FZ18*FZ$4+GC18*(1-FZ$4))))</f>
        <v/>
      </c>
      <c r="GE18" s="102"/>
      <c r="GF18" s="102"/>
      <c r="GG18" s="104" t="str">
        <f>IF(AND(GE18="",GF18=""),"",GE18*GE$4+GF18*(1-GE$4))</f>
        <v/>
      </c>
      <c r="GH18" s="102"/>
      <c r="GI18" s="104" t="str">
        <f>IF(AND(GE18="",GF18=""),"",IF(OR(GH18="",GH18&lt;GG18),GG18,IF(GF18="",GH18,GE18*GE$4+GH18*(1-GE$4))))</f>
        <v/>
      </c>
      <c r="GJ18" s="104">
        <f>IF(AND(FK18="",FP18="",FU18=""),"",SUM(FK18)*SUM(FO$4)+SUM(FP18)*SUM(FT$4)+SUM(FU18)*SUM(FY$4)+SUM(FZ18)*SUM(GD$4)+SUM(GE18)*SUM(GI$4))</f>
        <v>13.600694444444445</v>
      </c>
      <c r="GK18" s="104">
        <f>IF(AND(FL18="",FQ18="",FV18=""),"",SUM(FL18)*SUM(FO$4)+SUM(FQ18)*SUM(FT$4)+SUM(FV18)*SUM(FY$4)+SUM(GA18)*SUM(GD$4)+SUM(GF18)*SUM(GI$4))</f>
        <v>6.515625</v>
      </c>
      <c r="GL18" s="104">
        <f>IF(AND(FM18="",FR18="",FW18=""),"",SUM(FM18)*SUM(FO$4)+SUM(FR18)*SUM(FT$4)+SUM(FW18)*SUM(FY$4)+SUM(GB18)*SUM(GD$4)+SUM(GG18)*SUM(GI$4))</f>
        <v>9.3496527777777789</v>
      </c>
      <c r="GM18" s="104">
        <f>IF(AND(FN18="",FS18="",FX18=""),"",SUM(FN18)*SUM(FO$4)+SUM(FS18)*SUM(FT$4)+SUM(FX18)*SUM(FY$4)+SUM(GC18)*SUM(GD$4)+SUM(GH18)*SUM(GI$4))</f>
        <v>12.59375</v>
      </c>
      <c r="GN18" s="104">
        <f>IF(AND(FO18="",FT18="",FY18=""),"",SUM(FO18)*SUM(FO$4)+SUM(FT18)*SUM(FT$4)+SUM(FY18)*SUM(FY$4)+SUM(GD18)*SUM(GD$4)+SUM(GI18)*SUM(GI$4))</f>
        <v>12.809027777777779</v>
      </c>
      <c r="GO18" s="105">
        <f>IF(GL18="","",IF(SUM(GN18)=0,IF(SUM(GL18)&gt;=10,GO$4,0),IF(SUM(GN18)&gt;=10,GO$4,0)))</f>
        <v>2</v>
      </c>
      <c r="GP18" s="109">
        <f>IF(ISERROR(RANK(GN18,GN$6:GN$31)),"",RANK(GN18,GN$6:GN$31))</f>
        <v>4</v>
      </c>
      <c r="GQ18" s="198">
        <v>6</v>
      </c>
      <c r="GR18" s="198">
        <v>12</v>
      </c>
      <c r="GS18" s="104">
        <f>IF(AND(GQ18="",GR18=""),"",GQ18*GQ$4+GR18*(1-GQ$4))</f>
        <v>9.6</v>
      </c>
      <c r="GT18" s="200">
        <v>10</v>
      </c>
      <c r="GU18" s="104">
        <f>IF(AND(GQ18="",GR18=""),"",IF(OR(GT18="",GT18&lt;GS18),GS18,IF(GR18="",GT18,GQ18*GQ$4+GT18*(1-GQ$4))))</f>
        <v>8.4</v>
      </c>
      <c r="GV18" s="102">
        <v>10</v>
      </c>
      <c r="GW18" s="102">
        <v>10</v>
      </c>
      <c r="GX18" s="104">
        <f>IF(AND(GV18="",GW18=""),"",GV18*GV$4+GW18*(1-GV$4))</f>
        <v>10</v>
      </c>
      <c r="GY18" s="102"/>
      <c r="GZ18" s="104">
        <f>IF(AND(GV18="",GW18=""),"",IF(OR(GY18="",GY18&lt;GX18),GX18,IF(GW18="",GY18,GV18*GV$4+GY18*(1-GV$4))))</f>
        <v>10</v>
      </c>
      <c r="HA18" s="102">
        <v>10</v>
      </c>
      <c r="HB18" s="102">
        <v>10</v>
      </c>
      <c r="HC18" s="104">
        <f>IF(AND(HA18="",HB18=""),"",HA18*HA$4+HB18*(1-HA$4))</f>
        <v>10</v>
      </c>
      <c r="HD18" s="118"/>
      <c r="HE18" s="104">
        <f>IF(AND(HA18="",HB18=""),"",IF(OR(HD18="",HD18&lt;HC18),HC18,IF(HB18="",HD18,HA18*HA$4+HD18*(1-HA$4))))</f>
        <v>10</v>
      </c>
      <c r="HF18" s="102"/>
      <c r="HG18" s="102"/>
      <c r="HH18" s="104" t="str">
        <f>IF(AND(HF18="",HG18=""),"",HF18*HF$4+HG18*(1-HF$4))</f>
        <v/>
      </c>
      <c r="HI18" s="118"/>
      <c r="HJ18" s="104" t="str">
        <f>IF(AND(HF18="",HG18=""),"",IF(OR(HI18="",HI18&lt;HH18),HH18,IF(HG18="",HI18,HF18*HF$4+HI18*(1-HF$4))))</f>
        <v/>
      </c>
      <c r="HK18" s="102"/>
      <c r="HL18" s="102"/>
      <c r="HM18" s="104" t="str">
        <f>IF(AND(HK18="",HL18=""),"",HK18*HK$4+HL18*(1-HK$4))</f>
        <v/>
      </c>
      <c r="HN18" s="102"/>
      <c r="HO18" s="104" t="str">
        <f>IF(AND(HK18="",HL18=""),"",IF(OR(HN18="",HN18&lt;HM18),HM18,IF(HL18="",HN18,HK18*HK$4+HN18*(1-HK$4))))</f>
        <v/>
      </c>
      <c r="HP18" s="104">
        <f>IF(AND(GQ18="",GV18="",HA18=""),"",SUM(GQ18)*SUM(GU$4)+SUM(GV18)*SUM(GZ$4)+SUM(HA18)*SUM(HE$4)+SUM(HF18)*SUM(HJ$4)+SUM(HK18)*SUM(HO$4))</f>
        <v>8.5</v>
      </c>
      <c r="HQ18" s="104">
        <f>IF(AND(GR18="",GW18="",HB18=""),"",SUM(GR18)*SUM(GU$4)+SUM(GW18)*SUM(GZ$4)+SUM(HB18)*SUM(HE$4)+SUM(HG18)*SUM(HJ$4)+SUM(HL18)*SUM(HO$4))</f>
        <v>10.75</v>
      </c>
      <c r="HR18" s="104">
        <f>IF(AND(GS18="",GX18="",HC18=""),"",SUM(GS18)*SUM(GU$4)+SUM(GX18)*SUM(GZ$4)+SUM(HC18)*SUM(HE$4)+SUM(HH18)*SUM(HJ$4)+SUM(HM18)*SUM(HO$4))</f>
        <v>9.85</v>
      </c>
      <c r="HS18" s="104">
        <f>IF(AND(GT18="",GY18="",HD18=""),"",SUM(GT18)*SUM(GU$4)+SUM(GY18)*SUM(GZ$4)+SUM(HD18)*SUM(HE$4)+SUM(HI18)*SUM(HJ$4)+SUM(HN18)*SUM(HO$4))</f>
        <v>3.75</v>
      </c>
      <c r="HT18" s="104">
        <f>IF(AND(GU18="",GZ18="",HE18=""),"",SUM(GU18)*SUM(GU$4)+SUM(GZ18)*SUM(GZ$4)+SUM(HE18)*SUM(HE$4)+SUM(HJ18)*SUM(HJ$4)+SUM(HO18)*SUM(HO$4))</f>
        <v>9.4</v>
      </c>
      <c r="HU18" s="105">
        <f>IF(HR18="","",IF(SUM(HT18)=0,IF(SUM(HR18)&gt;=10,HU$4,0),IF(SUM(HT18)&gt;=10,HU$4,0)))</f>
        <v>0</v>
      </c>
      <c r="HV18" s="109">
        <f>IF(ISERROR(RANK(HT18,HT$6:HT$31)),"",RANK(HT18,HT$6:HT$31))</f>
        <v>23</v>
      </c>
      <c r="HW18" s="102">
        <v>11</v>
      </c>
      <c r="HX18" s="102">
        <v>11</v>
      </c>
      <c r="HY18" s="104">
        <f>IF(AND(HW18="",HX18=""),"",HW18*HW$4+HX18*(1-HW$4))</f>
        <v>11</v>
      </c>
      <c r="HZ18" s="102"/>
      <c r="IA18" s="104">
        <f>IF(AND(HW18="",HX18=""),"",IF(OR(HZ18="",HZ18&lt;HY18),HY18,IF(HX18="",HZ18,HW18*HW$4+HZ18*(1-HW$4))))</f>
        <v>11</v>
      </c>
      <c r="IB18" s="102">
        <v>10.5</v>
      </c>
      <c r="IC18" s="102">
        <v>10.5</v>
      </c>
      <c r="ID18" s="104">
        <f>IF(AND(IB18="",IC18=""),"",IB18*IB$4+IC18*(1-IB$4))</f>
        <v>10.5</v>
      </c>
      <c r="IE18" s="102"/>
      <c r="IF18" s="104">
        <f>IF(AND(IB18="",IC18=""),"",IF(OR(IE18="",IE18&lt;ID18),ID18,IF(IC18="",IE18,IB18*IB$4+IE18*(1-IB$4))))</f>
        <v>10.5</v>
      </c>
      <c r="IG18" s="102"/>
      <c r="IH18" s="102"/>
      <c r="II18" s="104" t="str">
        <f>IF(AND(IG18="",IH18=""),"",IG18*IG$4+IH18*(1-IG$4))</f>
        <v/>
      </c>
      <c r="IJ18" s="118"/>
      <c r="IK18" s="104" t="str">
        <f>IF(AND(IG18="",IH18=""),"",IF(OR(IJ18="",IJ18&lt;II18),II18,IF(IH18="",IJ18,IG18*IG$4+IJ18*(1-IG$4))))</f>
        <v/>
      </c>
      <c r="IL18" s="102"/>
      <c r="IM18" s="102"/>
      <c r="IN18" s="104" t="str">
        <f>IF(AND(IL18="",IM18=""),"",IL18*IL$4+IM18*(1-IL$4))</f>
        <v/>
      </c>
      <c r="IO18" s="118"/>
      <c r="IP18" s="104" t="str">
        <f>IF(AND(IL18="",IM18=""),"",IF(OR(IO18="",IO18&lt;IN18),IN18,IF(IM18="",IO18,IL18*IL$4+IO18*(1-IL$4))))</f>
        <v/>
      </c>
      <c r="IQ18" s="102"/>
      <c r="IR18" s="102"/>
      <c r="IS18" s="104" t="str">
        <f>IF(AND(IQ18="",IR18=""),"",IQ18*IQ$4+IR18*(1-IQ$4))</f>
        <v/>
      </c>
      <c r="IT18" s="102"/>
      <c r="IU18" s="104" t="str">
        <f>IF(AND(IQ18="",IR18=""),"",IF(OR(IT18="",IT18&lt;IS18),IS18,IF(IR18="",IT18,IQ18*IQ$4+IT18*(1-IQ$4))))</f>
        <v/>
      </c>
      <c r="IV18" s="104">
        <f>IF(AND(HW18="",IB18="",IG18=""),"",SUM(HW18)*SUM(IA$4)+SUM(IB18)*SUM(IF$4)+SUM(IG18)*SUM(IK$4)+SUM(IL18)*SUM(IP$4)+SUM(IQ18)*SUM(IU$4))</f>
        <v>10.75</v>
      </c>
      <c r="IW18" s="104">
        <f>IF(AND(HX18="",IC18="",IH18=""),"",SUM(HX18)*SUM(IA$4)+SUM(IC18)*SUM(IF$4)+SUM(IH18)*SUM(IK$4)+SUM(IM18)*SUM(IP$4)+SUM(IR18)*SUM(IU$4))</f>
        <v>10.75</v>
      </c>
      <c r="IX18" s="104">
        <f>IF(AND(HY18="",ID18="",II18=""),"",SUM(HY18)*SUM(IA$4)+SUM(ID18)*SUM(IF$4)+SUM(II18)*SUM(IK$4)+SUM(IN18)*SUM(IP$4)+SUM(IS18)*SUM(IU$4))</f>
        <v>10.75</v>
      </c>
      <c r="IY18" s="104" t="str">
        <f>IF(AND(HZ18="",IE18="",IJ18=""),"",SUM(HZ18)*SUM(IA$4)+SUM(IE18)*SUM(IF$4)+SUM(IJ18)*SUM(IK$4)+SUM(IO18)*SUM(IP$4)+SUM(IT18)*SUM(IU$4))</f>
        <v/>
      </c>
      <c r="IZ18" s="104">
        <f>IF(AND(IA18="",IF18="",IK18=""),"",SUM(IA18)*SUM(IA$4)+SUM(IF18)*SUM(IF$4)+SUM(IK18)*SUM(IK$4)+SUM(IP18)*SUM(IP$4)+SUM(IU18)*SUM(IU$4))</f>
        <v>10.75</v>
      </c>
      <c r="JA18" s="105">
        <f>IF(IX18="","",IF(SUM(IZ18)=0,IF(SUM(IX18)&gt;=10,JA$4,0),IF(SUM(IZ18)&gt;=10,JA$4,0)))</f>
        <v>2</v>
      </c>
      <c r="JB18" s="109">
        <f>IF(ISERROR(RANK(IZ18,IZ$6:IZ$31)),"",RANK(IZ18,IZ$6:IZ$31))</f>
        <v>20</v>
      </c>
      <c r="JC18" s="102"/>
      <c r="JD18" s="102"/>
      <c r="JE18" s="104" t="str">
        <f>IF(AND(JC18="",JD18=""),"",JC18*JC$4+JD18*(1-JC$4))</f>
        <v/>
      </c>
      <c r="JF18" s="102"/>
      <c r="JG18" s="104" t="str">
        <f>IF(AND(JC18="",JD18=""),"",IF(OR(JF18="",JF18&lt;JE18),JE18,IF(JD18="",JF18,JC18*JC$4+JF18*(1-JC$4))))</f>
        <v/>
      </c>
      <c r="JH18" s="102">
        <v>10.5</v>
      </c>
      <c r="JI18" s="102">
        <v>10.5</v>
      </c>
      <c r="JJ18" s="104">
        <f>IF(AND(JH18="",JI18=""),"",JH18*JH$4+JI18*(1-JH$4))</f>
        <v>10.5</v>
      </c>
      <c r="JK18" s="102"/>
      <c r="JL18" s="104">
        <f>IF(AND(JH18="",JI18=""),"",IF(OR(JK18="",JK18&lt;JJ18),JJ18,IF(JI18="",JK18,JH18*JH$4+JK18*(1-JH$4))))</f>
        <v>10.5</v>
      </c>
      <c r="JM18" s="102"/>
      <c r="JN18" s="102"/>
      <c r="JO18" s="104" t="str">
        <f>IF(AND(JM18="",JN18=""),"",JM18*JM$4+JN18*(1-JM$4))</f>
        <v/>
      </c>
      <c r="JP18" s="118"/>
      <c r="JQ18" s="104" t="str">
        <f>IF(AND(JM18="",JN18=""),"",IF(OR(JP18="",JP18&lt;JO18),JO18,IF(JN18="",JP18,JM18*JM$4+JP18*(1-JM$4))))</f>
        <v/>
      </c>
      <c r="JR18" s="102"/>
      <c r="JS18" s="102"/>
      <c r="JT18" s="104" t="str">
        <f>IF(AND(JR18="",JS18=""),"",JR18*JR$4+JS18*(1-JR$4))</f>
        <v/>
      </c>
      <c r="JU18" s="118"/>
      <c r="JV18" s="104" t="str">
        <f>IF(AND(JR18="",JS18=""),"",IF(OR(JU18="",JU18&lt;JT18),JT18,IF(JS18="",JU18,JR18*JR$4+JU18*(1-JR$4))))</f>
        <v/>
      </c>
      <c r="JW18" s="102"/>
      <c r="JX18" s="102"/>
      <c r="JY18" s="104" t="str">
        <f>IF(AND(JW18="",JX18=""),"",JW18*JW$4+JX18*(1-JW$4))</f>
        <v/>
      </c>
      <c r="JZ18" s="102"/>
      <c r="KA18" s="104" t="str">
        <f>IF(AND(JW18="",JX18=""),"",IF(OR(JZ18="",JZ18&lt;JY18),JY18,IF(JX18="",JZ18,JW18*JW$4+JZ18*(1-JW$4))))</f>
        <v/>
      </c>
      <c r="KB18" s="104">
        <f>IF(AND(JC18="",JH18="",JM18=""),"",SUM(JC18)*SUM(JG$4)+SUM(JH18)*SUM(JL$4)+SUM(JM18)*SUM(JQ$4)+SUM(JR18)*SUM(JV$4)+SUM(JW18)*SUM(KA$4))</f>
        <v>10.5</v>
      </c>
      <c r="KC18" s="104">
        <f>IF(AND(JD18="",JI18="",JN18=""),"",SUM(JD18)*SUM(JG$4)+SUM(JI18)*SUM(JL$4)+SUM(JN18)*SUM(JQ$4)+SUM(JS18)*SUM(JV$4)+SUM(JX18)*SUM(KA$4))</f>
        <v>10.5</v>
      </c>
      <c r="KD18" s="104">
        <f>IF(AND(JE18="",JJ18="",JO18=""),"",SUM(JE18)*SUM(JG$4)+SUM(JJ18)*SUM(JL$4)+SUM(JO18)*SUM(JQ$4)+SUM(JT18)*SUM(JV$4)+SUM(JY18)*SUM(KA$4))</f>
        <v>10.5</v>
      </c>
      <c r="KE18" s="104" t="str">
        <f>IF(AND(JF18="",JK18="",JP18=""),"",SUM(JF18)*SUM(JG$4)+SUM(JK18)*SUM(JL$4)+SUM(JP18)*SUM(JQ$4)+SUM(JU18)*SUM(JV$4)+SUM(JZ18)*SUM(KA$4))</f>
        <v/>
      </c>
      <c r="KF18" s="104">
        <f>IF(AND(JG18="",JL18="",JQ18=""),"",SUM(JG18)*SUM(JG$4)+SUM(JL18)*SUM(JL$4)+SUM(JQ18)*SUM(JQ$4)+SUM(JV18)*SUM(JV$4)+SUM(KA18)*SUM(KA$4))</f>
        <v>10.5</v>
      </c>
      <c r="KG18" s="105">
        <f>IF(KD18="","",IF(SUM(KF18)=0,IF(SUM(KD18)&gt;=10,KG$4,0),IF(SUM(KF18)&gt;=10,KG$4,0)))</f>
        <v>2</v>
      </c>
      <c r="KH18" s="109">
        <f>IF(ISERROR(RANK(KF18,KF$6:KF$31)),"",RANK(KF18,KF$6:KF$31))</f>
        <v>20</v>
      </c>
      <c r="KI18" s="102">
        <v>5</v>
      </c>
      <c r="KJ18" s="102">
        <v>4.5</v>
      </c>
      <c r="KK18" s="104">
        <f>IF(AND(KI18="",KJ18=""),"",KI18*KI$4+KJ18*(1-KI$4))</f>
        <v>4.6999999999999993</v>
      </c>
      <c r="KL18" s="102">
        <v>8</v>
      </c>
      <c r="KM18" s="104">
        <f>IF(AND(KI18="",KJ18=""),"",IF(OR(KL18="",KL18&lt;KK18),KK18,IF(KJ18="",KL18,KI18*KI$4+KL18*(1-KI$4))))</f>
        <v>6.8</v>
      </c>
      <c r="KN18" s="197">
        <v>12.5</v>
      </c>
      <c r="KO18" s="198">
        <v>11.5</v>
      </c>
      <c r="KP18" s="104">
        <f>IF(AND(KN18="",KO18=""),"",KN18*KN$4+KO18*(1-KN$4))</f>
        <v>11.899999999999999</v>
      </c>
      <c r="KQ18" s="200"/>
      <c r="KR18" s="104">
        <f>IF(AND(KN18="",KO18=""),"",IF(OR(KQ18="",KQ18&lt;KP18),KP18,IF(KO18="",KQ18,KN18*KN$4+KQ18*(1-KN$4))))</f>
        <v>11.899999999999999</v>
      </c>
      <c r="KS18" s="102">
        <v>14</v>
      </c>
      <c r="KT18" s="102">
        <v>14</v>
      </c>
      <c r="KU18" s="104">
        <f>IF(AND(KS18="",KT18=""),"",KS18*KS$4+KT18*(1-KS$4))</f>
        <v>14</v>
      </c>
      <c r="KV18" s="118"/>
      <c r="KW18" s="104">
        <f>IF(AND(KS18="",KT18=""),"",IF(OR(KV18="",KV18&lt;KU18),KU18,IF(KT18="",KV18,KS18*KS$4+KV18*(1-KS$4))))</f>
        <v>14</v>
      </c>
      <c r="KX18" s="102"/>
      <c r="KY18" s="102"/>
      <c r="KZ18" s="104" t="str">
        <f>IF(AND(KX18="",KY18=""),"",KX18*KX$4+KY18*(1-KX$4))</f>
        <v/>
      </c>
      <c r="LA18" s="118"/>
      <c r="LB18" s="104" t="str">
        <f>IF(AND(KX18="",KY18=""),"",IF(OR(LA18="",LA18&lt;KZ18),KZ18,IF(KY18="",LA18,KX18*KX$4+LA18*(1-KX$4))))</f>
        <v/>
      </c>
      <c r="LC18" s="102"/>
      <c r="LD18" s="102"/>
      <c r="LE18" s="104" t="str">
        <f>IF(AND(LC18="",LD18=""),"",LC18*LC$4+LD18*(1-LC$4))</f>
        <v/>
      </c>
      <c r="LF18" s="102"/>
      <c r="LG18" s="104" t="str">
        <f>IF(AND(LC18="",LD18=""),"",IF(OR(LF18="",LF18&lt;LE18),LE18,IF(LD18="",LF18,LC18*LC$4+LF18*(1-LC$4))))</f>
        <v/>
      </c>
      <c r="LH18" s="104">
        <f>IF(AND(KI18="",KN18="",KS18=""),"",SUM(KI18)*SUM(KM$4)+SUM(KN18)*SUM(KR$4)+SUM(KS18)*SUM(KW$4)+SUM(KX18)*SUM(LB$4)+SUM(LC18)*SUM(LG$4))</f>
        <v>10.0625</v>
      </c>
      <c r="LI18" s="104">
        <f>IF(AND(KJ18="",KO18="",KT18=""),"",SUM(KJ18)*SUM(KM$4)+SUM(KO18)*SUM(KR$4)+SUM(KT18)*SUM(KW$4)+SUM(KY18)*SUM(LB$4)+SUM(LD18)*SUM(LG$4))</f>
        <v>9.5</v>
      </c>
      <c r="LJ18" s="104">
        <f>IF(AND(KK18="",KP18="",KU18=""),"",SUM(KK18)*SUM(KM$4)+SUM(KP18)*SUM(KR$4)+SUM(KU18)*SUM(KW$4)+SUM(KZ18)*SUM(LB$4)+SUM(LE18)*SUM(LG$4))</f>
        <v>9.7249999999999996</v>
      </c>
      <c r="LK18" s="104">
        <f>IF(AND(KL18="",KQ18="",KV18=""),"",SUM(KL18)*SUM(KM$4)+SUM(KQ18)*SUM(KR$4)+SUM(KV18)*SUM(KW$4)+SUM(LA18)*SUM(LB$4)+SUM(LF18)*SUM(LG$4))</f>
        <v>3</v>
      </c>
      <c r="LL18" s="104">
        <f>IF(AND(KM18="",KR18="",KW18=""),"",SUM(KM18)*SUM(KM$4)+SUM(KR18)*SUM(KR$4)+SUM(KW18)*SUM(KW$4)+SUM(LB18)*SUM(LB$4)+SUM(LG18)*SUM(LG$4))</f>
        <v>10.512499999999999</v>
      </c>
      <c r="LM18" s="105">
        <f>IF(LJ18="","",IF(SUM(LL18)=0,IF(SUM(LJ18)&gt;=10,LM$4,0),IF(SUM(LL18)&gt;=10,LM$4,0)))</f>
        <v>2</v>
      </c>
      <c r="LN18" s="109">
        <f>IF(ISERROR(RANK(LL18,LL$6:LL$31)),"",RANK(LL18,LL$6:LL$31))</f>
        <v>24</v>
      </c>
      <c r="LO18" s="102"/>
      <c r="LP18" s="102"/>
      <c r="LQ18" s="104" t="str">
        <f>IF(AND(LO18="",LP18=""),"",LO18*LO$4+LP18*(1-LO$4))</f>
        <v/>
      </c>
      <c r="LR18" s="102"/>
      <c r="LS18" s="104" t="str">
        <f>IF(AND(LO18="",LP18=""),"",IF(OR(LR18="",LR18&lt;LQ18),LQ18,IF(LP18="",LR18,LO18*LO$4+LR18*(1-LO$4))))</f>
        <v/>
      </c>
      <c r="LT18" s="102"/>
      <c r="LU18" s="102"/>
      <c r="LV18" s="104" t="str">
        <f>IF(AND(LT18="",LU18=""),"",LT18*LT$4+LU18*(1-LT$4))</f>
        <v/>
      </c>
      <c r="LW18" s="102"/>
      <c r="LX18" s="104" t="str">
        <f>IF(AND(LT18="",LU18=""),"",IF(OR(LW18="",LW18&lt;LV18),LV18,IF(LU18="",LW18,LT18*LT$4+LW18*(1-LT$4))))</f>
        <v/>
      </c>
      <c r="LY18" s="102"/>
      <c r="LZ18" s="102"/>
      <c r="MA18" s="104" t="str">
        <f>IF(AND(LY18="",LZ18=""),"",LY18*LY$4+LZ18*(1-LY$4))</f>
        <v/>
      </c>
      <c r="MB18" s="118"/>
      <c r="MC18" s="104" t="str">
        <f>IF(AND(LY18="",LZ18=""),"",IF(OR(MB18="",MB18&lt;MA18),MA18,IF(LZ18="",MB18,LY18*LY$4+MB18*(1-LY$4))))</f>
        <v/>
      </c>
      <c r="MD18" s="102"/>
      <c r="ME18" s="102"/>
      <c r="MF18" s="104" t="str">
        <f>IF(AND(MD18="",ME18=""),"",MD18*MD$4+ME18*(1-MD$4))</f>
        <v/>
      </c>
      <c r="MG18" s="118"/>
      <c r="MH18" s="104" t="str">
        <f>IF(AND(MD18="",ME18=""),"",IF(OR(MG18="",MG18&lt;MF18),MF18,IF(ME18="",MG18,MD18*MD$4+MG18*(1-MD$4))))</f>
        <v/>
      </c>
      <c r="MI18" s="102"/>
      <c r="MJ18" s="102"/>
      <c r="MK18" s="104" t="str">
        <f>IF(AND(MI18="",MJ18=""),"",MI18*MI$4+MJ18*(1-MI$4))</f>
        <v/>
      </c>
      <c r="ML18" s="102"/>
      <c r="MM18" s="104" t="str">
        <f>IF(AND(MI18="",MJ18=""),"",IF(OR(ML18="",ML18&lt;MK18),MK18,IF(MJ18="",ML18,MI18*MI$4+ML18*(1-MI$4))))</f>
        <v/>
      </c>
      <c r="MN18" s="104" t="str">
        <f>IF(AND(LO18="",LT18="",LY18=""),"",SUM(LO18)*SUM(LS$4)+SUM(LT18)*SUM(LX$4)+SUM(LY18)*SUM(MC$4)+SUM(MD18)*SUM(MH$4)+SUM(MI18)*SUM(MM$4))</f>
        <v/>
      </c>
      <c r="MO18" s="104" t="str">
        <f>IF(AND(LP18="",LU18="",LZ18=""),"",SUM(LP18)*SUM(LS$4)+SUM(LU18)*SUM(LX$4)+SUM(LZ18)*SUM(MC$4)+SUM(ME18)*SUM(MH$4)+SUM(MJ18)*SUM(MM$4))</f>
        <v/>
      </c>
      <c r="MP18" s="104" t="str">
        <f>IF(AND(LQ18="",LV18="",MA18=""),"",SUM(LQ18)*SUM(LS$4)+SUM(LV18)*SUM(LX$4)+SUM(MA18)*SUM(MC$4)+SUM(MF18)*SUM(MH$4)+SUM(MK18)*SUM(MM$4))</f>
        <v/>
      </c>
      <c r="MQ18" s="104" t="str">
        <f>IF(AND(LR18="",LW18="",MB18=""),"",SUM(LR18)*SUM(LS$4)+SUM(LW18)*SUM(LX$4)+SUM(MB18)*SUM(MC$4)+SUM(MG18)*SUM(MH$4)+SUM(ML18)*SUM(MM$4))</f>
        <v/>
      </c>
      <c r="MR18" s="104" t="str">
        <f>IF(AND(LS18="",LX18="",MC18=""),"",SUM(LS18)*SUM(LS$4)+SUM(LX18)*SUM(LX$4)+SUM(MC18)*SUM(MC$4)+SUM(MH18)*SUM(MH$4)+SUM(MM18)*SUM(MM$4))</f>
        <v/>
      </c>
      <c r="MS18" s="105" t="str">
        <f>IF(MP18="","",IF(SUM(MR18)=0,IF(SUM(MP18)&gt;=10,MS$4,0),IF(SUM(MR18)&gt;=10,MS$4,0)))</f>
        <v/>
      </c>
      <c r="MT18" s="109" t="str">
        <f>IF(ISERROR(RANK(MR18,MR$6:MR$31)),"",RANK(MR18,MR$6:MR$31))</f>
        <v/>
      </c>
      <c r="MU18" s="102"/>
      <c r="MV18" s="102"/>
      <c r="MW18" s="104" t="str">
        <f>IF(AND(MU18="",MV18=""),"",MU18*MU$4+MV18*(1-MU$4))</f>
        <v/>
      </c>
      <c r="MX18" s="102"/>
      <c r="MY18" s="104" t="str">
        <f>IF(AND(MU18="",MV18=""),"",IF(OR(MX18="",MX18&lt;MW18),MW18,IF(MV18="",MX18,MU18*MU$4+MX18*(1-MU$4))))</f>
        <v/>
      </c>
      <c r="MZ18" s="102"/>
      <c r="NA18" s="102"/>
      <c r="NB18" s="104" t="str">
        <f>IF(AND(MZ18="",NA18=""),"",MZ18*MZ$4+NA18*(1-MZ$4))</f>
        <v/>
      </c>
      <c r="NC18" s="102"/>
      <c r="ND18" s="104" t="str">
        <f>IF(AND(MZ18="",NA18=""),"",IF(OR(NC18="",NC18&lt;NB18),NB18,IF(NA18="",NC18,MZ18*MZ$4+NC18*(1-MZ$4))))</f>
        <v/>
      </c>
      <c r="NE18" s="102"/>
      <c r="NF18" s="102"/>
      <c r="NG18" s="104" t="str">
        <f>IF(AND(NE18="",NF18=""),"",NE18*NE$4+NF18*(1-NE$4))</f>
        <v/>
      </c>
      <c r="NH18" s="118"/>
      <c r="NI18" s="104" t="str">
        <f>IF(AND(NE18="",NF18=""),"",IF(OR(NH18="",NH18&lt;NG18),NG18,IF(NF18="",NH18,NE18*NE$4+NH18*(1-NE$4))))</f>
        <v/>
      </c>
      <c r="NJ18" s="102"/>
      <c r="NK18" s="102"/>
      <c r="NL18" s="104" t="str">
        <f>IF(AND(NJ18="",NK18=""),"",NJ18*NJ$4+NK18*(1-NJ$4))</f>
        <v/>
      </c>
      <c r="NM18" s="118"/>
      <c r="NN18" s="104" t="str">
        <f>IF(AND(NJ18="",NK18=""),"",IF(OR(NM18="",NM18&lt;NL18),NL18,IF(NK18="",NM18,NJ18*NJ$4+NM18*(1-NJ$4))))</f>
        <v/>
      </c>
      <c r="NO18" s="102"/>
      <c r="NP18" s="102"/>
      <c r="NQ18" s="104" t="str">
        <f>IF(AND(NO18="",NP18=""),"",NO18*NO$4+NP18*(1-NO$4))</f>
        <v/>
      </c>
      <c r="NR18" s="102"/>
      <c r="NS18" s="104" t="str">
        <f>IF(AND(NO18="",NP18=""),"",IF(OR(NR18="",NR18&lt;NQ18),NQ18,IF(NP18="",NR18,NO18*NO$4+NR18*(1-NO$4))))</f>
        <v/>
      </c>
      <c r="NT18" s="104" t="str">
        <f>IF(AND(MU18="",MZ18="",NE18=""),"",SUM(MU18)*SUM(MY$4)+SUM(MZ18)*SUM(ND$4)+SUM(NE18)*SUM(NI$4)+SUM(NJ18)*SUM(NN$4)+SUM(NO18)*SUM(NS$4))</f>
        <v/>
      </c>
      <c r="NU18" s="104" t="str">
        <f>IF(AND(MV18="",NA18="",NF18=""),"",SUM(MV18)*SUM(MY$4)+SUM(NA18)*SUM(ND$4)+SUM(NF18)*SUM(NI$4)+SUM(NK18)*SUM(NN$4)+SUM(NP18)*SUM(NS$4))</f>
        <v/>
      </c>
      <c r="NV18" s="104" t="str">
        <f>IF(AND(MW18="",NB18="",NG18=""),"",SUM(MW18)*SUM(MY$4)+SUM(NB18)*SUM(ND$4)+SUM(NG18)*SUM(NI$4)+SUM(NL18)*SUM(NN$4)+SUM(NQ18)*SUM(NS$4))</f>
        <v/>
      </c>
      <c r="NW18" s="104" t="str">
        <f>IF(AND(MX18="",NC18="",NH18=""),"",SUM(MX18)*SUM(MY$4)+SUM(NC18)*SUM(ND$4)+SUM(NH18)*SUM(NI$4)+SUM(NM18)*SUM(NN$4)+SUM(NR18)*SUM(NS$4))</f>
        <v/>
      </c>
      <c r="NX18" s="104" t="str">
        <f>IF(AND(MY18="",ND18="",NI18=""),"",SUM(MY18)*SUM(MY$4)+SUM(ND18)*SUM(ND$4)+SUM(NI18)*SUM(NI$4)+SUM(NN18)*SUM(NN$4)+SUM(NS18)*SUM(NS$4))</f>
        <v/>
      </c>
      <c r="NY18" s="105" t="str">
        <f>IF(NV18="","",IF(SUM(NX18)=0,IF(SUM(NV18)&gt;=10,NY$4,0),IF(SUM(NX18)&gt;=10,NY$4,0)))</f>
        <v/>
      </c>
      <c r="NZ18" s="109" t="str">
        <f>IF(ISERROR(RANK(NX18,NX$6:NX$31)),"",RANK(NX18,NX$6:NX$31))</f>
        <v/>
      </c>
      <c r="OA18" s="73" t="str">
        <f>B18</f>
        <v>Marie Zaria</v>
      </c>
      <c r="OB18" s="104">
        <f>AJ18</f>
        <v>9.7249999999999996</v>
      </c>
      <c r="OC18" s="104">
        <f>BP18</f>
        <v>8.6749999999999989</v>
      </c>
      <c r="OD18" s="104">
        <f>CV18</f>
        <v>12.517000000000001</v>
      </c>
      <c r="OE18" s="104">
        <f>EB18</f>
        <v>12.149999999999999</v>
      </c>
      <c r="OF18" s="104">
        <f>FH18</f>
        <v>11.131250000000001</v>
      </c>
      <c r="OG18" s="104">
        <f>GN18</f>
        <v>12.809027777777779</v>
      </c>
      <c r="OH18" s="104">
        <f>HT18</f>
        <v>9.4</v>
      </c>
      <c r="OI18" s="104">
        <f>IZ18</f>
        <v>10.75</v>
      </c>
      <c r="OJ18" s="104">
        <f>KF18</f>
        <v>10.5</v>
      </c>
      <c r="OK18" s="104">
        <f>LL18</f>
        <v>10.512499999999999</v>
      </c>
      <c r="OL18" s="104" t="str">
        <f>MR18</f>
        <v/>
      </c>
      <c r="OM18" s="104" t="str">
        <f>NX18</f>
        <v/>
      </c>
      <c r="ON18" s="134"/>
      <c r="OO18" s="104" t="e">
        <f>IF(AF18="","",(SUM(#REF!)*SUM($AK$4)+SUM(BL18)*SUM($BQ$4)+SUM(CR18)*SUM($CW$4)+SUM(DX18)*SUM($EC$4)+SUM(FD18)*SUM($FI$4)+SUM(GJ18)*SUM($GO$4)+SUM(HP18)*SUM($HU$4)+SUM(IV18)*SUM($JA$4)+SUM(KB18)*SUM($KG$4)+SUM(LH18)*SUM($LM$4)+SUM(MN18)*SUM($MS$4)+SUM(NT18)*SUM($NY$4))/30)</f>
        <v>#REF!</v>
      </c>
      <c r="OP18" s="104" t="e">
        <f>IF(AG18="","",(SUM(#REF!)*SUM($AK$4)+SUM(BM18)*SUM($BQ$4)+SUM(CS18)*SUM($CW$4)+SUM(DY18)*SUM($EC$4)+SUM(FE18)*SUM($FI$4)+SUM(GK18)*SUM($GO$4)+SUM(HQ18)*SUM($HU$4)+SUM(IW18)*SUM($JA$4)+SUM(KC18)*SUM($KG$4)+SUM(LI18)*SUM($LM$4)+SUM(MO18)*SUM($MS$4)+SUM(NU18)*SUM($NY$4))/30)</f>
        <v>#REF!</v>
      </c>
      <c r="OQ18" s="104">
        <f>IF(AH18="","",($AK$4*SUM(AH18)+$BQ$4*SUM(BN18)+$CW$4*SUM(CT18)+$EC$4*SUM(DZ18)+$FI$4*SUM(FF18)+$GO$4*SUM(GL18)+$HU$4*SUM(HR18)+$JA$4*SUM(IX18)+$KG$4*SUM(KD18)+$LM$4*SUM(LJ18)+$MS$4*SUM(MP18)+$NY$4*SUM(NV18))/30)</f>
        <v>10.067035185185183</v>
      </c>
      <c r="OR18" s="104">
        <f>IF(AJ18="","",($AK$4*SUM(AJ18)+$BQ$4*SUM(BP18)+$CW$4*SUM(CV18)+$EC$4*SUM(EB18)+$FI$4*SUM(FH18)+$GO$4*SUM(GN18)+$HU$4*SUM(HT18)+$JA$4*SUM(IZ18)+$KG$4*SUM(KF18)+$LM$4*SUM(LL18)+$MS$4*SUM(MR18)+$NY$4*SUM(NX18))/30)</f>
        <v>10.777660185185185</v>
      </c>
      <c r="OS18" s="105">
        <f>IF(AL18="","",SUM($AK18,$BQ18,$CW18,$EC18,$FI18,$GO18,$HU18,$JA18,$KG18,$LM18,$MS18,$NY18))</f>
        <v>19</v>
      </c>
      <c r="OT18" s="105">
        <f>IF(OR18="","",IF(OR18&lt;10,OS18,30))</f>
        <v>30</v>
      </c>
      <c r="OU18" s="134"/>
      <c r="OV18" s="109">
        <f>IF(ISERROR(RANK(OR18,OR$6:OR$31)),"",RANK(OR18,OR$6:OR$31))</f>
        <v>20</v>
      </c>
      <c r="OW18" s="10"/>
      <c r="OX18" s="95" t="s">
        <v>35</v>
      </c>
      <c r="OY18" s="95" t="s">
        <v>35</v>
      </c>
      <c r="OZ18" s="95" t="s">
        <v>36</v>
      </c>
      <c r="PA18" s="95" t="s">
        <v>35</v>
      </c>
      <c r="PB18" s="95"/>
      <c r="PC18" s="95" t="s">
        <v>35</v>
      </c>
      <c r="PD18" s="95"/>
      <c r="PE18" s="95"/>
      <c r="PF18" s="95"/>
      <c r="PG18" s="95"/>
    </row>
    <row r="19" spans="1:423" ht="15.6" x14ac:dyDescent="0.3">
      <c r="A19" s="103" t="e">
        <f>A18+1</f>
        <v>#VALUE!</v>
      </c>
      <c r="B19" s="197" t="s">
        <v>297</v>
      </c>
      <c r="C19" s="197"/>
      <c r="D19" s="195"/>
      <c r="E19" s="195"/>
      <c r="F19" s="196"/>
      <c r="G19" s="102">
        <v>13.5</v>
      </c>
      <c r="H19" s="102">
        <v>3.75</v>
      </c>
      <c r="I19" s="104">
        <f>IF(AND(G19="",H19=""),"",G19*G$4+H19*(1-G$4))</f>
        <v>7.65</v>
      </c>
      <c r="J19" s="102"/>
      <c r="K19" s="104">
        <f>IF(AND(G19="",H19=""),"",IF(OR(J19="",J19&lt;I19),I19,IF(H19="",J19,G19*G$4+J19*(1-G$4))))</f>
        <v>7.65</v>
      </c>
      <c r="L19" s="102">
        <v>16</v>
      </c>
      <c r="M19" s="102">
        <v>3.75</v>
      </c>
      <c r="N19" s="104">
        <f>IF(AND(L19="",M19=""),"",L19*L$4+M19*(1-L$4))</f>
        <v>8.65</v>
      </c>
      <c r="O19" s="102"/>
      <c r="P19" s="104">
        <f>IF(AND(L19="",M19=""),"",IF(OR(O19="",O19&lt;N19),N19,IF(M19="",O19,L19*L$4+O19*(1-L$4))))</f>
        <v>8.65</v>
      </c>
      <c r="Q19" s="102">
        <v>15.5</v>
      </c>
      <c r="R19" s="102">
        <v>12.25</v>
      </c>
      <c r="S19" s="104">
        <f>IF(AND(Q19="",R19=""),"",Q19*Q$4+R19*(1-Q$4))</f>
        <v>13.55</v>
      </c>
      <c r="T19" s="102"/>
      <c r="U19" s="104">
        <f>IF(AND(Q19="",R19=""),"",IF(OR(T19="",T19&lt;S19),S19,IF(R19="",T19,Q19*Q$4+T19*(1-Q$4))))</f>
        <v>13.55</v>
      </c>
      <c r="V19" s="102">
        <v>15</v>
      </c>
      <c r="W19" s="102">
        <v>9.75</v>
      </c>
      <c r="X19" s="104">
        <f>IF(AND(V19="",W19=""),"",V19*V$4+W19*(1-V$4))</f>
        <v>11.85</v>
      </c>
      <c r="Y19" s="102"/>
      <c r="Z19" s="104">
        <f>IF(AND(V19="",W19=""),"",IF(OR(Y19="",Y19&lt;X19),X19,IF(W19="",Y19,V19*V$4+Y19*(1-V$4))))</f>
        <v>11.85</v>
      </c>
      <c r="AA19" s="102"/>
      <c r="AB19" s="102"/>
      <c r="AC19" s="104" t="str">
        <f>IF(AND(AA19="",AB19=""),"",AA19*AA$4+AB19*(1-AA$4))</f>
        <v/>
      </c>
      <c r="AD19" s="102"/>
      <c r="AE19" s="104" t="str">
        <f>IF(AND(AA19="",AB19=""),"",IF(OR(AD19="",AD19&lt;AC19),AC19,IF(AB19="",AD19,AA19*AA$4+AD19*(1-AA$4))))</f>
        <v/>
      </c>
      <c r="AF19" s="104">
        <f>IF(AND(G19="",L19="",Q19=""),"",SUM(G19)*SUM(K$4)+SUM(L19)*SUM(P$4)+SUM(Q19)*SUM(U$4)+SUM(V19)*SUM(Z$4)+SUM(AA19)*SUM(AE$4))</f>
        <v>14.84375</v>
      </c>
      <c r="AG19" s="104">
        <f>IF(AND(H19="",M19="",R19=""),"",SUM(H19)*SUM(K$4)+SUM(M19)*SUM(P$4)+SUM(R19)*SUM(U$4)+SUM(W19)*SUM(Z$4)+SUM(AB19)*SUM(AE$4))</f>
        <v>7.375</v>
      </c>
      <c r="AH19" s="104">
        <f>IF(AND(I19="",N19="",S19=""),"",SUM(I19)*SUM(K$4)+SUM(N19)*SUM(P$4)+SUM(S19)*SUM(U$4)+SUM(X19)*SUM(Z$4)+SUM(AC19)*SUM(AE$4))</f>
        <v>10.362500000000001</v>
      </c>
      <c r="AI19" s="104" t="str">
        <f>IF(AND(J19="",O19="",T19=""),"",SUM(J19)*SUM(K$4)+SUM(O19)*SUM(P$4)+SUM(T19)*SUM(U$4)+SUM(Y19)*SUM(Z$4)+SUM(AD19)*SUM(AE$4))</f>
        <v/>
      </c>
      <c r="AJ19" s="104">
        <f>IF(AND(K19="",P19="",U19=""),"",SUM(K19)*SUM(K$4)+SUM(P19)*SUM(P$4)+SUM(U19)*SUM(U$4)+SUM(Z19)*SUM(Z$4)+SUM(AE19)*SUM(AE$4))</f>
        <v>10.362500000000001</v>
      </c>
      <c r="AK19" s="105">
        <f>IF(AH19="","",IF(SUM(AJ19)=0,IF(SUM(AH19)&gt;=10,AK$4,0),IF(SUM(AJ19)&gt;=10,AK$4,0)))</f>
        <v>5</v>
      </c>
      <c r="AL19" s="109">
        <f>IF(ISERROR(RANK(AJ19,AJ$6:AJ$31)),"",RANK(AJ19,AJ$6:AJ$31))</f>
        <v>11</v>
      </c>
      <c r="AM19" s="102">
        <v>14.5</v>
      </c>
      <c r="AN19" s="102">
        <v>12</v>
      </c>
      <c r="AO19" s="104">
        <f>IF(AND(AM19="",AN19=""),"",AM19*AM$4+AN19*(1-AM$4))</f>
        <v>13</v>
      </c>
      <c r="AP19" s="102"/>
      <c r="AQ19" s="104">
        <f>IF(AND(AM19="",AN19=""),"",IF(OR(AP19="",AP19&lt;AO19),AO19,IF(AN19="",AP19,AM19*AM$4+AP19*(1-AM$4))))</f>
        <v>13</v>
      </c>
      <c r="AR19" s="102">
        <v>13</v>
      </c>
      <c r="AS19" s="102">
        <v>14</v>
      </c>
      <c r="AT19" s="104">
        <f>IF(AND(AR19="",AS19=""),"",AR19*AR$4+AS19*(1-AR$4))</f>
        <v>13.600000000000001</v>
      </c>
      <c r="AU19" s="102"/>
      <c r="AV19" s="104">
        <f>IF(AND(AR19="",AS19=""),"",IF(OR(AU19="",AU19&lt;AT19),AT19,IF(AS19="",AU19,AR19*AR$4+AU19*(1-AR$4))))</f>
        <v>13.600000000000001</v>
      </c>
      <c r="AW19" s="102">
        <v>7.5</v>
      </c>
      <c r="AX19" s="102">
        <v>12.5</v>
      </c>
      <c r="AY19" s="104">
        <f>IF(AND(AW19="",AX19=""),"",AW19*AW$4+AX19*(1-AW$4))</f>
        <v>10.5</v>
      </c>
      <c r="AZ19" s="102"/>
      <c r="BA19" s="104">
        <f>IF(AND(AW19="",AX19=""),"",IF(OR(AZ19="",AZ19&lt;AY19),AY19,IF(AX19="",AZ19,AW19*AW$4+AZ19*(1-AW$4))))</f>
        <v>10.5</v>
      </c>
      <c r="BB19" s="102"/>
      <c r="BC19" s="102"/>
      <c r="BD19" s="104" t="str">
        <f>IF(AND(BB19="",BC19=""),"",BB19*BB$4+BC19*(1-BB$4))</f>
        <v/>
      </c>
      <c r="BE19" s="102"/>
      <c r="BF19" s="104" t="str">
        <f>IF(AND(BB19="",BC19=""),"",IF(OR(BE19="",BE19&lt;BD19),BD19,IF(BC19="",BE19,BB19*BB$4+BE19*(1-BB$4))))</f>
        <v/>
      </c>
      <c r="BG19" s="102"/>
      <c r="BH19" s="102"/>
      <c r="BI19" s="104" t="str">
        <f>IF(AND(BG19="",BH19=""),"",BG19*BG$4+BH19*(1-BG$4))</f>
        <v/>
      </c>
      <c r="BJ19" s="102"/>
      <c r="BK19" s="104" t="str">
        <f>IF(AND(BG19="",BH19=""),"",IF(OR(BJ19="",BJ19&lt;BI19),BI19,IF(BH19="",BJ19,BG19*BG$4+BJ19*(1-BG$4))))</f>
        <v/>
      </c>
      <c r="BL19" s="104">
        <f>IF(AND(AM19="",AR19="",AW19=""),"",SUM(AM19)*SUM(AQ$4)+SUM(AR19)*SUM(AV$4)+SUM(AW19)*SUM(BA$4)+SUM(BB19)*SUM(BF$4)+SUM(BG19)*SUM(BK$4))</f>
        <v>12.53125</v>
      </c>
      <c r="BM19" s="104">
        <f>IF(AND(AN19="",AS19="",AX19=""),"",SUM(AN19)*SUM(AQ$4)+SUM(AS19)*SUM(AV$4)+SUM(AX19)*SUM(BA$4)+SUM(BC19)*SUM(BF$4)+SUM(BH19)*SUM(BK$4))</f>
        <v>12.96875</v>
      </c>
      <c r="BN19" s="104">
        <f>IF(AND(AO19="",AT19="",AY19=""),"",SUM(AO19)*SUM(AQ$4)+SUM(AT19)*SUM(AV$4)+SUM(AY19)*SUM(BA$4)+SUM(BD19)*SUM(BF$4)+SUM(BI19)*SUM(BK$4))</f>
        <v>12.793750000000001</v>
      </c>
      <c r="BO19" s="104" t="str">
        <f>IF(AND(AP19="",AU19="",AZ19=""),"",SUM(AP19)*SUM(AQ$4)+SUM(AU19)*SUM(AV$4)+SUM(AZ19)*SUM(BA$4)+SUM(BE19)*SUM(BF$4)+SUM(BJ19)*SUM(BK$4))</f>
        <v/>
      </c>
      <c r="BP19" s="104">
        <f>IF(AND(AQ19="",AV19="",BA19=""),"",SUM(AQ19)*SUM(AQ$4)+SUM(AV19)*SUM(AV$4)+SUM(BA19)*SUM(BA$4)+SUM(BF19)*SUM(BF$4)+SUM(BK19)*SUM(BK$4))</f>
        <v>12.793750000000001</v>
      </c>
      <c r="BQ19" s="105">
        <f>IF(BN19="","",IF(SUM(BP19)=0,IF(SUM(BN19)&gt;=10,BQ$4,0),IF(SUM(BP19)&gt;=10,BQ$4,0)))</f>
        <v>4</v>
      </c>
      <c r="BR19" s="109">
        <f>IF(ISERROR(RANK(BP19,BP$6:BP$31)),"",RANK(BP19,BP$6:BP$31))</f>
        <v>2</v>
      </c>
      <c r="BS19" s="102">
        <v>11.16</v>
      </c>
      <c r="BT19" s="102">
        <v>14.5</v>
      </c>
      <c r="BU19" s="104">
        <f>IF(AND(BS19="",BT19=""),"",BS19*BS$4+BT19*(1-BS$4))</f>
        <v>13.164</v>
      </c>
      <c r="BV19" s="102"/>
      <c r="BW19" s="104">
        <f>IF(AND(BS19="",BT19=""),"",IF(OR(BV19="",BV19&lt;BU19),BU19,IF(BT19="",BV19,BS19*BS$4+BV19*(1-BS$4))))</f>
        <v>13.164</v>
      </c>
      <c r="BX19" s="102">
        <v>11.56</v>
      </c>
      <c r="BY19" s="102">
        <v>14</v>
      </c>
      <c r="BZ19" s="104">
        <f>IF(AND(BX19="",BY19=""),"",BX19*BX$4+BY19*(1-BX$4))</f>
        <v>13.024000000000001</v>
      </c>
      <c r="CA19" s="102"/>
      <c r="CB19" s="104">
        <f>IF(AND(BX19="",BY19=""),"",IF(OR(CA19="",CA19&lt;BZ19),BZ19,IF(BY19="",CA19,BX19*BX$4+CA19*(1-BX$4))))</f>
        <v>13.024000000000001</v>
      </c>
      <c r="CC19" s="102">
        <v>15.54</v>
      </c>
      <c r="CD19" s="102">
        <v>7</v>
      </c>
      <c r="CE19" s="104">
        <f>IF(AND(CC19="",CD19=""),"",CC19*CC$4+CD19*(1-CC$4))</f>
        <v>10.416</v>
      </c>
      <c r="CF19" s="102"/>
      <c r="CG19" s="104">
        <f>IF(AND(CC19="",CD19=""),"",IF(OR(CF19="",CF19&lt;CE19),CE19,IF(CD19="",CF19,CC19*CC$4+CF19*(1-CC$4))))</f>
        <v>10.416</v>
      </c>
      <c r="CH19" s="102"/>
      <c r="CI19" s="102"/>
      <c r="CJ19" s="104" t="str">
        <f>IF(AND(CH19="",CI19=""),"",CH19*CH$4+CI19*(1-CH$4))</f>
        <v/>
      </c>
      <c r="CK19" s="102"/>
      <c r="CL19" s="104" t="str">
        <f>IF(AND(CH19="",CI19=""),"",IF(OR(CK19="",CK19&lt;CJ19),CJ19,IF(CI19="",CK19,CH19*CH$4+CK19*(1-CH$4))))</f>
        <v/>
      </c>
      <c r="CM19" s="102"/>
      <c r="CN19" s="102"/>
      <c r="CO19" s="104" t="str">
        <f>IF(AND(CM19="",CN19=""),"",CM19*CM$4+CN19*(1-CM$4))</f>
        <v/>
      </c>
      <c r="CP19" s="102"/>
      <c r="CQ19" s="104" t="str">
        <f>IF(AND(CM19="",CN19=""),"",IF(OR(CP19="",CP19&lt;CO19),CO19,IF(CN19="",CP19,CM19*CM$4+CP19*(1-CM$4))))</f>
        <v/>
      </c>
      <c r="CR19" s="104">
        <f>IF(AND(BS19="",BX19="",CC19=""),"",SUM(BS19)*SUM(BW$4)+SUM(BX19)*SUM(CB$4)+SUM(CC19)*SUM(CG$4)+SUM(CH19)*SUM(CL$4)+SUM(CM19)*SUM(CQ$4))</f>
        <v>12.65375</v>
      </c>
      <c r="CS19" s="104">
        <f>IF(AND(BT19="",BY19="",CD19=""),"",SUM(BT19)*SUM(BW$4)+SUM(BY19)*SUM(CB$4)+SUM(CD19)*SUM(CG$4)+SUM(CI19)*SUM(CL$4)+SUM(CN19)*SUM(CQ$4))</f>
        <v>12</v>
      </c>
      <c r="CT19" s="104">
        <f>IF(AND(BU19="",BZ19="",CE19=""),"",SUM(BU19)*SUM(BW$4)+SUM(BZ19)*SUM(CB$4)+SUM(CE19)*SUM(CG$4)+SUM(CJ19)*SUM(CL$4)+SUM(CO19)*SUM(CQ$4))</f>
        <v>12.261499999999998</v>
      </c>
      <c r="CU19" s="104" t="str">
        <f>IF(AND(BV19="",CA19="",CF19=""),"",SUM(BV19)*SUM(BW$4)+SUM(CA19)*SUM(CB$4)+SUM(CF19)*SUM(CG$4)+SUM(CK19)*SUM(CL$4)+SUM(CP19)*SUM(CQ$4))</f>
        <v/>
      </c>
      <c r="CV19" s="104">
        <f>IF(AND(BW19="",CB19="",CG19=""),"",SUM(BW19)*SUM(BW$4)+SUM(CB19)*SUM(CB$4)+SUM(CG19)*SUM(CG$4)+SUM(CL19)*SUM(CL$4)+SUM(CQ19)*SUM(CQ$4))</f>
        <v>12.261499999999998</v>
      </c>
      <c r="CW19" s="105">
        <f>IF(CT19="","",IF(SUM(CV19)=0,IF(SUM(CT19)&gt;=10,CW$4,0),IF(SUM(CV19)&gt;=10,CW$4,0)))</f>
        <v>4</v>
      </c>
      <c r="CX19" s="109">
        <f>IF(ISERROR(RANK(CV19,CV$6:CV$31)),"",RANK(CV19,CV$6:CV$31))</f>
        <v>14</v>
      </c>
      <c r="CY19" s="102">
        <v>12</v>
      </c>
      <c r="CZ19" s="102">
        <v>15</v>
      </c>
      <c r="DA19" s="104">
        <f>IF(AND(CY19="",CZ19=""),"",CY19*CY$4+CZ19*(1-CY$4))</f>
        <v>13.8</v>
      </c>
      <c r="DB19" s="102"/>
      <c r="DC19" s="104">
        <f>IF(AND(CY19="",CZ19=""),"",IF(OR(DB19="",DB19&lt;DA19),DA19,IF(CZ19="",DB19,CY19*CY$4+DB19*(1-CY$4))))</f>
        <v>13.8</v>
      </c>
      <c r="DD19" s="102">
        <v>15</v>
      </c>
      <c r="DE19" s="102">
        <v>13</v>
      </c>
      <c r="DF19" s="104">
        <f>IF(AND(DD19="",DE19=""),"",DD19*DD$4+DE19*(1-DD$4))</f>
        <v>13.8</v>
      </c>
      <c r="DG19" s="102"/>
      <c r="DH19" s="104">
        <f>IF(AND(DD19="",DE19=""),"",IF(OR(DG19="",DG19&lt;DF19),DF19,IF(DE19="",DG19,DD19*DD$4+DG19*(1-DD$4))))</f>
        <v>13.8</v>
      </c>
      <c r="DI19" s="102"/>
      <c r="DJ19" s="102"/>
      <c r="DK19" s="104" t="str">
        <f>IF(AND(DI19="",DJ19=""),"",DI19*DI$4+DJ19*(1-DI$4))</f>
        <v/>
      </c>
      <c r="DL19" s="102"/>
      <c r="DM19" s="104" t="str">
        <f>IF(AND(DI19="",DJ19=""),"",IF(OR(DL19="",DL19&lt;DK19),DK19,IF(DJ19="",DL19,DI19*DI$4+DL19*(1-DI$4))))</f>
        <v/>
      </c>
      <c r="DN19" s="102"/>
      <c r="DO19" s="102"/>
      <c r="DP19" s="104" t="str">
        <f>IF(AND(DN19="",DO19=""),"",DN19*DN$4+DO19*(1-DN$4))</f>
        <v/>
      </c>
      <c r="DQ19" s="102"/>
      <c r="DR19" s="104" t="str">
        <f>IF(AND(DN19="",DO19=""),"",IF(OR(DQ19="",DQ19&lt;DP19),DP19,IF(DO19="",DQ19,DN19*DN$4+DQ19*(1-DN$4))))</f>
        <v/>
      </c>
      <c r="DS19" s="102"/>
      <c r="DT19" s="102"/>
      <c r="DU19" s="104" t="str">
        <f>IF(AND(DS19="",DT19=""),"",DS19*DS$4+DT19*(1-DS$4))</f>
        <v/>
      </c>
      <c r="DV19" s="102"/>
      <c r="DW19" s="104" t="str">
        <f>IF(AND(DS19="",DT19=""),"",IF(OR(DV19="",DV19&lt;DU19),DU19,IF(DT19="",DV19,DS19*DS$4+DV19*(1-DS$4))))</f>
        <v/>
      </c>
      <c r="DX19" s="104">
        <f>IF(AND(CY19="",DD19="",DI19=""),"",SUM(CY19)*SUM(DC$4)+SUM(DD19)*SUM(DH$4)+SUM(DI19)*SUM(DM$4)+SUM(DN19)*SUM(DR$4)+SUM(DS19)*SUM(DW$4))</f>
        <v>13.5</v>
      </c>
      <c r="DY19" s="104">
        <f>IF(AND(CZ19="",DE19="",DJ19=""),"",SUM(CZ19)*SUM(DC$4)+SUM(DE19)*SUM(DH$4)+SUM(DJ19)*SUM(DM$4)+SUM(DO19)*SUM(DR$4)+SUM(DT19)*SUM(DW$4))</f>
        <v>14</v>
      </c>
      <c r="DZ19" s="104">
        <f>IF(AND(DA19="",DF19="",DK19=""),"",SUM(DA19)*SUM(DC$4)+SUM(DF19)*SUM(DH$4)+SUM(DK19)*SUM(DM$4)+SUM(DP19)*SUM(DR$4)+SUM(DU19)*SUM(DW$4))</f>
        <v>13.8</v>
      </c>
      <c r="EA19" s="104" t="str">
        <f>IF(AND(DB19="",DG19="",DL19=""),"",SUM(DB19)*SUM(DC$4)+SUM(DG19)*SUM(DH$4)+SUM(DL19)*SUM(DM$4)+SUM(DQ19)*SUM(DR$4)+SUM(DV19)*SUM(DW$4))</f>
        <v/>
      </c>
      <c r="EB19" s="104">
        <f>IF(AND(DC19="",DH19="",DM19=""),"",SUM(DC19)*SUM(DC$4)+SUM(DH19)*SUM(DH$4)+SUM(DM19)*SUM(DM$4)+SUM(DR19)*SUM(DR$4)+SUM(DW19)*SUM(DW$4))</f>
        <v>13.8</v>
      </c>
      <c r="EC19" s="105">
        <f>IF(DZ19="","",IF(SUM(EB19)=0,IF(SUM(DZ19)&gt;=10,EC$4,0),IF(SUM(EB19)&gt;=10,EC$4,0)))</f>
        <v>4</v>
      </c>
      <c r="ED19" s="109">
        <f>IF(ISERROR(RANK(EB19,EB$6:EB$31)),"",RANK(EB19,EB$6:EB$31))</f>
        <v>10</v>
      </c>
      <c r="EE19" s="102">
        <v>10.5</v>
      </c>
      <c r="EF19" s="102">
        <v>11.5</v>
      </c>
      <c r="EG19" s="104">
        <f>IF(AND(EE19="",EF19=""),"",EE19*EE$4+EF19*(1-EE$4))</f>
        <v>11.1</v>
      </c>
      <c r="EH19" s="102"/>
      <c r="EI19" s="104">
        <f>IF(AND(EE19="",EF19=""),"",IF(OR(EH19="",EH19&lt;EG19),EG19,IF(EF19="",EH19,EE19*EE$4+EH19*(1-EE$4))))</f>
        <v>11.1</v>
      </c>
      <c r="EJ19" s="102">
        <v>10</v>
      </c>
      <c r="EK19" s="102">
        <v>7.5</v>
      </c>
      <c r="EL19" s="104">
        <f>IF(AND(EJ19="",EK19=""),"",EJ19*EJ$4+EK19*(1-EJ$4))</f>
        <v>8.5</v>
      </c>
      <c r="EM19" s="102">
        <v>12.5</v>
      </c>
      <c r="EN19" s="104">
        <f>IF(AND(EJ19="",EK19=""),"",IF(OR(EM19="",EM19&lt;EL19),EL19,IF(EK19="",EM19,EJ19*EJ$4+EM19*(1-EJ$4))))</f>
        <v>11.5</v>
      </c>
      <c r="EO19" s="102">
        <v>10</v>
      </c>
      <c r="EP19" s="102">
        <v>8.5</v>
      </c>
      <c r="EQ19" s="104">
        <f>IF(AND(EO19="",EP19=""),"",EO19*EO$4+EP19*(1-EO$4))</f>
        <v>9.1</v>
      </c>
      <c r="ER19" s="102">
        <v>10</v>
      </c>
      <c r="ES19" s="104">
        <f>IF(AND(EO19="",EP19=""),"",IF(OR(ER19="",ER19&lt;EQ19),EQ19,IF(EP19="",ER19,EO19*EO$4+ER19*(1-EO$4))))</f>
        <v>10</v>
      </c>
      <c r="ET19" s="102"/>
      <c r="EU19" s="102"/>
      <c r="EV19" s="104" t="str">
        <f>IF(AND(ET19="",EU19=""),"",ET19*ET$4+EU19*(1-ET$4))</f>
        <v/>
      </c>
      <c r="EW19" s="102"/>
      <c r="EX19" s="104" t="str">
        <f>IF(AND(ET19="",EU19=""),"",IF(OR(EW19="",EW19&lt;EV19),EV19,IF(EU19="",EW19,ET19*ET$4+EW19*(1-ET$4))))</f>
        <v/>
      </c>
      <c r="EY19" s="102"/>
      <c r="EZ19" s="102"/>
      <c r="FA19" s="104" t="str">
        <f>IF(AND(EY19="",EZ19=""),"",EY19*EY$4+EZ19*(1-EY$4))</f>
        <v/>
      </c>
      <c r="FB19" s="102"/>
      <c r="FC19" s="104" t="str">
        <f>IF(AND(EY19="",EZ19=""),"",IF(OR(FB19="",FB19&lt;FA19),FA19,IF(EZ19="",FB19,EY19*EY$4+FB19*(1-EY$4))))</f>
        <v/>
      </c>
      <c r="FD19" s="104">
        <f>IF(AND(EE19="",EJ19="",EO19=""),"",SUM(EE19)*SUM(EI$4)+SUM(EJ19)*SUM(EN$4)+SUM(EO19)*SUM(ES$4)+SUM(ET19)*SUM(EX$4)+SUM(EY19)*SUM(FC$4))</f>
        <v>10.15625</v>
      </c>
      <c r="FE19" s="104">
        <f>IF(AND(EF19="",EK19="",EP19=""),"",SUM(EF19)*SUM(EI$4)+SUM(EK19)*SUM(EN$4)+SUM(EP19)*SUM(ES$4)+SUM(EU19)*SUM(EX$4)+SUM(EZ19)*SUM(FC$4))</f>
        <v>9.125</v>
      </c>
      <c r="FF19" s="104">
        <f>IF(AND(EG19="",EL19="",EQ19=""),"",SUM(EG19)*SUM(EI$4)+SUM(EL19)*SUM(EN$4)+SUM(EQ19)*SUM(ES$4)+SUM(EV19)*SUM(EX$4)+SUM(FA19)*SUM(FC$4))</f>
        <v>9.5374999999999996</v>
      </c>
      <c r="FG19" s="104">
        <f>IF(AND(EH19="",EM19="",ER19=""),"",SUM(EH19)*SUM(EI$4)+SUM(EM19)*SUM(EN$4)+SUM(ER19)*SUM(ES$4)+SUM(EW19)*SUM(EX$4)+SUM(FB19)*SUM(FC$4))</f>
        <v>7.65625</v>
      </c>
      <c r="FH19" s="104">
        <f>IF(AND(EI19="",EN19="",ES19=""),"",SUM(EI19)*SUM(EI$4)+SUM(EN19)*SUM(EN$4)+SUM(ES19)*SUM(ES$4)+SUM(EX19)*SUM(EX$4)+SUM(FC19)*SUM(FC$4))</f>
        <v>10.8125</v>
      </c>
      <c r="FI19" s="105">
        <f>IF(FF19="","",IF(SUM(FH19)=0,IF(SUM(FF19)&gt;=10,FI$4,0),IF(SUM(FH19)&gt;=10,FI$4,0)))</f>
        <v>3</v>
      </c>
      <c r="FJ19" s="109">
        <f>IF(ISERROR(RANK(FH19,FH$6:FH$31)),"",RANK(FH19,FH$6:FH$31))</f>
        <v>15</v>
      </c>
      <c r="FK19" s="198">
        <v>12.5</v>
      </c>
      <c r="FL19" s="198">
        <v>8.25</v>
      </c>
      <c r="FM19" s="104">
        <f>IF(AND(FK19="",FL19=""),"",FK19*FK$4+FL19*(1-FK$4))</f>
        <v>9.9499999999999993</v>
      </c>
      <c r="FN19" s="200"/>
      <c r="FO19" s="104">
        <f>IF(AND(FK19="",FL19=""),"",IF(OR(FN19="",FN19&lt;FM19),FM19,IF(FL19="",FN19,FK19*FK$4+FN19*(1-FK$4))))</f>
        <v>9.9499999999999993</v>
      </c>
      <c r="FP19" s="199">
        <v>20</v>
      </c>
      <c r="FQ19" s="197">
        <v>9.5</v>
      </c>
      <c r="FR19" s="104">
        <f>IF(AND(FP19="",FQ19=""),"",FP19*FP$4+FQ19*(1-FP$4))</f>
        <v>13.7</v>
      </c>
      <c r="FS19" s="203"/>
      <c r="FT19" s="104">
        <f>IF(AND(FP19="",FQ19=""),"",IF(OR(FS19="",FS19&lt;FR19),FR19,IF(FQ19="",FS19,FP19*FP$4+FS19*(1-FP$4))))</f>
        <v>13.7</v>
      </c>
      <c r="FU19" s="102">
        <v>13.3</v>
      </c>
      <c r="FV19" s="198">
        <v>8.5</v>
      </c>
      <c r="FW19" s="104">
        <f>IF(AND(FU19="",FV19=""),"",FU19*FU$4+FV19*(1-FU$4))</f>
        <v>10.42</v>
      </c>
      <c r="FX19" s="202"/>
      <c r="FY19" s="104">
        <f>IF(AND(FU19="",FV19=""),"",IF(OR(FX19="",FX19&lt;FW19),FW19,IF(FV19="",FX19,FU19*FU$4+FX19*(1-FU$4))))</f>
        <v>10.42</v>
      </c>
      <c r="FZ19" s="102"/>
      <c r="GA19" s="102"/>
      <c r="GB19" s="104" t="str">
        <f>IF(AND(FZ19="",GA19=""),"",FZ19*FZ$4+GA19*(1-FZ$4))</f>
        <v/>
      </c>
      <c r="GC19" s="102"/>
      <c r="GD19" s="104" t="str">
        <f>IF(AND(FZ19="",GA19=""),"",IF(OR(GC19="",GC19&lt;GB19),GB19,IF(GA19="",GC19,FZ19*FZ$4+GC19*(1-FZ$4))))</f>
        <v/>
      </c>
      <c r="GE19" s="102"/>
      <c r="GF19" s="102"/>
      <c r="GG19" s="104" t="str">
        <f>IF(AND(GE19="",GF19=""),"",GE19*GE$4+GF19*(1-GE$4))</f>
        <v/>
      </c>
      <c r="GH19" s="102"/>
      <c r="GI19" s="104" t="str">
        <f>IF(AND(GE19="",GF19=""),"",IF(OR(GH19="",GH19&lt;GG19),GG19,IF(GF19="",GH19,GE19*GE$4+GH19*(1-GE$4))))</f>
        <v/>
      </c>
      <c r="GJ19" s="104">
        <f>IF(AND(FK19="",FP19="",FU19=""),"",SUM(FK19)*SUM(FO$4)+SUM(FP19)*SUM(FT$4)+SUM(FU19)*SUM(FY$4)+SUM(FZ19)*SUM(GD$4)+SUM(GE19)*SUM(GI$4))</f>
        <v>14.625</v>
      </c>
      <c r="GK19" s="104">
        <f>IF(AND(FL19="",FQ19="",FV19=""),"",SUM(FL19)*SUM(FO$4)+SUM(FQ19)*SUM(FT$4)+SUM(FV19)*SUM(FY$4)+SUM(GA19)*SUM(GD$4)+SUM(GF19)*SUM(GI$4))</f>
        <v>8.640625</v>
      </c>
      <c r="GL19" s="104">
        <f>IF(AND(FM19="",FR19="",FW19=""),"",SUM(FM19)*SUM(FO$4)+SUM(FR19)*SUM(FT$4)+SUM(FW19)*SUM(FY$4)+SUM(GB19)*SUM(GD$4)+SUM(GG19)*SUM(GI$4))</f>
        <v>11.034374999999999</v>
      </c>
      <c r="GM19" s="104" t="str">
        <f>IF(AND(FN19="",FS19="",FX19=""),"",SUM(FN19)*SUM(FO$4)+SUM(FS19)*SUM(FT$4)+SUM(FX19)*SUM(FY$4)+SUM(GC19)*SUM(GD$4)+SUM(GH19)*SUM(GI$4))</f>
        <v/>
      </c>
      <c r="GN19" s="104">
        <f>IF(AND(FO19="",FT19="",FY19=""),"",SUM(FO19)*SUM(FO$4)+SUM(FT19)*SUM(FT$4)+SUM(FY19)*SUM(FY$4)+SUM(GD19)*SUM(GD$4)+SUM(GI19)*SUM(GI$4))</f>
        <v>11.034374999999999</v>
      </c>
      <c r="GO19" s="105">
        <f>IF(GL19="","",IF(SUM(GN19)=0,IF(SUM(GL19)&gt;=10,GO$4,0),IF(SUM(GN19)&gt;=10,GO$4,0)))</f>
        <v>2</v>
      </c>
      <c r="GP19" s="109">
        <f>IF(ISERROR(RANK(GN19,GN$6:GN$31)),"",RANK(GN19,GN$6:GN$31))</f>
        <v>9</v>
      </c>
      <c r="GQ19" s="198">
        <v>9</v>
      </c>
      <c r="GR19" s="198">
        <v>11.25</v>
      </c>
      <c r="GS19" s="104">
        <f>IF(AND(GQ19="",GR19=""),"",GQ19*GQ$4+GR19*(1-GQ$4))</f>
        <v>10.35</v>
      </c>
      <c r="GT19" s="200"/>
      <c r="GU19" s="104">
        <f>IF(AND(GQ19="",GR19=""),"",IF(OR(GT19="",GT19&lt;GS19),GS19,IF(GR19="",GT19,GQ19*GQ$4+GT19*(1-GQ$4))))</f>
        <v>10.35</v>
      </c>
      <c r="GV19" s="102">
        <v>10</v>
      </c>
      <c r="GW19" s="102">
        <v>10</v>
      </c>
      <c r="GX19" s="104">
        <f>IF(AND(GV19="",GW19=""),"",GV19*GV$4+GW19*(1-GV$4))</f>
        <v>10</v>
      </c>
      <c r="GY19" s="102"/>
      <c r="GZ19" s="104">
        <f>IF(AND(GV19="",GW19=""),"",IF(OR(GY19="",GY19&lt;GX19),GX19,IF(GW19="",GY19,GV19*GV$4+GY19*(1-GV$4))))</f>
        <v>10</v>
      </c>
      <c r="HA19" s="102">
        <v>10</v>
      </c>
      <c r="HB19" s="102">
        <v>10</v>
      </c>
      <c r="HC19" s="104">
        <f>IF(AND(HA19="",HB19=""),"",HA19*HA$4+HB19*(1-HA$4))</f>
        <v>10</v>
      </c>
      <c r="HD19" s="102"/>
      <c r="HE19" s="104">
        <f>IF(AND(HA19="",HB19=""),"",IF(OR(HD19="",HD19&lt;HC19),HC19,IF(HB19="",HD19,HA19*HA$4+HD19*(1-HA$4))))</f>
        <v>10</v>
      </c>
      <c r="HF19" s="102"/>
      <c r="HG19" s="102"/>
      <c r="HH19" s="104" t="str">
        <f>IF(AND(HF19="",HG19=""),"",HF19*HF$4+HG19*(1-HF$4))</f>
        <v/>
      </c>
      <c r="HI19" s="102"/>
      <c r="HJ19" s="104" t="str">
        <f>IF(AND(HF19="",HG19=""),"",IF(OR(HI19="",HI19&lt;HH19),HH19,IF(HG19="",HI19,HF19*HF$4+HI19*(1-HF$4))))</f>
        <v/>
      </c>
      <c r="HK19" s="102"/>
      <c r="HL19" s="102"/>
      <c r="HM19" s="104" t="str">
        <f>IF(AND(HK19="",HL19=""),"",HK19*HK$4+HL19*(1-HK$4))</f>
        <v/>
      </c>
      <c r="HN19" s="102"/>
      <c r="HO19" s="104" t="str">
        <f>IF(AND(HK19="",HL19=""),"",IF(OR(HN19="",HN19&lt;HM19),HM19,IF(HL19="",HN19,HK19*HK$4+HN19*(1-HK$4))))</f>
        <v/>
      </c>
      <c r="HP19" s="104">
        <f>IF(AND(GQ19="",GV19="",HA19=""),"",SUM(GQ19)*SUM(GU$4)+SUM(GV19)*SUM(GZ$4)+SUM(HA19)*SUM(HE$4)+SUM(HF19)*SUM(HJ$4)+SUM(HK19)*SUM(HO$4))</f>
        <v>9.625</v>
      </c>
      <c r="HQ19" s="104">
        <f>IF(AND(GR19="",GW19="",HB19=""),"",SUM(GR19)*SUM(GU$4)+SUM(GW19)*SUM(GZ$4)+SUM(HB19)*SUM(HE$4)+SUM(HG19)*SUM(HJ$4)+SUM(HL19)*SUM(HO$4))</f>
        <v>10.46875</v>
      </c>
      <c r="HR19" s="104">
        <f>IF(AND(GS19="",GX19="",HC19=""),"",SUM(GS19)*SUM(GU$4)+SUM(GX19)*SUM(GZ$4)+SUM(HC19)*SUM(HE$4)+SUM(HH19)*SUM(HJ$4)+SUM(HM19)*SUM(HO$4))</f>
        <v>10.13125</v>
      </c>
      <c r="HS19" s="104" t="str">
        <f>IF(AND(GT19="",GY19="",HD19=""),"",SUM(GT19)*SUM(GU$4)+SUM(GY19)*SUM(GZ$4)+SUM(HD19)*SUM(HE$4)+SUM(HI19)*SUM(HJ$4)+SUM(HN19)*SUM(HO$4))</f>
        <v/>
      </c>
      <c r="HT19" s="104">
        <f>IF(AND(GU19="",GZ19="",HE19=""),"",SUM(GU19)*SUM(GU$4)+SUM(GZ19)*SUM(GZ$4)+SUM(HE19)*SUM(HE$4)+SUM(HJ19)*SUM(HJ$4)+SUM(HO19)*SUM(HO$4))</f>
        <v>10.13125</v>
      </c>
      <c r="HU19" s="105">
        <f>IF(HR19="","",IF(SUM(HT19)=0,IF(SUM(HR19)&gt;=10,HU$4,0),IF(SUM(HT19)&gt;=10,HU$4,0)))</f>
        <v>2</v>
      </c>
      <c r="HV19" s="109">
        <f>IF(ISERROR(RANK(HT19,HT$6:HT$31)),"",RANK(HT19,HT$6:HT$31))</f>
        <v>15</v>
      </c>
      <c r="HW19" s="102">
        <v>6.5</v>
      </c>
      <c r="HX19" s="102">
        <v>6.5</v>
      </c>
      <c r="HY19" s="104">
        <f>IF(AND(HW19="",HX19=""),"",HW19*HW$4+HX19*(1-HW$4))</f>
        <v>6.5</v>
      </c>
      <c r="HZ19" s="102">
        <v>15</v>
      </c>
      <c r="IA19" s="104">
        <f>IF(AND(HW19="",HX19=""),"",IF(OR(HZ19="",HZ19&lt;HY19),HY19,IF(HX19="",HZ19,HW19*HW$4+HZ19*(1-HW$4))))</f>
        <v>6.5</v>
      </c>
      <c r="IB19" s="102">
        <v>7.5</v>
      </c>
      <c r="IC19" s="102">
        <v>7.5</v>
      </c>
      <c r="ID19" s="104">
        <f>IF(AND(IB19="",IC19=""),"",IB19*IB$4+IC19*(1-IB$4))</f>
        <v>7.5</v>
      </c>
      <c r="IE19" s="102"/>
      <c r="IF19" s="104">
        <f>IF(AND(IB19="",IC19=""),"",IF(OR(IE19="",IE19&lt;ID19),ID19,IF(IC19="",IE19,IB19*IB$4+IE19*(1-IB$4))))</f>
        <v>7.5</v>
      </c>
      <c r="IG19" s="102"/>
      <c r="IH19" s="102"/>
      <c r="II19" s="104" t="str">
        <f>IF(AND(IG19="",IH19=""),"",IG19*IG$4+IH19*(1-IG$4))</f>
        <v/>
      </c>
      <c r="IJ19" s="102"/>
      <c r="IK19" s="104" t="str">
        <f>IF(AND(IG19="",IH19=""),"",IF(OR(IJ19="",IJ19&lt;II19),II19,IF(IH19="",IJ19,IG19*IG$4+IJ19*(1-IG$4))))</f>
        <v/>
      </c>
      <c r="IL19" s="102"/>
      <c r="IM19" s="102"/>
      <c r="IN19" s="104" t="str">
        <f>IF(AND(IL19="",IM19=""),"",IL19*IL$4+IM19*(1-IL$4))</f>
        <v/>
      </c>
      <c r="IO19" s="102"/>
      <c r="IP19" s="104" t="str">
        <f>IF(AND(IL19="",IM19=""),"",IF(OR(IO19="",IO19&lt;IN19),IN19,IF(IM19="",IO19,IL19*IL$4+IO19*(1-IL$4))))</f>
        <v/>
      </c>
      <c r="IQ19" s="102"/>
      <c r="IR19" s="102"/>
      <c r="IS19" s="104" t="str">
        <f>IF(AND(IQ19="",IR19=""),"",IQ19*IQ$4+IR19*(1-IQ$4))</f>
        <v/>
      </c>
      <c r="IT19" s="102"/>
      <c r="IU19" s="104" t="str">
        <f>IF(AND(IQ19="",IR19=""),"",IF(OR(IT19="",IT19&lt;IS19),IS19,IF(IR19="",IT19,IQ19*IQ$4+IT19*(1-IQ$4))))</f>
        <v/>
      </c>
      <c r="IV19" s="104">
        <f>IF(AND(HW19="",IB19="",IG19=""),"",SUM(HW19)*SUM(IA$4)+SUM(IB19)*SUM(IF$4)+SUM(IG19)*SUM(IK$4)+SUM(IL19)*SUM(IP$4)+SUM(IQ19)*SUM(IU$4))</f>
        <v>7</v>
      </c>
      <c r="IW19" s="104">
        <f>IF(AND(HX19="",IC19="",IH19=""),"",SUM(HX19)*SUM(IA$4)+SUM(IC19)*SUM(IF$4)+SUM(IH19)*SUM(IK$4)+SUM(IM19)*SUM(IP$4)+SUM(IR19)*SUM(IU$4))</f>
        <v>7</v>
      </c>
      <c r="IX19" s="104">
        <f>IF(AND(HY19="",ID19="",II19=""),"",SUM(HY19)*SUM(IA$4)+SUM(ID19)*SUM(IF$4)+SUM(II19)*SUM(IK$4)+SUM(IN19)*SUM(IP$4)+SUM(IS19)*SUM(IU$4))</f>
        <v>7</v>
      </c>
      <c r="IY19" s="104">
        <f>IF(AND(HZ19="",IE19="",IJ19=""),"",SUM(HZ19)*SUM(IA$4)+SUM(IE19)*SUM(IF$4)+SUM(IJ19)*SUM(IK$4)+SUM(IO19)*SUM(IP$4)+SUM(IT19)*SUM(IU$4))</f>
        <v>7.5</v>
      </c>
      <c r="IZ19" s="104">
        <f>IF(AND(IA19="",IF19="",IK19=""),"",SUM(IA19)*SUM(IA$4)+SUM(IF19)*SUM(IF$4)+SUM(IK19)*SUM(IK$4)+SUM(IP19)*SUM(IP$4)+SUM(IU19)*SUM(IU$4))</f>
        <v>7</v>
      </c>
      <c r="JA19" s="105">
        <f>IF(IX19="","",IF(SUM(IZ19)=0,IF(SUM(IX19)&gt;=10,JA$4,0),IF(SUM(IZ19)&gt;=10,JA$4,0)))</f>
        <v>0</v>
      </c>
      <c r="JB19" s="109">
        <f>IF(ISERROR(RANK(IZ19,IZ$6:IZ$31)),"",RANK(IZ19,IZ$6:IZ$31))</f>
        <v>25</v>
      </c>
      <c r="JC19" s="102">
        <v>7.5</v>
      </c>
      <c r="JD19" s="102">
        <v>7.5</v>
      </c>
      <c r="JE19" s="104">
        <f>IF(AND(JC19="",JD19=""),"",JC19*JC$4+JD19*(1-JC$4))</f>
        <v>7.5</v>
      </c>
      <c r="JF19" s="102"/>
      <c r="JG19" s="104">
        <f>IF(AND(JC19="",JD19=""),"",IF(OR(JF19="",JF19&lt;JE19),JE19,IF(JD19="",JF19,JC19*JC$4+JF19*(1-JC$4))))</f>
        <v>7.5</v>
      </c>
      <c r="JH19" s="102"/>
      <c r="JI19" s="102"/>
      <c r="JJ19" s="104" t="str">
        <f>IF(AND(JH19="",JI19=""),"",JH19*JH$4+JI19*(1-JH$4))</f>
        <v/>
      </c>
      <c r="JK19" s="102"/>
      <c r="JL19" s="104" t="str">
        <f>IF(AND(JH19="",JI19=""),"",IF(OR(JK19="",JK19&lt;JJ19),JJ19,IF(JI19="",JK19,JH19*JH$4+JK19*(1-JH$4))))</f>
        <v/>
      </c>
      <c r="JM19" s="102"/>
      <c r="JN19" s="102"/>
      <c r="JO19" s="104" t="str">
        <f>IF(AND(JM19="",JN19=""),"",JM19*JM$4+JN19*(1-JM$4))</f>
        <v/>
      </c>
      <c r="JP19" s="102"/>
      <c r="JQ19" s="104" t="str">
        <f>IF(AND(JM19="",JN19=""),"",IF(OR(JP19="",JP19&lt;JO19),JO19,IF(JN19="",JP19,JM19*JM$4+JP19*(1-JM$4))))</f>
        <v/>
      </c>
      <c r="JR19" s="102"/>
      <c r="JS19" s="102"/>
      <c r="JT19" s="104" t="str">
        <f>IF(AND(JR19="",JS19=""),"",JR19*JR$4+JS19*(1-JR$4))</f>
        <v/>
      </c>
      <c r="JU19" s="102"/>
      <c r="JV19" s="104" t="str">
        <f>IF(AND(JR19="",JS19=""),"",IF(OR(JU19="",JU19&lt;JT19),JT19,IF(JS19="",JU19,JR19*JR$4+JU19*(1-JR$4))))</f>
        <v/>
      </c>
      <c r="JW19" s="102"/>
      <c r="JX19" s="102"/>
      <c r="JY19" s="104" t="str">
        <f>IF(AND(JW19="",JX19=""),"",JW19*JW$4+JX19*(1-JW$4))</f>
        <v/>
      </c>
      <c r="JZ19" s="102"/>
      <c r="KA19" s="104" t="str">
        <f>IF(AND(JW19="",JX19=""),"",IF(OR(JZ19="",JZ19&lt;JY19),JY19,IF(JX19="",JZ19,JW19*JW$4+JZ19*(1-JW$4))))</f>
        <v/>
      </c>
      <c r="KB19" s="104">
        <f>IF(AND(JC19="",JH19="",JM19=""),"",SUM(JC19)*SUM(JG$4)+SUM(JH19)*SUM(JL$4)+SUM(JM19)*SUM(JQ$4)+SUM(JR19)*SUM(JV$4)+SUM(JW19)*SUM(KA$4))</f>
        <v>7.5</v>
      </c>
      <c r="KC19" s="104">
        <f>IF(AND(JD19="",JI19="",JN19=""),"",SUM(JD19)*SUM(JG$4)+SUM(JI19)*SUM(JL$4)+SUM(JN19)*SUM(JQ$4)+SUM(JS19)*SUM(JV$4)+SUM(JX19)*SUM(KA$4))</f>
        <v>7.5</v>
      </c>
      <c r="KD19" s="104">
        <f>IF(AND(JE19="",JJ19="",JO19=""),"",SUM(JE19)*SUM(JG$4)+SUM(JJ19)*SUM(JL$4)+SUM(JO19)*SUM(JQ$4)+SUM(JT19)*SUM(JV$4)+SUM(JY19)*SUM(KA$4))</f>
        <v>7.5</v>
      </c>
      <c r="KE19" s="104" t="str">
        <f>IF(AND(JF19="",JK19="",JP19=""),"",SUM(JF19)*SUM(JG$4)+SUM(JK19)*SUM(JL$4)+SUM(JP19)*SUM(JQ$4)+SUM(JU19)*SUM(JV$4)+SUM(JZ19)*SUM(KA$4))</f>
        <v/>
      </c>
      <c r="KF19" s="104">
        <f>IF(AND(JG19="",JL19="",JQ19=""),"",SUM(JG19)*SUM(JG$4)+SUM(JL19)*SUM(JL$4)+SUM(JQ19)*SUM(JQ$4)+SUM(JV19)*SUM(JV$4)+SUM(KA19)*SUM(KA$4))</f>
        <v>7.5</v>
      </c>
      <c r="KG19" s="105">
        <f>IF(KD19="","",IF(SUM(KF19)=0,IF(SUM(KD19)&gt;=10,KG$4,0),IF(SUM(KF19)&gt;=10,KG$4,0)))</f>
        <v>0</v>
      </c>
      <c r="KH19" s="109">
        <f>IF(ISERROR(RANK(KF19,KF$6:KF$31)),"",RANK(KF19,KF$6:KF$31))</f>
        <v>24</v>
      </c>
      <c r="KI19" s="102">
        <v>12.5</v>
      </c>
      <c r="KJ19" s="102">
        <v>5.5</v>
      </c>
      <c r="KK19" s="104">
        <f>IF(AND(KI19="",KJ19=""),"",KI19*KI$4+KJ19*(1-KI$4))</f>
        <v>8.3000000000000007</v>
      </c>
      <c r="KL19" s="102"/>
      <c r="KM19" s="104">
        <f>IF(AND(KI19="",KJ19=""),"",IF(OR(KL19="",KL19&lt;KK19),KK19,IF(KJ19="",KL19,KI19*KI$4+KL19*(1-KI$4))))</f>
        <v>8.3000000000000007</v>
      </c>
      <c r="KN19" s="197">
        <v>14</v>
      </c>
      <c r="KO19" s="198">
        <v>15</v>
      </c>
      <c r="KP19" s="104">
        <f>IF(AND(KN19="",KO19=""),"",KN19*KN$4+KO19*(1-KN$4))</f>
        <v>14.600000000000001</v>
      </c>
      <c r="KQ19" s="200"/>
      <c r="KR19" s="104">
        <f>IF(AND(KN19="",KO19=""),"",IF(OR(KQ19="",KQ19&lt;KP19),KP19,IF(KO19="",KQ19,KN19*KN$4+KQ19*(1-KN$4))))</f>
        <v>14.600000000000001</v>
      </c>
      <c r="KS19" s="102">
        <v>14</v>
      </c>
      <c r="KT19" s="102">
        <v>14</v>
      </c>
      <c r="KU19" s="104">
        <f>IF(AND(KS19="",KT19=""),"",KS19*KS$4+KT19*(1-KS$4))</f>
        <v>14</v>
      </c>
      <c r="KV19" s="102"/>
      <c r="KW19" s="104">
        <f>IF(AND(KS19="",KT19=""),"",IF(OR(KV19="",KV19&lt;KU19),KU19,IF(KT19="",KV19,KS19*KS$4+KV19*(1-KS$4))))</f>
        <v>14</v>
      </c>
      <c r="KX19" s="102"/>
      <c r="KY19" s="102"/>
      <c r="KZ19" s="104" t="str">
        <f>IF(AND(KX19="",KY19=""),"",KX19*KX$4+KY19*(1-KX$4))</f>
        <v/>
      </c>
      <c r="LA19" s="102"/>
      <c r="LB19" s="104" t="str">
        <f>IF(AND(KX19="",KY19=""),"",IF(OR(LA19="",LA19&lt;KZ19),KZ19,IF(KY19="",LA19,KX19*KX$4+LA19*(1-KX$4))))</f>
        <v/>
      </c>
      <c r="LC19" s="102"/>
      <c r="LD19" s="102"/>
      <c r="LE19" s="104" t="str">
        <f>IF(AND(LC19="",LD19=""),"",LC19*LC$4+LD19*(1-LC$4))</f>
        <v/>
      </c>
      <c r="LF19" s="102"/>
      <c r="LG19" s="104" t="str">
        <f>IF(AND(LC19="",LD19=""),"",IF(OR(LF19="",LF19&lt;LE19),LE19,IF(LD19="",LF19,LC19*LC$4+LF19*(1-LC$4))))</f>
        <v/>
      </c>
      <c r="LH19" s="104">
        <f>IF(AND(KI19="",KN19="",KS19=""),"",SUM(KI19)*SUM(KM$4)+SUM(KN19)*SUM(KR$4)+SUM(KS19)*SUM(KW$4)+SUM(KX19)*SUM(LB$4)+SUM(LC19)*SUM(LG$4))</f>
        <v>13.4375</v>
      </c>
      <c r="LI19" s="104">
        <f>IF(AND(KJ19="",KO19="",KT19=""),"",SUM(KJ19)*SUM(KM$4)+SUM(KO19)*SUM(KR$4)+SUM(KT19)*SUM(KW$4)+SUM(KY19)*SUM(LB$4)+SUM(LD19)*SUM(LG$4))</f>
        <v>11.1875</v>
      </c>
      <c r="LJ19" s="104">
        <f>IF(AND(KK19="",KP19="",KU19=""),"",SUM(KK19)*SUM(KM$4)+SUM(KP19)*SUM(KR$4)+SUM(KU19)*SUM(KW$4)+SUM(KZ19)*SUM(LB$4)+SUM(LE19)*SUM(LG$4))</f>
        <v>12.0875</v>
      </c>
      <c r="LK19" s="104" t="str">
        <f>IF(AND(KL19="",KQ19="",KV19=""),"",SUM(KL19)*SUM(KM$4)+SUM(KQ19)*SUM(KR$4)+SUM(KV19)*SUM(KW$4)+SUM(LA19)*SUM(LB$4)+SUM(LF19)*SUM(LG$4))</f>
        <v/>
      </c>
      <c r="LL19" s="104">
        <f>IF(AND(KM19="",KR19="",KW19=""),"",SUM(KM19)*SUM(KM$4)+SUM(KR19)*SUM(KR$4)+SUM(KW19)*SUM(KW$4)+SUM(LB19)*SUM(LB$4)+SUM(LG19)*SUM(LG$4))</f>
        <v>12.0875</v>
      </c>
      <c r="LM19" s="105">
        <f>IF(LJ19="","",IF(SUM(LL19)=0,IF(SUM(LJ19)&gt;=10,LM$4,0),IF(SUM(LL19)&gt;=10,LM$4,0)))</f>
        <v>2</v>
      </c>
      <c r="LN19" s="109">
        <f>IF(ISERROR(RANK(LL19,LL$6:LL$31)),"",RANK(LL19,LL$6:LL$31))</f>
        <v>11</v>
      </c>
      <c r="LO19" s="102"/>
      <c r="LP19" s="102"/>
      <c r="LQ19" s="104" t="str">
        <f>IF(AND(LO19="",LP19=""),"",LO19*LO$4+LP19*(1-LO$4))</f>
        <v/>
      </c>
      <c r="LR19" s="102"/>
      <c r="LS19" s="104" t="str">
        <f>IF(AND(LO19="",LP19=""),"",IF(OR(LR19="",LR19&lt;LQ19),LQ19,IF(LP19="",LR19,LO19*LO$4+LR19*(1-LO$4))))</f>
        <v/>
      </c>
      <c r="LT19" s="102"/>
      <c r="LU19" s="102"/>
      <c r="LV19" s="104" t="str">
        <f>IF(AND(LT19="",LU19=""),"",LT19*LT$4+LU19*(1-LT$4))</f>
        <v/>
      </c>
      <c r="LW19" s="102"/>
      <c r="LX19" s="104" t="str">
        <f>IF(AND(LT19="",LU19=""),"",IF(OR(LW19="",LW19&lt;LV19),LV19,IF(LU19="",LW19,LT19*LT$4+LW19*(1-LT$4))))</f>
        <v/>
      </c>
      <c r="LY19" s="102"/>
      <c r="LZ19" s="102"/>
      <c r="MA19" s="104" t="str">
        <f>IF(AND(LY19="",LZ19=""),"",LY19*LY$4+LZ19*(1-LY$4))</f>
        <v/>
      </c>
      <c r="MB19" s="102"/>
      <c r="MC19" s="104" t="str">
        <f>IF(AND(LY19="",LZ19=""),"",IF(OR(MB19="",MB19&lt;MA19),MA19,IF(LZ19="",MB19,LY19*LY$4+MB19*(1-LY$4))))</f>
        <v/>
      </c>
      <c r="MD19" s="102"/>
      <c r="ME19" s="102"/>
      <c r="MF19" s="104" t="str">
        <f>IF(AND(MD19="",ME19=""),"",MD19*MD$4+ME19*(1-MD$4))</f>
        <v/>
      </c>
      <c r="MG19" s="102"/>
      <c r="MH19" s="104" t="str">
        <f>IF(AND(MD19="",ME19=""),"",IF(OR(MG19="",MG19&lt;MF19),MF19,IF(ME19="",MG19,MD19*MD$4+MG19*(1-MD$4))))</f>
        <v/>
      </c>
      <c r="MI19" s="102"/>
      <c r="MJ19" s="102"/>
      <c r="MK19" s="104" t="str">
        <f>IF(AND(MI19="",MJ19=""),"",MI19*MI$4+MJ19*(1-MI$4))</f>
        <v/>
      </c>
      <c r="ML19" s="102"/>
      <c r="MM19" s="104" t="str">
        <f>IF(AND(MI19="",MJ19=""),"",IF(OR(ML19="",ML19&lt;MK19),MK19,IF(MJ19="",ML19,MI19*MI$4+ML19*(1-MI$4))))</f>
        <v/>
      </c>
      <c r="MN19" s="104" t="str">
        <f>IF(AND(LO19="",LT19="",LY19=""),"",SUM(LO19)*SUM(LS$4)+SUM(LT19)*SUM(LX$4)+SUM(LY19)*SUM(MC$4)+SUM(MD19)*SUM(MH$4)+SUM(MI19)*SUM(MM$4))</f>
        <v/>
      </c>
      <c r="MO19" s="104" t="str">
        <f>IF(AND(LP19="",LU19="",LZ19=""),"",SUM(LP19)*SUM(LS$4)+SUM(LU19)*SUM(LX$4)+SUM(LZ19)*SUM(MC$4)+SUM(ME19)*SUM(MH$4)+SUM(MJ19)*SUM(MM$4))</f>
        <v/>
      </c>
      <c r="MP19" s="104" t="str">
        <f>IF(AND(LQ19="",LV19="",MA19=""),"",SUM(LQ19)*SUM(LS$4)+SUM(LV19)*SUM(LX$4)+SUM(MA19)*SUM(MC$4)+SUM(MF19)*SUM(MH$4)+SUM(MK19)*SUM(MM$4))</f>
        <v/>
      </c>
      <c r="MQ19" s="104" t="str">
        <f>IF(AND(LR19="",LW19="",MB19=""),"",SUM(LR19)*SUM(LS$4)+SUM(LW19)*SUM(LX$4)+SUM(MB19)*SUM(MC$4)+SUM(MG19)*SUM(MH$4)+SUM(ML19)*SUM(MM$4))</f>
        <v/>
      </c>
      <c r="MR19" s="104" t="str">
        <f>IF(AND(LS19="",LX19="",MC19=""),"",SUM(LS19)*SUM(LS$4)+SUM(LX19)*SUM(LX$4)+SUM(MC19)*SUM(MC$4)+SUM(MH19)*SUM(MH$4)+SUM(MM19)*SUM(MM$4))</f>
        <v/>
      </c>
      <c r="MS19" s="105" t="str">
        <f>IF(MP19="","",IF(SUM(MR19)=0,IF(SUM(MP19)&gt;=10,MS$4,0),IF(SUM(MR19)&gt;=10,MS$4,0)))</f>
        <v/>
      </c>
      <c r="MT19" s="109" t="str">
        <f>IF(ISERROR(RANK(MR19,MR$6:MR$31)),"",RANK(MR19,MR$6:MR$31))</f>
        <v/>
      </c>
      <c r="MU19" s="102"/>
      <c r="MV19" s="102"/>
      <c r="MW19" s="104" t="str">
        <f>IF(AND(MU19="",MV19=""),"",MU19*MU$4+MV19*(1-MU$4))</f>
        <v/>
      </c>
      <c r="MX19" s="102"/>
      <c r="MY19" s="104" t="str">
        <f>IF(AND(MU19="",MV19=""),"",IF(OR(MX19="",MX19&lt;MW19),MW19,IF(MV19="",MX19,MU19*MU$4+MX19*(1-MU$4))))</f>
        <v/>
      </c>
      <c r="MZ19" s="102"/>
      <c r="NA19" s="102"/>
      <c r="NB19" s="104" t="str">
        <f>IF(AND(MZ19="",NA19=""),"",MZ19*MZ$4+NA19*(1-MZ$4))</f>
        <v/>
      </c>
      <c r="NC19" s="102"/>
      <c r="ND19" s="104" t="str">
        <f>IF(AND(MZ19="",NA19=""),"",IF(OR(NC19="",NC19&lt;NB19),NB19,IF(NA19="",NC19,MZ19*MZ$4+NC19*(1-MZ$4))))</f>
        <v/>
      </c>
      <c r="NE19" s="102"/>
      <c r="NF19" s="102"/>
      <c r="NG19" s="104" t="str">
        <f>IF(AND(NE19="",NF19=""),"",NE19*NE$4+NF19*(1-NE$4))</f>
        <v/>
      </c>
      <c r="NH19" s="102"/>
      <c r="NI19" s="104" t="str">
        <f>IF(AND(NE19="",NF19=""),"",IF(OR(NH19="",NH19&lt;NG19),NG19,IF(NF19="",NH19,NE19*NE$4+NH19*(1-NE$4))))</f>
        <v/>
      </c>
      <c r="NJ19" s="102"/>
      <c r="NK19" s="102"/>
      <c r="NL19" s="104" t="str">
        <f>IF(AND(NJ19="",NK19=""),"",NJ19*NJ$4+NK19*(1-NJ$4))</f>
        <v/>
      </c>
      <c r="NM19" s="102"/>
      <c r="NN19" s="104" t="str">
        <f>IF(AND(NJ19="",NK19=""),"",IF(OR(NM19="",NM19&lt;NL19),NL19,IF(NK19="",NM19,NJ19*NJ$4+NM19*(1-NJ$4))))</f>
        <v/>
      </c>
      <c r="NO19" s="102"/>
      <c r="NP19" s="102"/>
      <c r="NQ19" s="104" t="str">
        <f>IF(AND(NO19="",NP19=""),"",NO19*NO$4+NP19*(1-NO$4))</f>
        <v/>
      </c>
      <c r="NR19" s="102"/>
      <c r="NS19" s="104" t="str">
        <f>IF(AND(NO19="",NP19=""),"",IF(OR(NR19="",NR19&lt;NQ19),NQ19,IF(NP19="",NR19,NO19*NO$4+NR19*(1-NO$4))))</f>
        <v/>
      </c>
      <c r="NT19" s="104" t="str">
        <f>IF(AND(MU19="",MZ19="",NE19=""),"",SUM(MU19)*SUM(MY$4)+SUM(MZ19)*SUM(ND$4)+SUM(NE19)*SUM(NI$4)+SUM(NJ19)*SUM(NN$4)+SUM(NO19)*SUM(NS$4))</f>
        <v/>
      </c>
      <c r="NU19" s="104" t="str">
        <f>IF(AND(MV19="",NA19="",NF19=""),"",SUM(MV19)*SUM(MY$4)+SUM(NA19)*SUM(ND$4)+SUM(NF19)*SUM(NI$4)+SUM(NK19)*SUM(NN$4)+SUM(NP19)*SUM(NS$4))</f>
        <v/>
      </c>
      <c r="NV19" s="104" t="str">
        <f>IF(AND(MW19="",NB19="",NG19=""),"",SUM(MW19)*SUM(MY$4)+SUM(NB19)*SUM(ND$4)+SUM(NG19)*SUM(NI$4)+SUM(NL19)*SUM(NN$4)+SUM(NQ19)*SUM(NS$4))</f>
        <v/>
      </c>
      <c r="NW19" s="104" t="str">
        <f>IF(AND(MX19="",NC19="",NH19=""),"",SUM(MX19)*SUM(MY$4)+SUM(NC19)*SUM(ND$4)+SUM(NH19)*SUM(NI$4)+SUM(NM19)*SUM(NN$4)+SUM(NR19)*SUM(NS$4))</f>
        <v/>
      </c>
      <c r="NX19" s="104" t="str">
        <f>IF(AND(MY19="",ND19="",NI19=""),"",SUM(MY19)*SUM(MY$4)+SUM(ND19)*SUM(ND$4)+SUM(NI19)*SUM(NI$4)+SUM(NN19)*SUM(NN$4)+SUM(NS19)*SUM(NS$4))</f>
        <v/>
      </c>
      <c r="NY19" s="105" t="str">
        <f>IF(NV19="","",IF(SUM(NX19)=0,IF(SUM(NV19)&gt;=10,NY$4,0),IF(SUM(NX19)&gt;=10,NY$4,0)))</f>
        <v/>
      </c>
      <c r="NZ19" s="109" t="str">
        <f>IF(ISERROR(RANK(NX19,NX$6:NX$31)),"",RANK(NX19,NX$6:NX$31))</f>
        <v/>
      </c>
      <c r="OA19" s="73" t="str">
        <f>B19</f>
        <v>Nathalie</v>
      </c>
      <c r="OB19" s="104">
        <f>AJ19</f>
        <v>10.362500000000001</v>
      </c>
      <c r="OC19" s="104">
        <f>BP19</f>
        <v>12.793750000000001</v>
      </c>
      <c r="OD19" s="104">
        <f>CV19</f>
        <v>12.261499999999998</v>
      </c>
      <c r="OE19" s="104">
        <f>EB19</f>
        <v>13.8</v>
      </c>
      <c r="OF19" s="104">
        <f>FH19</f>
        <v>10.8125</v>
      </c>
      <c r="OG19" s="104">
        <f>GN19</f>
        <v>11.034374999999999</v>
      </c>
      <c r="OH19" s="104">
        <f>HT19</f>
        <v>10.13125</v>
      </c>
      <c r="OI19" s="104">
        <f>IZ19</f>
        <v>7</v>
      </c>
      <c r="OJ19" s="104">
        <f>KF19</f>
        <v>7.5</v>
      </c>
      <c r="OK19" s="104">
        <f>LL19</f>
        <v>12.0875</v>
      </c>
      <c r="OL19" s="104" t="str">
        <f>MR19</f>
        <v/>
      </c>
      <c r="OM19" s="104" t="str">
        <f>NX19</f>
        <v/>
      </c>
      <c r="ON19" s="134"/>
      <c r="OO19" s="104">
        <f>IF(AF19="","",(SUM(AF25)*SUM($AK$4)+SUM(BL19)*SUM($BQ$4)+SUM(CR19)*SUM($CW$4)+SUM(DX19)*SUM($EC$4)+SUM(FD19)*SUM($FI$4)+SUM(GJ19)*SUM($GO$4)+SUM(HP19)*SUM($HU$4)+SUM(IV19)*SUM($JA$4)+SUM(KB19)*SUM($KG$4)+SUM(LH19)*SUM($LM$4)+SUM(MN19)*SUM($MS$4)+SUM(NT19)*SUM($NY$4))/30)</f>
        <v>11.996541666666667</v>
      </c>
      <c r="OP19" s="104">
        <f>IF(AG19="","",(SUM(AG25)*SUM($AK$4)+SUM(BM19)*SUM($BQ$4)+SUM(CS19)*SUM($CW$4)+SUM(DY19)*SUM($EC$4)+SUM(FE19)*SUM($FI$4)+SUM(GK19)*SUM($GO$4)+SUM(HQ19)*SUM($HU$4)+SUM(IW19)*SUM($JA$4)+SUM(KC19)*SUM($KG$4)+SUM(LI19)*SUM($LM$4)+SUM(MO19)*SUM($MS$4)+SUM(NU19)*SUM($NY$4))/30)</f>
        <v>10.626041666666667</v>
      </c>
      <c r="OQ19" s="104">
        <f>IF(AH19="","",($AK$4*SUM(AH19)+$BQ$4*SUM(BN19)+$CW$4*SUM(CT19)+$EC$4*SUM(DZ19)+$FI$4*SUM(FF19)+$GO$4*SUM(GL19)+$HU$4*SUM(HR19)+$JA$4*SUM(IX19)+$KG$4*SUM(KD19)+$LM$4*SUM(LJ19)+$MS$4*SUM(MP19)+$NY$4*SUM(NV19))/30)</f>
        <v>11.045075000000001</v>
      </c>
      <c r="OR19" s="104">
        <f>IF(AJ19="","",($AK$4*SUM(AJ19)+$BQ$4*SUM(BP19)+$CW$4*SUM(CV19)+$EC$4*SUM(EB19)+$FI$4*SUM(FH19)+$GO$4*SUM(GN19)+$HU$4*SUM(HT19)+$JA$4*SUM(IZ19)+$KG$4*SUM(KF19)+$LM$4*SUM(LL19)+$MS$4*SUM(MR19)+$NY$4*SUM(NX19))/30)</f>
        <v>11.172575</v>
      </c>
      <c r="OS19" s="105">
        <f>IF(AL19="","",SUM($AK19,$BQ19,$CW19,$EC19,$FI19,$GO19,$HU19,$JA19,$KG19,$LM19,$MS19,$NY19))</f>
        <v>26</v>
      </c>
      <c r="OT19" s="105">
        <f>IF(OR19="","",IF(OR19&lt;10,OS19,30))</f>
        <v>30</v>
      </c>
      <c r="OU19" s="134"/>
      <c r="OV19" s="109">
        <f>IF(ISERROR(RANK(OR19,OR$6:OR$31)),"",RANK(OR19,OR$6:OR$31))</f>
        <v>14</v>
      </c>
      <c r="OX19" s="95" t="s">
        <v>34</v>
      </c>
      <c r="OY19" s="95" t="s">
        <v>35</v>
      </c>
      <c r="OZ19" s="95" t="s">
        <v>35</v>
      </c>
      <c r="PA19" s="95" t="s">
        <v>35</v>
      </c>
      <c r="PB19" s="95"/>
      <c r="PC19" s="95" t="s">
        <v>34</v>
      </c>
      <c r="PD19" s="95"/>
      <c r="PE19" s="95"/>
      <c r="PF19" s="95"/>
      <c r="PG19" s="95"/>
    </row>
    <row r="20" spans="1:423" ht="15.6" x14ac:dyDescent="0.3">
      <c r="A20" s="103" t="e">
        <f>A19+1</f>
        <v>#VALUE!</v>
      </c>
      <c r="B20" s="197" t="s">
        <v>280</v>
      </c>
      <c r="C20" s="197"/>
      <c r="D20" s="195"/>
      <c r="E20" s="195"/>
      <c r="F20" s="196"/>
      <c r="G20" s="102">
        <v>10</v>
      </c>
      <c r="H20" s="102">
        <v>5.25</v>
      </c>
      <c r="I20" s="104">
        <f>IF(AND(G20="",H20=""),"",G20*G$4+H20*(1-G$4))</f>
        <v>7.15</v>
      </c>
      <c r="J20" s="102">
        <v>2.75</v>
      </c>
      <c r="K20" s="104">
        <f>IF(AND(G20="",H20=""),"",IF(OR(J20="",J20&lt;I20),I20,IF(H20="",J20,G20*G$4+J20*(1-G$4))))</f>
        <v>7.15</v>
      </c>
      <c r="L20" s="102">
        <v>8</v>
      </c>
      <c r="M20" s="102">
        <v>3</v>
      </c>
      <c r="N20" s="104">
        <f>IF(AND(L20="",M20=""),"",L20*L$4+M20*(1-L$4))</f>
        <v>5</v>
      </c>
      <c r="O20" s="102">
        <v>7.5</v>
      </c>
      <c r="P20" s="104">
        <f>IF(AND(L20="",M20=""),"",IF(OR(O20="",O20&lt;N20),N20,IF(M20="",O20,L20*L$4+O20*(1-L$4))))</f>
        <v>7.7</v>
      </c>
      <c r="Q20" s="102">
        <v>12</v>
      </c>
      <c r="R20" s="102">
        <v>9</v>
      </c>
      <c r="S20" s="104">
        <f>IF(AND(Q20="",R20=""),"",Q20*Q$4+R20*(1-Q$4))</f>
        <v>10.199999999999999</v>
      </c>
      <c r="T20" s="118"/>
      <c r="U20" s="104">
        <f>IF(AND(Q20="",R20=""),"",IF(OR(T20="",T20&lt;S20),S20,IF(R20="",T20,Q20*Q$4+T20*(1-Q$4))))</f>
        <v>10.199999999999999</v>
      </c>
      <c r="V20" s="102">
        <v>12</v>
      </c>
      <c r="W20" s="102">
        <v>5.25</v>
      </c>
      <c r="X20" s="104">
        <f>IF(AND(V20="",W20=""),"",V20*V$4+W20*(1-V$4))</f>
        <v>7.9500000000000011</v>
      </c>
      <c r="Y20" s="118">
        <v>10.5</v>
      </c>
      <c r="Z20" s="104">
        <f>IF(AND(V20="",W20=""),"",IF(OR(Y20="",Y20&lt;X20),X20,IF(W20="",Y20,V20*V$4+Y20*(1-V$4))))</f>
        <v>11.100000000000001</v>
      </c>
      <c r="AA20" s="102"/>
      <c r="AB20" s="102"/>
      <c r="AC20" s="104" t="str">
        <f>IF(AND(AA20="",AB20=""),"",AA20*AA$4+AB20*(1-AA$4))</f>
        <v/>
      </c>
      <c r="AD20" s="102"/>
      <c r="AE20" s="104" t="str">
        <f>IF(AND(AA20="",AB20=""),"",IF(OR(AD20="",AD20&lt;AC20),AC20,IF(AB20="",AD20,AA20*AA$4+AD20*(1-AA$4))))</f>
        <v/>
      </c>
      <c r="AF20" s="104">
        <f>IF(AND(G20="",L20="",Q20=""),"",SUM(G20)*SUM(K$4)+SUM(L20)*SUM(P$4)+SUM(Q20)*SUM(U$4)+SUM(V20)*SUM(Z$4)+SUM(AA20)*SUM(AE$4))</f>
        <v>10.625</v>
      </c>
      <c r="AG20" s="104">
        <f>IF(AND(H20="",M20="",R20=""),"",SUM(H20)*SUM(K$4)+SUM(M20)*SUM(P$4)+SUM(R20)*SUM(U$4)+SUM(W20)*SUM(Z$4)+SUM(AB20)*SUM(AE$4))</f>
        <v>5.765625</v>
      </c>
      <c r="AH20" s="104">
        <f>IF(AND(I20="",N20="",S20=""),"",SUM(I20)*SUM(K$4)+SUM(N20)*SUM(P$4)+SUM(S20)*SUM(U$4)+SUM(X20)*SUM(Z$4)+SUM(AC20)*SUM(AE$4))</f>
        <v>7.7093749999999996</v>
      </c>
      <c r="AI20" s="104">
        <f>IF(AND(J20="",O20="",T20=""),"",SUM(J20)*SUM(K$4)+SUM(O20)*SUM(P$4)+SUM(T20)*SUM(U$4)+SUM(Y20)*SUM(Z$4)+SUM(AD20)*SUM(AE$4))</f>
        <v>4.890625</v>
      </c>
      <c r="AJ20" s="104">
        <f>IF(AND(K20="",P20="",U20=""),"",SUM(K20)*SUM(K$4)+SUM(P20)*SUM(P$4)+SUM(U20)*SUM(U$4)+SUM(Z20)*SUM(Z$4)+SUM(AE20)*SUM(AE$4))</f>
        <v>9.0031250000000007</v>
      </c>
      <c r="AK20" s="105">
        <f>IF(AH20="","",IF(SUM(AJ20)=0,IF(SUM(AH20)&gt;=10,AK$4,0),IF(SUM(AJ20)&gt;=10,AK$4,0)))</f>
        <v>0</v>
      </c>
      <c r="AL20" s="109">
        <f>IF(ISERROR(RANK(AJ20,AJ$6:AJ$31)),"",RANK(AJ20,AJ$6:AJ$31))</f>
        <v>20</v>
      </c>
      <c r="AM20" s="102">
        <v>9</v>
      </c>
      <c r="AN20" s="102">
        <v>8</v>
      </c>
      <c r="AO20" s="104">
        <f>IF(AND(AM20="",AN20=""),"",AM20*AM$4+AN20*(1-AM$4))</f>
        <v>8.4</v>
      </c>
      <c r="AP20" s="102">
        <v>11</v>
      </c>
      <c r="AQ20" s="104">
        <f>IF(AND(AM20="",AN20=""),"",IF(OR(AP20="",AP20&lt;AO20),AO20,IF(AN20="",AP20,AM20*AM$4+AP20*(1-AM$4))))</f>
        <v>10.199999999999999</v>
      </c>
      <c r="AR20" s="102">
        <v>6</v>
      </c>
      <c r="AS20" s="102">
        <v>5.5</v>
      </c>
      <c r="AT20" s="104">
        <f>IF(AND(AR20="",AS20=""),"",AR20*AR$4+AS20*(1-AR$4))</f>
        <v>5.7</v>
      </c>
      <c r="AU20" s="102">
        <v>6</v>
      </c>
      <c r="AV20" s="104">
        <f>IF(AND(AR20="",AS20=""),"",IF(OR(AU20="",AU20&lt;AT20),AT20,IF(AS20="",AU20,AR20*AR$4+AU20*(1-AR$4))))</f>
        <v>6</v>
      </c>
      <c r="AW20" s="102">
        <v>6.5</v>
      </c>
      <c r="AX20" s="102">
        <v>8</v>
      </c>
      <c r="AY20" s="104">
        <f>IF(AND(AW20="",AX20=""),"",AW20*AW$4+AX20*(1-AW$4))</f>
        <v>7.4</v>
      </c>
      <c r="AZ20" s="118">
        <v>11.5</v>
      </c>
      <c r="BA20" s="104">
        <f>IF(AND(AW20="",AX20=""),"",IF(OR(AZ20="",AZ20&lt;AY20),AY20,IF(AX20="",AZ20,AW20*AW$4+AZ20*(1-AW$4))))</f>
        <v>9.5</v>
      </c>
      <c r="BB20" s="102"/>
      <c r="BC20" s="102"/>
      <c r="BD20" s="104" t="str">
        <f>IF(AND(BB20="",BC20=""),"",BB20*BB$4+BC20*(1-BB$4))</f>
        <v/>
      </c>
      <c r="BE20" s="118"/>
      <c r="BF20" s="104" t="str">
        <f>IF(AND(BB20="",BC20=""),"",IF(OR(BE20="",BE20&lt;BD20),BD20,IF(BC20="",BE20,BB20*BB$4+BE20*(1-BB$4))))</f>
        <v/>
      </c>
      <c r="BG20" s="102"/>
      <c r="BH20" s="102"/>
      <c r="BI20" s="104" t="str">
        <f>IF(AND(BG20="",BH20=""),"",BG20*BG$4+BH20*(1-BG$4))</f>
        <v/>
      </c>
      <c r="BJ20" s="102"/>
      <c r="BK20" s="104" t="str">
        <f>IF(AND(BG20="",BH20=""),"",IF(OR(BJ20="",BJ20&lt;BI20),BI20,IF(BH20="",BJ20,BG20*BG$4+BJ20*(1-BG$4))))</f>
        <v/>
      </c>
      <c r="BL20" s="104">
        <f>IF(AND(AM20="",AR20="",AW20=""),"",SUM(AM20)*SUM(AQ$4)+SUM(AR20)*SUM(AV$4)+SUM(AW20)*SUM(BA$4)+SUM(BB20)*SUM(BF$4)+SUM(BG20)*SUM(BK$4))</f>
        <v>7.21875</v>
      </c>
      <c r="BM20" s="104">
        <f>IF(AND(AN20="",AS20="",AX20=""),"",SUM(AN20)*SUM(AQ$4)+SUM(AS20)*SUM(AV$4)+SUM(AX20)*SUM(BA$4)+SUM(BC20)*SUM(BF$4)+SUM(BH20)*SUM(BK$4))</f>
        <v>6.90625</v>
      </c>
      <c r="BN20" s="104">
        <f>IF(AND(AO20="",AT20="",AY20=""),"",SUM(AO20)*SUM(AQ$4)+SUM(AT20)*SUM(AV$4)+SUM(AY20)*SUM(BA$4)+SUM(BD20)*SUM(BF$4)+SUM(BI20)*SUM(BK$4))</f>
        <v>7.0312500000000009</v>
      </c>
      <c r="BO20" s="104">
        <f>IF(AND(AP20="",AU20="",AZ20=""),"",SUM(AP20)*SUM(AQ$4)+SUM(AU20)*SUM(AV$4)+SUM(AZ20)*SUM(BA$4)+SUM(BE20)*SUM(BF$4)+SUM(BJ20)*SUM(BK$4))</f>
        <v>8.90625</v>
      </c>
      <c r="BP20" s="104">
        <f>IF(AND(AQ20="",AV20="",BA20=""),"",SUM(AQ20)*SUM(AQ$4)+SUM(AV20)*SUM(AV$4)+SUM(BA20)*SUM(BA$4)+SUM(BF20)*SUM(BF$4)+SUM(BK20)*SUM(BK$4))</f>
        <v>8.2312499999999993</v>
      </c>
      <c r="BQ20" s="105">
        <f>IF(BN20="","",IF(SUM(BP20)=0,IF(SUM(BN20)&gt;=10,BQ$4,0),IF(SUM(BP20)&gt;=10,BQ$4,0)))</f>
        <v>0</v>
      </c>
      <c r="BR20" s="109">
        <f>IF(ISERROR(RANK(BP20,BP$6:BP$31)),"",RANK(BP20,BP$6:BP$31))</f>
        <v>25</v>
      </c>
      <c r="BS20" s="102">
        <v>13.16</v>
      </c>
      <c r="BT20" s="102">
        <v>15.5</v>
      </c>
      <c r="BU20" s="104">
        <f>IF(AND(BS20="",BT20=""),"",BS20*BS$4+BT20*(1-BS$4))</f>
        <v>14.564</v>
      </c>
      <c r="BV20" s="102"/>
      <c r="BW20" s="104">
        <f>IF(AND(BS20="",BT20=""),"",IF(OR(BV20="",BV20&lt;BU20),BU20,IF(BT20="",BV20,BS20*BS$4+BV20*(1-BS$4))))</f>
        <v>14.564</v>
      </c>
      <c r="BX20" s="102">
        <v>13.02</v>
      </c>
      <c r="BY20" s="102">
        <v>13.5</v>
      </c>
      <c r="BZ20" s="104">
        <f>IF(AND(BX20="",BY20=""),"",BX20*BX$4+BY20*(1-BX$4))</f>
        <v>13.308</v>
      </c>
      <c r="CA20" s="102"/>
      <c r="CB20" s="104">
        <f>IF(AND(BX20="",BY20=""),"",IF(OR(CA20="",CA20&lt;BZ20),BZ20,IF(BY20="",CA20,BX20*BX$4+CA20*(1-BX$4))))</f>
        <v>13.308</v>
      </c>
      <c r="CC20" s="102">
        <v>10.08</v>
      </c>
      <c r="CD20" s="102">
        <v>14</v>
      </c>
      <c r="CE20" s="104">
        <f>IF(AND(CC20="",CD20=""),"",CC20*CC$4+CD20*(1-CC$4))</f>
        <v>12.432</v>
      </c>
      <c r="CF20" s="118"/>
      <c r="CG20" s="104">
        <f>IF(AND(CC20="",CD20=""),"",IF(OR(CF20="",CF20&lt;CE20),CE20,IF(CD20="",CF20,CC20*CC$4+CF20*(1-CC$4))))</f>
        <v>12.432</v>
      </c>
      <c r="CH20" s="102"/>
      <c r="CI20" s="102"/>
      <c r="CJ20" s="104" t="str">
        <f>IF(AND(CH20="",CI20=""),"",CH20*CH$4+CI20*(1-CH$4))</f>
        <v/>
      </c>
      <c r="CK20" s="118"/>
      <c r="CL20" s="104" t="str">
        <f>IF(AND(CH20="",CI20=""),"",IF(OR(CK20="",CK20&lt;CJ20),CJ20,IF(CI20="",CK20,CH20*CH$4+CK20*(1-CH$4))))</f>
        <v/>
      </c>
      <c r="CM20" s="102"/>
      <c r="CN20" s="102"/>
      <c r="CO20" s="104" t="str">
        <f>IF(AND(CM20="",CN20=""),"",CM20*CM$4+CN20*(1-CM$4))</f>
        <v/>
      </c>
      <c r="CP20" s="102"/>
      <c r="CQ20" s="104" t="str">
        <f>IF(AND(CM20="",CN20=""),"",IF(OR(CP20="",CP20&lt;CO20),CO20,IF(CN20="",CP20,CM20*CM$4+CP20*(1-CM$4))))</f>
        <v/>
      </c>
      <c r="CR20" s="104">
        <f>IF(AND(BS20="",BX20="",CC20=""),"",SUM(BS20)*SUM(BW$4)+SUM(BX20)*SUM(CB$4)+SUM(CC20)*SUM(CG$4)+SUM(CH20)*SUM(CL$4)+SUM(CM20)*SUM(CQ$4))</f>
        <v>12.15375</v>
      </c>
      <c r="CS20" s="104">
        <f>IF(AND(BT20="",BY20="",CD20=""),"",SUM(BT20)*SUM(BW$4)+SUM(BY20)*SUM(CB$4)+SUM(CD20)*SUM(CG$4)+SUM(CI20)*SUM(CL$4)+SUM(CN20)*SUM(CQ$4))</f>
        <v>14.40625</v>
      </c>
      <c r="CT20" s="104">
        <f>IF(AND(BU20="",BZ20="",CE20=""),"",SUM(BU20)*SUM(BW$4)+SUM(BZ20)*SUM(CB$4)+SUM(CE20)*SUM(CG$4)+SUM(CJ20)*SUM(CL$4)+SUM(CO20)*SUM(CQ$4))</f>
        <v>13.505249999999998</v>
      </c>
      <c r="CU20" s="104" t="str">
        <f>IF(AND(BV20="",CA20="",CF20=""),"",SUM(BV20)*SUM(BW$4)+SUM(CA20)*SUM(CB$4)+SUM(CF20)*SUM(CG$4)+SUM(CK20)*SUM(CL$4)+SUM(CP20)*SUM(CQ$4))</f>
        <v/>
      </c>
      <c r="CV20" s="104">
        <f>IF(AND(BW20="",CB20="",CG20=""),"",SUM(BW20)*SUM(BW$4)+SUM(CB20)*SUM(CB$4)+SUM(CG20)*SUM(CG$4)+SUM(CL20)*SUM(CL$4)+SUM(CQ20)*SUM(CQ$4))</f>
        <v>13.505249999999998</v>
      </c>
      <c r="CW20" s="105">
        <f>IF(CT20="","",IF(SUM(CV20)=0,IF(SUM(CT20)&gt;=10,CW$4,0),IF(SUM(CV20)&gt;=10,CW$4,0)))</f>
        <v>4</v>
      </c>
      <c r="CX20" s="109">
        <f>IF(ISERROR(RANK(CV20,CV$6:CV$31)),"",RANK(CV20,CV$6:CV$31))</f>
        <v>10</v>
      </c>
      <c r="CY20" s="102">
        <v>13</v>
      </c>
      <c r="CZ20" s="102">
        <v>15</v>
      </c>
      <c r="DA20" s="104">
        <f>IF(AND(CY20="",CZ20=""),"",CY20*CY$4+CZ20*(1-CY$4))</f>
        <v>14.2</v>
      </c>
      <c r="DB20" s="102"/>
      <c r="DC20" s="104">
        <f>IF(AND(CY20="",CZ20=""),"",IF(OR(DB20="",DB20&lt;DA20),DA20,IF(CZ20="",DB20,CY20*CY$4+DB20*(1-CY$4))))</f>
        <v>14.2</v>
      </c>
      <c r="DD20" s="102">
        <v>12</v>
      </c>
      <c r="DE20" s="102">
        <v>13</v>
      </c>
      <c r="DF20" s="104">
        <f>IF(AND(DD20="",DE20=""),"",DD20*DD$4+DE20*(1-DD$4))</f>
        <v>12.600000000000001</v>
      </c>
      <c r="DG20" s="102"/>
      <c r="DH20" s="104">
        <f>IF(AND(DD20="",DE20=""),"",IF(OR(DG20="",DG20&lt;DF20),DF20,IF(DE20="",DG20,DD20*DD$4+DG20*(1-DD$4))))</f>
        <v>12.600000000000001</v>
      </c>
      <c r="DI20" s="102"/>
      <c r="DJ20" s="102"/>
      <c r="DK20" s="104" t="str">
        <f>IF(AND(DI20="",DJ20=""),"",DI20*DI$4+DJ20*(1-DI$4))</f>
        <v/>
      </c>
      <c r="DL20" s="118"/>
      <c r="DM20" s="104" t="str">
        <f>IF(AND(DI20="",DJ20=""),"",IF(OR(DL20="",DL20&lt;DK20),DK20,IF(DJ20="",DL20,DI20*DI$4+DL20*(1-DI$4))))</f>
        <v/>
      </c>
      <c r="DN20" s="102"/>
      <c r="DO20" s="102"/>
      <c r="DP20" s="104" t="str">
        <f>IF(AND(DN20="",DO20=""),"",DN20*DN$4+DO20*(1-DN$4))</f>
        <v/>
      </c>
      <c r="DQ20" s="118"/>
      <c r="DR20" s="104" t="str">
        <f>IF(AND(DN20="",DO20=""),"",IF(OR(DQ20="",DQ20&lt;DP20),DP20,IF(DO20="",DQ20,DN20*DN$4+DQ20*(1-DN$4))))</f>
        <v/>
      </c>
      <c r="DS20" s="102"/>
      <c r="DT20" s="102"/>
      <c r="DU20" s="104" t="str">
        <f>IF(AND(DS20="",DT20=""),"",DS20*DS$4+DT20*(1-DS$4))</f>
        <v/>
      </c>
      <c r="DV20" s="102"/>
      <c r="DW20" s="104" t="str">
        <f>IF(AND(DS20="",DT20=""),"",IF(OR(DV20="",DV20&lt;DU20),DU20,IF(DT20="",DV20,DS20*DS$4+DV20*(1-DS$4))))</f>
        <v/>
      </c>
      <c r="DX20" s="104">
        <f>IF(AND(CY20="",DD20="",DI20=""),"",SUM(CY20)*SUM(DC$4)+SUM(DD20)*SUM(DH$4)+SUM(DI20)*SUM(DM$4)+SUM(DN20)*SUM(DR$4)+SUM(DS20)*SUM(DW$4))</f>
        <v>12.5</v>
      </c>
      <c r="DY20" s="104">
        <f>IF(AND(CZ20="",DE20="",DJ20=""),"",SUM(CZ20)*SUM(DC$4)+SUM(DE20)*SUM(DH$4)+SUM(DJ20)*SUM(DM$4)+SUM(DO20)*SUM(DR$4)+SUM(DT20)*SUM(DW$4))</f>
        <v>14</v>
      </c>
      <c r="DZ20" s="104">
        <f>IF(AND(DA20="",DF20="",DK20=""),"",SUM(DA20)*SUM(DC$4)+SUM(DF20)*SUM(DH$4)+SUM(DK20)*SUM(DM$4)+SUM(DP20)*SUM(DR$4)+SUM(DU20)*SUM(DW$4))</f>
        <v>13.4</v>
      </c>
      <c r="EA20" s="104" t="str">
        <f>IF(AND(DB20="",DG20="",DL20=""),"",SUM(DB20)*SUM(DC$4)+SUM(DG20)*SUM(DH$4)+SUM(DL20)*SUM(DM$4)+SUM(DQ20)*SUM(DR$4)+SUM(DV20)*SUM(DW$4))</f>
        <v/>
      </c>
      <c r="EB20" s="104">
        <f>IF(AND(DC20="",DH20="",DM20=""),"",SUM(DC20)*SUM(DC$4)+SUM(DH20)*SUM(DH$4)+SUM(DM20)*SUM(DM$4)+SUM(DR20)*SUM(DR$4)+SUM(DW20)*SUM(DW$4))</f>
        <v>13.4</v>
      </c>
      <c r="EC20" s="105">
        <f>IF(DZ20="","",IF(SUM(EB20)=0,IF(SUM(DZ20)&gt;=10,EC$4,0),IF(SUM(EB20)&gt;=10,EC$4,0)))</f>
        <v>4</v>
      </c>
      <c r="ED20" s="109">
        <f>IF(ISERROR(RANK(EB20,EB$6:EB$31)),"",RANK(EB20,EB$6:EB$31))</f>
        <v>11</v>
      </c>
      <c r="EE20" s="102">
        <v>11.5</v>
      </c>
      <c r="EF20" s="102">
        <v>8.5</v>
      </c>
      <c r="EG20" s="104">
        <f>IF(AND(EE20="",EF20=""),"",EE20*EE$4+EF20*(1-EE$4))</f>
        <v>9.6999999999999993</v>
      </c>
      <c r="EH20" s="102"/>
      <c r="EI20" s="104">
        <f>IF(AND(EE20="",EF20=""),"",IF(OR(EH20="",EH20&lt;EG20),EG20,IF(EF20="",EH20,EE20*EE$4+EH20*(1-EE$4))))</f>
        <v>9.6999999999999993</v>
      </c>
      <c r="EJ20" s="102">
        <v>10.5</v>
      </c>
      <c r="EK20" s="102">
        <v>9.5</v>
      </c>
      <c r="EL20" s="104">
        <f>IF(AND(EJ20="",EK20=""),"",EJ20*EJ$4+EK20*(1-EJ$4))</f>
        <v>9.9</v>
      </c>
      <c r="EM20" s="102"/>
      <c r="EN20" s="104">
        <f>IF(AND(EJ20="",EK20=""),"",IF(OR(EM20="",EM20&lt;EL20),EL20,IF(EK20="",EM20,EJ20*EJ$4+EM20*(1-EJ$4))))</f>
        <v>9.9</v>
      </c>
      <c r="EO20" s="102">
        <v>13</v>
      </c>
      <c r="EP20" s="102">
        <v>9</v>
      </c>
      <c r="EQ20" s="104">
        <f>IF(AND(EO20="",EP20=""),"",EO20*EO$4+EP20*(1-EO$4))</f>
        <v>10.6</v>
      </c>
      <c r="ER20" s="118"/>
      <c r="ES20" s="104">
        <f>IF(AND(EO20="",EP20=""),"",IF(OR(ER20="",ER20&lt;EQ20),EQ20,IF(EP20="",ER20,EO20*EO$4+ER20*(1-EO$4))))</f>
        <v>10.6</v>
      </c>
      <c r="ET20" s="102"/>
      <c r="EU20" s="102"/>
      <c r="EV20" s="104" t="str">
        <f>IF(AND(ET20="",EU20=""),"",ET20*ET$4+EU20*(1-ET$4))</f>
        <v/>
      </c>
      <c r="EW20" s="118"/>
      <c r="EX20" s="104" t="str">
        <f>IF(AND(ET20="",EU20=""),"",IF(OR(EW20="",EW20&lt;EV20),EV20,IF(EU20="",EW20,ET20*ET$4+EW20*(1-ET$4))))</f>
        <v/>
      </c>
      <c r="EY20" s="102"/>
      <c r="EZ20" s="102"/>
      <c r="FA20" s="104" t="str">
        <f>IF(AND(EY20="",EZ20=""),"",EY20*EY$4+EZ20*(1-EY$4))</f>
        <v/>
      </c>
      <c r="FB20" s="102"/>
      <c r="FC20" s="104" t="str">
        <f>IF(AND(EY20="",EZ20=""),"",IF(OR(FB20="",FB20&lt;FA20),FA20,IF(EZ20="",FB20,EY20*EY$4+FB20*(1-EY$4))))</f>
        <v/>
      </c>
      <c r="FD20" s="104">
        <f>IF(AND(EE20="",EJ20="",EO20=""),"",SUM(EE20)*SUM(EI$4)+SUM(EJ20)*SUM(EN$4)+SUM(EO20)*SUM(ES$4)+SUM(ET20)*SUM(EX$4)+SUM(EY20)*SUM(FC$4))</f>
        <v>11.75</v>
      </c>
      <c r="FE20" s="104">
        <f>IF(AND(EF20="",EK20="",EP20=""),"",SUM(EF20)*SUM(EI$4)+SUM(EK20)*SUM(EN$4)+SUM(EP20)*SUM(ES$4)+SUM(EU20)*SUM(EX$4)+SUM(EZ20)*SUM(FC$4))</f>
        <v>9</v>
      </c>
      <c r="FF20" s="104">
        <f>IF(AND(EG20="",EL20="",EQ20=""),"",SUM(EG20)*SUM(EI$4)+SUM(EL20)*SUM(EN$4)+SUM(EQ20)*SUM(ES$4)+SUM(EV20)*SUM(EX$4)+SUM(FA20)*SUM(FC$4))</f>
        <v>10.1</v>
      </c>
      <c r="FG20" s="104" t="str">
        <f>IF(AND(EH20="",EM20="",ER20=""),"",SUM(EH20)*SUM(EI$4)+SUM(EM20)*SUM(EN$4)+SUM(ER20)*SUM(ES$4)+SUM(EW20)*SUM(EX$4)+SUM(FB20)*SUM(FC$4))</f>
        <v/>
      </c>
      <c r="FH20" s="104">
        <f>IF(AND(EI20="",EN20="",ES20=""),"",SUM(EI20)*SUM(EI$4)+SUM(EN20)*SUM(EN$4)+SUM(ES20)*SUM(ES$4)+SUM(EX20)*SUM(EX$4)+SUM(FC20)*SUM(FC$4))</f>
        <v>10.1</v>
      </c>
      <c r="FI20" s="105">
        <f>IF(FF20="","",IF(SUM(FH20)=0,IF(SUM(FF20)&gt;=10,FI$4,0),IF(SUM(FH20)&gt;=10,FI$4,0)))</f>
        <v>3</v>
      </c>
      <c r="FJ20" s="109">
        <f>IF(ISERROR(RANK(FH20,FH$6:FH$31)),"",RANK(FH20,FH$6:FH$31))</f>
        <v>21</v>
      </c>
      <c r="FK20" s="198">
        <v>11</v>
      </c>
      <c r="FL20" s="198">
        <v>8</v>
      </c>
      <c r="FM20" s="104">
        <f>IF(AND(FK20="",FL20=""),"",FK20*FK$4+FL20*(1-FK$4))</f>
        <v>9.1999999999999993</v>
      </c>
      <c r="FN20" s="200"/>
      <c r="FO20" s="104">
        <f>IF(AND(FK20="",FL20=""),"",IF(OR(FN20="",FN20&lt;FM20),FM20,IF(FL20="",FN20,FK20*FK$4+FN20*(1-FK$4))))</f>
        <v>9.1999999999999993</v>
      </c>
      <c r="FP20" s="199">
        <v>20</v>
      </c>
      <c r="FQ20" s="197">
        <v>9</v>
      </c>
      <c r="FR20" s="104">
        <f>IF(AND(FP20="",FQ20=""),"",FP20*FP$4+FQ20*(1-FP$4))</f>
        <v>13.399999999999999</v>
      </c>
      <c r="FS20" s="203"/>
      <c r="FT20" s="104">
        <f>IF(AND(FP20="",FQ20=""),"",IF(OR(FS20="",FS20&lt;FR20),FR20,IF(FQ20="",FS20,FP20*FP$4+FS20*(1-FP$4))))</f>
        <v>13.399999999999999</v>
      </c>
      <c r="FU20" s="102">
        <v>17</v>
      </c>
      <c r="FV20" s="198">
        <v>9.5</v>
      </c>
      <c r="FW20" s="104">
        <f>IF(AND(FU20="",FV20=""),"",FU20*FU$4+FV20*(1-FU$4))</f>
        <v>12.5</v>
      </c>
      <c r="FX20" s="202"/>
      <c r="FY20" s="104">
        <f>IF(AND(FU20="",FV20=""),"",IF(OR(FX20="",FX20&lt;FW20),FW20,IF(FV20="",FX20,FU20*FU$4+FX20*(1-FU$4))))</f>
        <v>12.5</v>
      </c>
      <c r="FZ20" s="102"/>
      <c r="GA20" s="102"/>
      <c r="GB20" s="104" t="str">
        <f>IF(AND(FZ20="",GA20=""),"",FZ20*FZ$4+GA20*(1-FZ$4))</f>
        <v/>
      </c>
      <c r="GC20" s="118"/>
      <c r="GD20" s="104" t="str">
        <f>IF(AND(FZ20="",GA20=""),"",IF(OR(GC20="",GC20&lt;GB20),GB20,IF(GA20="",GC20,FZ20*FZ$4+GC20*(1-FZ$4))))</f>
        <v/>
      </c>
      <c r="GE20" s="102"/>
      <c r="GF20" s="102"/>
      <c r="GG20" s="104" t="str">
        <f>IF(AND(GE20="",GF20=""),"",GE20*GE$4+GF20*(1-GE$4))</f>
        <v/>
      </c>
      <c r="GH20" s="102"/>
      <c r="GI20" s="104" t="str">
        <f>IF(AND(GE20="",GF20=""),"",IF(OR(GH20="",GH20&lt;GG20),GG20,IF(GF20="",GH20,GE20*GE$4+GH20*(1-GE$4))))</f>
        <v/>
      </c>
      <c r="GJ20" s="104">
        <f>IF(AND(FK20="",FP20="",FU20=""),"",SUM(FK20)*SUM(FO$4)+SUM(FP20)*SUM(FT$4)+SUM(FU20)*SUM(FY$4)+SUM(FZ20)*SUM(GD$4)+SUM(GE20)*SUM(GI$4))</f>
        <v>15.125</v>
      </c>
      <c r="GK20" s="104">
        <f>IF(AND(FL20="",FQ20="",FV20=""),"",SUM(FL20)*SUM(FO$4)+SUM(FQ20)*SUM(FT$4)+SUM(FV20)*SUM(FY$4)+SUM(GA20)*SUM(GD$4)+SUM(GF20)*SUM(GI$4))</f>
        <v>8.71875</v>
      </c>
      <c r="GL20" s="104">
        <f>IF(AND(FM20="",FR20="",FW20=""),"",SUM(FM20)*SUM(FO$4)+SUM(FR20)*SUM(FT$4)+SUM(FW20)*SUM(FY$4)+SUM(GB20)*SUM(GD$4)+SUM(GG20)*SUM(GI$4))</f>
        <v>11.28125</v>
      </c>
      <c r="GM20" s="104" t="str">
        <f>IF(AND(FN20="",FS20="",FX20=""),"",SUM(FN20)*SUM(FO$4)+SUM(FS20)*SUM(FT$4)+SUM(FX20)*SUM(FY$4)+SUM(GC20)*SUM(GD$4)+SUM(GH20)*SUM(GI$4))</f>
        <v/>
      </c>
      <c r="GN20" s="104">
        <f>IF(AND(FO20="",FT20="",FY20=""),"",SUM(FO20)*SUM(FO$4)+SUM(FT20)*SUM(FT$4)+SUM(FY20)*SUM(FY$4)+SUM(GD20)*SUM(GD$4)+SUM(GI20)*SUM(GI$4))</f>
        <v>11.28125</v>
      </c>
      <c r="GO20" s="105">
        <f>IF(GL20="","",IF(SUM(GN20)=0,IF(SUM(GL20)&gt;=10,GO$4,0),IF(SUM(GN20)&gt;=10,GO$4,0)))</f>
        <v>2</v>
      </c>
      <c r="GP20" s="109">
        <f>IF(ISERROR(RANK(GN20,GN$6:GN$31)),"",RANK(GN20,GN$6:GN$31))</f>
        <v>7</v>
      </c>
      <c r="GQ20" s="198">
        <v>10</v>
      </c>
      <c r="GR20" s="198">
        <v>6.25</v>
      </c>
      <c r="GS20" s="104">
        <f>IF(AND(GQ20="",GR20=""),"",GQ20*GQ$4+GR20*(1-GQ$4))</f>
        <v>7.75</v>
      </c>
      <c r="GT20" s="200">
        <v>8.25</v>
      </c>
      <c r="GU20" s="104">
        <f>IF(AND(GQ20="",GR20=""),"",IF(OR(GT20="",GT20&lt;GS20),GS20,IF(GR20="",GT20,GQ20*GQ$4+GT20*(1-GQ$4))))</f>
        <v>8.9499999999999993</v>
      </c>
      <c r="GV20" s="102">
        <v>10</v>
      </c>
      <c r="GW20" s="102">
        <v>10</v>
      </c>
      <c r="GX20" s="104">
        <f>IF(AND(GV20="",GW20=""),"",GV20*GV$4+GW20*(1-GV$4))</f>
        <v>10</v>
      </c>
      <c r="GY20" s="102"/>
      <c r="GZ20" s="104">
        <f>IF(AND(GV20="",GW20=""),"",IF(OR(GY20="",GY20&lt;GX20),GX20,IF(GW20="",GY20,GV20*GV$4+GY20*(1-GV$4))))</f>
        <v>10</v>
      </c>
      <c r="HA20" s="102">
        <v>10</v>
      </c>
      <c r="HB20" s="102">
        <v>10</v>
      </c>
      <c r="HC20" s="104">
        <f>IF(AND(HA20="",HB20=""),"",HA20*HA$4+HB20*(1-HA$4))</f>
        <v>10</v>
      </c>
      <c r="HD20" s="118"/>
      <c r="HE20" s="104">
        <f>IF(AND(HA20="",HB20=""),"",IF(OR(HD20="",HD20&lt;HC20),HC20,IF(HB20="",HD20,HA20*HA$4+HD20*(1-HA$4))))</f>
        <v>10</v>
      </c>
      <c r="HF20" s="102"/>
      <c r="HG20" s="102"/>
      <c r="HH20" s="104" t="str">
        <f>IF(AND(HF20="",HG20=""),"",HF20*HF$4+HG20*(1-HF$4))</f>
        <v/>
      </c>
      <c r="HI20" s="118"/>
      <c r="HJ20" s="104" t="str">
        <f>IF(AND(HF20="",HG20=""),"",IF(OR(HI20="",HI20&lt;HH20),HH20,IF(HG20="",HI20,HF20*HF$4+HI20*(1-HF$4))))</f>
        <v/>
      </c>
      <c r="HK20" s="102"/>
      <c r="HL20" s="102"/>
      <c r="HM20" s="104" t="str">
        <f>IF(AND(HK20="",HL20=""),"",HK20*HK$4+HL20*(1-HK$4))</f>
        <v/>
      </c>
      <c r="HN20" s="102"/>
      <c r="HO20" s="104" t="str">
        <f>IF(AND(HK20="",HL20=""),"",IF(OR(HN20="",HN20&lt;HM20),HM20,IF(HL20="",HN20,HK20*HK$4+HN20*(1-HK$4))))</f>
        <v/>
      </c>
      <c r="HP20" s="104">
        <f>IF(AND(GQ20="",GV20="",HA20=""),"",SUM(GQ20)*SUM(GU$4)+SUM(GV20)*SUM(GZ$4)+SUM(HA20)*SUM(HE$4)+SUM(HF20)*SUM(HJ$4)+SUM(HK20)*SUM(HO$4))</f>
        <v>10</v>
      </c>
      <c r="HQ20" s="104">
        <f>IF(AND(GR20="",GW20="",HB20=""),"",SUM(GR20)*SUM(GU$4)+SUM(GW20)*SUM(GZ$4)+SUM(HB20)*SUM(HE$4)+SUM(HG20)*SUM(HJ$4)+SUM(HL20)*SUM(HO$4))</f>
        <v>8.59375</v>
      </c>
      <c r="HR20" s="104">
        <f>IF(AND(GS20="",GX20="",HC20=""),"",SUM(GS20)*SUM(GU$4)+SUM(GX20)*SUM(GZ$4)+SUM(HC20)*SUM(HE$4)+SUM(HH20)*SUM(HJ$4)+SUM(HM20)*SUM(HO$4))</f>
        <v>9.15625</v>
      </c>
      <c r="HS20" s="104">
        <f>IF(AND(GT20="",GY20="",HD20=""),"",SUM(GT20)*SUM(GU$4)+SUM(GY20)*SUM(GZ$4)+SUM(HD20)*SUM(HE$4)+SUM(HI20)*SUM(HJ$4)+SUM(HN20)*SUM(HO$4))</f>
        <v>3.09375</v>
      </c>
      <c r="HT20" s="104">
        <f>IF(AND(GU20="",GZ20="",HE20=""),"",SUM(GU20)*SUM(GU$4)+SUM(GZ20)*SUM(GZ$4)+SUM(HE20)*SUM(HE$4)+SUM(HJ20)*SUM(HJ$4)+SUM(HO20)*SUM(HO$4))</f>
        <v>9.6062499999999993</v>
      </c>
      <c r="HU20" s="105">
        <f>IF(HR20="","",IF(SUM(HT20)=0,IF(SUM(HR20)&gt;=10,HU$4,0),IF(SUM(HT20)&gt;=10,HU$4,0)))</f>
        <v>0</v>
      </c>
      <c r="HV20" s="109">
        <f>IF(ISERROR(RANK(HT20,HT$6:HT$31)),"",RANK(HT20,HT$6:HT$31))</f>
        <v>19</v>
      </c>
      <c r="HW20" s="102">
        <v>17</v>
      </c>
      <c r="HX20" s="102">
        <v>17</v>
      </c>
      <c r="HY20" s="104">
        <f>IF(AND(HW20="",HX20=""),"",HW20*HW$4+HX20*(1-HW$4))</f>
        <v>17</v>
      </c>
      <c r="HZ20" s="102"/>
      <c r="IA20" s="104">
        <f>IF(AND(HW20="",HX20=""),"",IF(OR(HZ20="",HZ20&lt;HY20),HY20,IF(HX20="",HZ20,HW20*HW$4+HZ20*(1-HW$4))))</f>
        <v>17</v>
      </c>
      <c r="IB20" s="102">
        <v>13</v>
      </c>
      <c r="IC20" s="102">
        <v>13</v>
      </c>
      <c r="ID20" s="104">
        <f>IF(AND(IB20="",IC20=""),"",IB20*IB$4+IC20*(1-IB$4))</f>
        <v>13</v>
      </c>
      <c r="IE20" s="102"/>
      <c r="IF20" s="104">
        <f>IF(AND(IB20="",IC20=""),"",IF(OR(IE20="",IE20&lt;ID20),ID20,IF(IC20="",IE20,IB20*IB$4+IE20*(1-IB$4))))</f>
        <v>13</v>
      </c>
      <c r="IG20" s="102"/>
      <c r="IH20" s="102"/>
      <c r="II20" s="104" t="str">
        <f>IF(AND(IG20="",IH20=""),"",IG20*IG$4+IH20*(1-IG$4))</f>
        <v/>
      </c>
      <c r="IJ20" s="118"/>
      <c r="IK20" s="104" t="str">
        <f>IF(AND(IG20="",IH20=""),"",IF(OR(IJ20="",IJ20&lt;II20),II20,IF(IH20="",IJ20,IG20*IG$4+IJ20*(1-IG$4))))</f>
        <v/>
      </c>
      <c r="IL20" s="102"/>
      <c r="IM20" s="102"/>
      <c r="IN20" s="104" t="str">
        <f>IF(AND(IL20="",IM20=""),"",IL20*IL$4+IM20*(1-IL$4))</f>
        <v/>
      </c>
      <c r="IO20" s="118"/>
      <c r="IP20" s="104" t="str">
        <f>IF(AND(IL20="",IM20=""),"",IF(OR(IO20="",IO20&lt;IN20),IN20,IF(IM20="",IO20,IL20*IL$4+IO20*(1-IL$4))))</f>
        <v/>
      </c>
      <c r="IQ20" s="102"/>
      <c r="IR20" s="102"/>
      <c r="IS20" s="104" t="str">
        <f>IF(AND(IQ20="",IR20=""),"",IQ20*IQ$4+IR20*(1-IQ$4))</f>
        <v/>
      </c>
      <c r="IT20" s="102"/>
      <c r="IU20" s="104" t="str">
        <f>IF(AND(IQ20="",IR20=""),"",IF(OR(IT20="",IT20&lt;IS20),IS20,IF(IR20="",IT20,IQ20*IQ$4+IT20*(1-IQ$4))))</f>
        <v/>
      </c>
      <c r="IV20" s="104">
        <f>IF(AND(HW20="",IB20="",IG20=""),"",SUM(HW20)*SUM(IA$4)+SUM(IB20)*SUM(IF$4)+SUM(IG20)*SUM(IK$4)+SUM(IL20)*SUM(IP$4)+SUM(IQ20)*SUM(IU$4))</f>
        <v>15</v>
      </c>
      <c r="IW20" s="104">
        <f>IF(AND(HX20="",IC20="",IH20=""),"",SUM(HX20)*SUM(IA$4)+SUM(IC20)*SUM(IF$4)+SUM(IH20)*SUM(IK$4)+SUM(IM20)*SUM(IP$4)+SUM(IR20)*SUM(IU$4))</f>
        <v>15</v>
      </c>
      <c r="IX20" s="104">
        <f>IF(AND(HY20="",ID20="",II20=""),"",SUM(HY20)*SUM(IA$4)+SUM(ID20)*SUM(IF$4)+SUM(II20)*SUM(IK$4)+SUM(IN20)*SUM(IP$4)+SUM(IS20)*SUM(IU$4))</f>
        <v>15</v>
      </c>
      <c r="IY20" s="104" t="str">
        <f>IF(AND(HZ20="",IE20="",IJ20=""),"",SUM(HZ20)*SUM(IA$4)+SUM(IE20)*SUM(IF$4)+SUM(IJ20)*SUM(IK$4)+SUM(IO20)*SUM(IP$4)+SUM(IT20)*SUM(IU$4))</f>
        <v/>
      </c>
      <c r="IZ20" s="104">
        <f>IF(AND(IA20="",IF20="",IK20=""),"",SUM(IA20)*SUM(IA$4)+SUM(IF20)*SUM(IF$4)+SUM(IK20)*SUM(IK$4)+SUM(IP20)*SUM(IP$4)+SUM(IU20)*SUM(IU$4))</f>
        <v>15</v>
      </c>
      <c r="JA20" s="105">
        <f>IF(IX20="","",IF(SUM(IZ20)=0,IF(SUM(IX20)&gt;=10,JA$4,0),IF(SUM(IZ20)&gt;=10,JA$4,0)))</f>
        <v>2</v>
      </c>
      <c r="JB20" s="109">
        <f>IF(ISERROR(RANK(IZ20,IZ$6:IZ$31)),"",RANK(IZ20,IZ$6:IZ$31))</f>
        <v>8</v>
      </c>
      <c r="JC20" s="102"/>
      <c r="JD20" s="102"/>
      <c r="JE20" s="104" t="str">
        <f>IF(AND(JC20="",JD20=""),"",JC20*JC$4+JD20*(1-JC$4))</f>
        <v/>
      </c>
      <c r="JF20" s="102"/>
      <c r="JG20" s="104" t="str">
        <f>IF(AND(JC20="",JD20=""),"",IF(OR(JF20="",JF20&lt;JE20),JE20,IF(JD20="",JF20,JC20*JC$4+JF20*(1-JC$4))))</f>
        <v/>
      </c>
      <c r="JH20" s="102"/>
      <c r="JI20" s="102"/>
      <c r="JJ20" s="104" t="str">
        <f>IF(AND(JH20="",JI20=""),"",JH20*JH$4+JI20*(1-JH$4))</f>
        <v/>
      </c>
      <c r="JK20" s="102"/>
      <c r="JL20" s="104" t="str">
        <f>IF(AND(JH20="",JI20=""),"",IF(OR(JK20="",JK20&lt;JJ20),JJ20,IF(JI20="",JK20,JH20*JH$4+JK20*(1-JH$4))))</f>
        <v/>
      </c>
      <c r="JM20" s="102">
        <v>13</v>
      </c>
      <c r="JN20" s="102">
        <v>13</v>
      </c>
      <c r="JO20" s="104">
        <f>IF(AND(JM20="",JN20=""),"",JM20*JM$4+JN20*(1-JM$4))</f>
        <v>13</v>
      </c>
      <c r="JP20" s="118"/>
      <c r="JQ20" s="104">
        <f>IF(AND(JM20="",JN20=""),"",IF(OR(JP20="",JP20&lt;JO20),JO20,IF(JN20="",JP20,JM20*JM$4+JP20*(1-JM$4))))</f>
        <v>13</v>
      </c>
      <c r="JR20" s="102"/>
      <c r="JS20" s="102"/>
      <c r="JT20" s="104" t="str">
        <f>IF(AND(JR20="",JS20=""),"",JR20*JR$4+JS20*(1-JR$4))</f>
        <v/>
      </c>
      <c r="JU20" s="118"/>
      <c r="JV20" s="104" t="str">
        <f>IF(AND(JR20="",JS20=""),"",IF(OR(JU20="",JU20&lt;JT20),JT20,IF(JS20="",JU20,JR20*JR$4+JU20*(1-JR$4))))</f>
        <v/>
      </c>
      <c r="JW20" s="102"/>
      <c r="JX20" s="102"/>
      <c r="JY20" s="104" t="str">
        <f>IF(AND(JW20="",JX20=""),"",JW20*JW$4+JX20*(1-JW$4))</f>
        <v/>
      </c>
      <c r="JZ20" s="102"/>
      <c r="KA20" s="104" t="str">
        <f>IF(AND(JW20="",JX20=""),"",IF(OR(JZ20="",JZ20&lt;JY20),JY20,IF(JX20="",JZ20,JW20*JW$4+JZ20*(1-JW$4))))</f>
        <v/>
      </c>
      <c r="KB20" s="104">
        <f>IF(AND(JC20="",JH20="",JM20=""),"",SUM(JC20)*SUM(JG$4)+SUM(JH20)*SUM(JL$4)+SUM(JM20)*SUM(JQ$4)+SUM(JR20)*SUM(JV$4)+SUM(JW20)*SUM(KA$4))</f>
        <v>13</v>
      </c>
      <c r="KC20" s="104">
        <f>IF(AND(JD20="",JI20="",JN20=""),"",SUM(JD20)*SUM(JG$4)+SUM(JI20)*SUM(JL$4)+SUM(JN20)*SUM(JQ$4)+SUM(JS20)*SUM(JV$4)+SUM(JX20)*SUM(KA$4))</f>
        <v>13</v>
      </c>
      <c r="KD20" s="104">
        <f>IF(AND(JE20="",JJ20="",JO20=""),"",SUM(JE20)*SUM(JG$4)+SUM(JJ20)*SUM(JL$4)+SUM(JO20)*SUM(JQ$4)+SUM(JT20)*SUM(JV$4)+SUM(JY20)*SUM(KA$4))</f>
        <v>13</v>
      </c>
      <c r="KE20" s="104" t="str">
        <f>IF(AND(JF20="",JK20="",JP20=""),"",SUM(JF20)*SUM(JG$4)+SUM(JK20)*SUM(JL$4)+SUM(JP20)*SUM(JQ$4)+SUM(JU20)*SUM(JV$4)+SUM(JZ20)*SUM(KA$4))</f>
        <v/>
      </c>
      <c r="KF20" s="104">
        <f>IF(AND(JG20="",JL20="",JQ20=""),"",SUM(JG20)*SUM(JG$4)+SUM(JL20)*SUM(JL$4)+SUM(JQ20)*SUM(JQ$4)+SUM(JV20)*SUM(JV$4)+SUM(KA20)*SUM(KA$4))</f>
        <v>13</v>
      </c>
      <c r="KG20" s="105">
        <f>IF(KD20="","",IF(SUM(KF20)=0,IF(SUM(KD20)&gt;=10,KG$4,0),IF(SUM(KF20)&gt;=10,KG$4,0)))</f>
        <v>2</v>
      </c>
      <c r="KH20" s="109">
        <f>IF(ISERROR(RANK(KF20,KF$6:KF$31)),"",RANK(KF20,KF$6:KF$31))</f>
        <v>14</v>
      </c>
      <c r="KI20" s="102">
        <v>9.5</v>
      </c>
      <c r="KJ20" s="102">
        <v>4.5</v>
      </c>
      <c r="KK20" s="104">
        <f>IF(AND(KI20="",KJ20=""),"",KI20*KI$4+KJ20*(1-KI$4))</f>
        <v>6.5</v>
      </c>
      <c r="KL20" s="102">
        <v>6</v>
      </c>
      <c r="KM20" s="104">
        <f>IF(AND(KI20="",KJ20=""),"",IF(OR(KL20="",KL20&lt;KK20),KK20,IF(KJ20="",KL20,KI20*KI$4+KL20*(1-KI$4))))</f>
        <v>6.5</v>
      </c>
      <c r="KN20" s="197">
        <v>10</v>
      </c>
      <c r="KO20" s="198">
        <v>9</v>
      </c>
      <c r="KP20" s="104">
        <f>IF(AND(KN20="",KO20=""),"",KN20*KN$4+KO20*(1-KN$4))</f>
        <v>9.3999999999999986</v>
      </c>
      <c r="KQ20" s="200">
        <v>13.5</v>
      </c>
      <c r="KR20" s="104">
        <f>IF(AND(KN20="",KO20=""),"",IF(OR(KQ20="",KQ20&lt;KP20),KP20,IF(KO20="",KQ20,KN20*KN$4+KQ20*(1-KN$4))))</f>
        <v>12.1</v>
      </c>
      <c r="KS20" s="102">
        <v>14</v>
      </c>
      <c r="KT20" s="102">
        <v>14</v>
      </c>
      <c r="KU20" s="104">
        <f>IF(AND(KS20="",KT20=""),"",KS20*KS$4+KT20*(1-KS$4))</f>
        <v>14</v>
      </c>
      <c r="KV20" s="118"/>
      <c r="KW20" s="104">
        <f>IF(AND(KS20="",KT20=""),"",IF(OR(KV20="",KV20&lt;KU20),KU20,IF(KT20="",KV20,KS20*KS$4+KV20*(1-KS$4))))</f>
        <v>14</v>
      </c>
      <c r="KX20" s="102"/>
      <c r="KY20" s="102"/>
      <c r="KZ20" s="104" t="str">
        <f>IF(AND(KX20="",KY20=""),"",KX20*KX$4+KY20*(1-KX$4))</f>
        <v/>
      </c>
      <c r="LA20" s="118"/>
      <c r="LB20" s="104" t="str">
        <f>IF(AND(KX20="",KY20=""),"",IF(OR(LA20="",LA20&lt;KZ20),KZ20,IF(KY20="",LA20,KX20*KX$4+LA20*(1-KX$4))))</f>
        <v/>
      </c>
      <c r="LC20" s="102"/>
      <c r="LD20" s="102"/>
      <c r="LE20" s="104" t="str">
        <f>IF(AND(LC20="",LD20=""),"",LC20*LC$4+LD20*(1-LC$4))</f>
        <v/>
      </c>
      <c r="LF20" s="102"/>
      <c r="LG20" s="104" t="str">
        <f>IF(AND(LC20="",LD20=""),"",IF(OR(LF20="",LF20&lt;LE20),LE20,IF(LD20="",LF20,LC20*LC$4+LF20*(1-LC$4))))</f>
        <v/>
      </c>
      <c r="LH20" s="104">
        <f>IF(AND(KI20="",KN20="",KS20=""),"",SUM(KI20)*SUM(KM$4)+SUM(KN20)*SUM(KR$4)+SUM(KS20)*SUM(KW$4)+SUM(KX20)*SUM(LB$4)+SUM(LC20)*SUM(LG$4))</f>
        <v>10.8125</v>
      </c>
      <c r="LI20" s="104">
        <f>IF(AND(KJ20="",KO20="",KT20=""),"",SUM(KJ20)*SUM(KM$4)+SUM(KO20)*SUM(KR$4)+SUM(KT20)*SUM(KW$4)+SUM(KY20)*SUM(LB$4)+SUM(LD20)*SUM(LG$4))</f>
        <v>8.5625</v>
      </c>
      <c r="LJ20" s="104">
        <f>IF(AND(KK20="",KP20="",KU20=""),"",SUM(KK20)*SUM(KM$4)+SUM(KP20)*SUM(KR$4)+SUM(KU20)*SUM(KW$4)+SUM(KZ20)*SUM(LB$4)+SUM(LE20)*SUM(LG$4))</f>
        <v>9.4624999999999986</v>
      </c>
      <c r="LK20" s="104">
        <f>IF(AND(KL20="",KQ20="",KV20=""),"",SUM(KL20)*SUM(KM$4)+SUM(KQ20)*SUM(KR$4)+SUM(KV20)*SUM(KW$4)+SUM(LA20)*SUM(LB$4)+SUM(LF20)*SUM(LG$4))</f>
        <v>7.3125</v>
      </c>
      <c r="LL20" s="104">
        <f>IF(AND(KM20="",KR20="",KW20=""),"",SUM(KM20)*SUM(KM$4)+SUM(KR20)*SUM(KR$4)+SUM(KW20)*SUM(KW$4)+SUM(LB20)*SUM(LB$4)+SUM(LG20)*SUM(LG$4))</f>
        <v>10.475</v>
      </c>
      <c r="LM20" s="105">
        <f>IF(LJ20="","",IF(SUM(LL20)=0,IF(SUM(LJ20)&gt;=10,LM$4,0),IF(SUM(LL20)&gt;=10,LM$4,0)))</f>
        <v>2</v>
      </c>
      <c r="LN20" s="109">
        <f>IF(ISERROR(RANK(LL20,LL$6:LL$31)),"",RANK(LL20,LL$6:LL$31))</f>
        <v>25</v>
      </c>
      <c r="LO20" s="102"/>
      <c r="LP20" s="102"/>
      <c r="LQ20" s="104" t="str">
        <f>IF(AND(LO20="",LP20=""),"",LO20*LO$4+LP20*(1-LO$4))</f>
        <v/>
      </c>
      <c r="LR20" s="102"/>
      <c r="LS20" s="104" t="str">
        <f>IF(AND(LO20="",LP20=""),"",IF(OR(LR20="",LR20&lt;LQ20),LQ20,IF(LP20="",LR20,LO20*LO$4+LR20*(1-LO$4))))</f>
        <v/>
      </c>
      <c r="LT20" s="102"/>
      <c r="LU20" s="102"/>
      <c r="LV20" s="104" t="str">
        <f>IF(AND(LT20="",LU20=""),"",LT20*LT$4+LU20*(1-LT$4))</f>
        <v/>
      </c>
      <c r="LW20" s="102"/>
      <c r="LX20" s="104" t="str">
        <f>IF(AND(LT20="",LU20=""),"",IF(OR(LW20="",LW20&lt;LV20),LV20,IF(LU20="",LW20,LT20*LT$4+LW20*(1-LT$4))))</f>
        <v/>
      </c>
      <c r="LY20" s="102"/>
      <c r="LZ20" s="102"/>
      <c r="MA20" s="104" t="str">
        <f>IF(AND(LY20="",LZ20=""),"",LY20*LY$4+LZ20*(1-LY$4))</f>
        <v/>
      </c>
      <c r="MB20" s="118"/>
      <c r="MC20" s="104" t="str">
        <f>IF(AND(LY20="",LZ20=""),"",IF(OR(MB20="",MB20&lt;MA20),MA20,IF(LZ20="",MB20,LY20*LY$4+MB20*(1-LY$4))))</f>
        <v/>
      </c>
      <c r="MD20" s="102"/>
      <c r="ME20" s="102"/>
      <c r="MF20" s="104" t="str">
        <f>IF(AND(MD20="",ME20=""),"",MD20*MD$4+ME20*(1-MD$4))</f>
        <v/>
      </c>
      <c r="MG20" s="118"/>
      <c r="MH20" s="104" t="str">
        <f>IF(AND(MD20="",ME20=""),"",IF(OR(MG20="",MG20&lt;MF20),MF20,IF(ME20="",MG20,MD20*MD$4+MG20*(1-MD$4))))</f>
        <v/>
      </c>
      <c r="MI20" s="102"/>
      <c r="MJ20" s="102"/>
      <c r="MK20" s="104" t="str">
        <f>IF(AND(MI20="",MJ20=""),"",MI20*MI$4+MJ20*(1-MI$4))</f>
        <v/>
      </c>
      <c r="ML20" s="102"/>
      <c r="MM20" s="104" t="str">
        <f>IF(AND(MI20="",MJ20=""),"",IF(OR(ML20="",ML20&lt;MK20),MK20,IF(MJ20="",ML20,MI20*MI$4+ML20*(1-MI$4))))</f>
        <v/>
      </c>
      <c r="MN20" s="104" t="str">
        <f>IF(AND(LO20="",LT20="",LY20=""),"",SUM(LO20)*SUM(LS$4)+SUM(LT20)*SUM(LX$4)+SUM(LY20)*SUM(MC$4)+SUM(MD20)*SUM(MH$4)+SUM(MI20)*SUM(MM$4))</f>
        <v/>
      </c>
      <c r="MO20" s="104" t="str">
        <f>IF(AND(LP20="",LU20="",LZ20=""),"",SUM(LP20)*SUM(LS$4)+SUM(LU20)*SUM(LX$4)+SUM(LZ20)*SUM(MC$4)+SUM(ME20)*SUM(MH$4)+SUM(MJ20)*SUM(MM$4))</f>
        <v/>
      </c>
      <c r="MP20" s="104" t="str">
        <f>IF(AND(LQ20="",LV20="",MA20=""),"",SUM(LQ20)*SUM(LS$4)+SUM(LV20)*SUM(LX$4)+SUM(MA20)*SUM(MC$4)+SUM(MF20)*SUM(MH$4)+SUM(MK20)*SUM(MM$4))</f>
        <v/>
      </c>
      <c r="MQ20" s="104" t="str">
        <f>IF(AND(LR20="",LW20="",MB20=""),"",SUM(LR20)*SUM(LS$4)+SUM(LW20)*SUM(LX$4)+SUM(MB20)*SUM(MC$4)+SUM(MG20)*SUM(MH$4)+SUM(ML20)*SUM(MM$4))</f>
        <v/>
      </c>
      <c r="MR20" s="104" t="str">
        <f>IF(AND(LS20="",LX20="",MC20=""),"",SUM(LS20)*SUM(LS$4)+SUM(LX20)*SUM(LX$4)+SUM(MC20)*SUM(MC$4)+SUM(MH20)*SUM(MH$4)+SUM(MM20)*SUM(MM$4))</f>
        <v/>
      </c>
      <c r="MS20" s="105" t="str">
        <f>IF(MP20="","",IF(SUM(MR20)=0,IF(SUM(MP20)&gt;=10,MS$4,0),IF(SUM(MR20)&gt;=10,MS$4,0)))</f>
        <v/>
      </c>
      <c r="MT20" s="109" t="str">
        <f>IF(ISERROR(RANK(MR20,MR$6:MR$31)),"",RANK(MR20,MR$6:MR$31))</f>
        <v/>
      </c>
      <c r="MU20" s="102"/>
      <c r="MV20" s="102"/>
      <c r="MW20" s="104" t="str">
        <f>IF(AND(MU20="",MV20=""),"",MU20*MU$4+MV20*(1-MU$4))</f>
        <v/>
      </c>
      <c r="MX20" s="102"/>
      <c r="MY20" s="104" t="str">
        <f>IF(AND(MU20="",MV20=""),"",IF(OR(MX20="",MX20&lt;MW20),MW20,IF(MV20="",MX20,MU20*MU$4+MX20*(1-MU$4))))</f>
        <v/>
      </c>
      <c r="MZ20" s="102"/>
      <c r="NA20" s="102"/>
      <c r="NB20" s="104" t="str">
        <f>IF(AND(MZ20="",NA20=""),"",MZ20*MZ$4+NA20*(1-MZ$4))</f>
        <v/>
      </c>
      <c r="NC20" s="102"/>
      <c r="ND20" s="104" t="str">
        <f>IF(AND(MZ20="",NA20=""),"",IF(OR(NC20="",NC20&lt;NB20),NB20,IF(NA20="",NC20,MZ20*MZ$4+NC20*(1-MZ$4))))</f>
        <v/>
      </c>
      <c r="NE20" s="102"/>
      <c r="NF20" s="102"/>
      <c r="NG20" s="104" t="str">
        <f>IF(AND(NE20="",NF20=""),"",NE20*NE$4+NF20*(1-NE$4))</f>
        <v/>
      </c>
      <c r="NH20" s="118"/>
      <c r="NI20" s="104" t="str">
        <f>IF(AND(NE20="",NF20=""),"",IF(OR(NH20="",NH20&lt;NG20),NG20,IF(NF20="",NH20,NE20*NE$4+NH20*(1-NE$4))))</f>
        <v/>
      </c>
      <c r="NJ20" s="102"/>
      <c r="NK20" s="102"/>
      <c r="NL20" s="104" t="str">
        <f>IF(AND(NJ20="",NK20=""),"",NJ20*NJ$4+NK20*(1-NJ$4))</f>
        <v/>
      </c>
      <c r="NM20" s="118"/>
      <c r="NN20" s="104" t="str">
        <f>IF(AND(NJ20="",NK20=""),"",IF(OR(NM20="",NM20&lt;NL20),NL20,IF(NK20="",NM20,NJ20*NJ$4+NM20*(1-NJ$4))))</f>
        <v/>
      </c>
      <c r="NO20" s="102"/>
      <c r="NP20" s="102"/>
      <c r="NQ20" s="104" t="str">
        <f>IF(AND(NO20="",NP20=""),"",NO20*NO$4+NP20*(1-NO$4))</f>
        <v/>
      </c>
      <c r="NR20" s="102"/>
      <c r="NS20" s="104" t="str">
        <f>IF(AND(NO20="",NP20=""),"",IF(OR(NR20="",NR20&lt;NQ20),NQ20,IF(NP20="",NR20,NO20*NO$4+NR20*(1-NO$4))))</f>
        <v/>
      </c>
      <c r="NT20" s="104" t="str">
        <f>IF(AND(MU20="",MZ20="",NE20=""),"",SUM(MU20)*SUM(MY$4)+SUM(MZ20)*SUM(ND$4)+SUM(NE20)*SUM(NI$4)+SUM(NJ20)*SUM(NN$4)+SUM(NO20)*SUM(NS$4))</f>
        <v/>
      </c>
      <c r="NU20" s="104" t="str">
        <f>IF(AND(MV20="",NA20="",NF20=""),"",SUM(MV20)*SUM(MY$4)+SUM(NA20)*SUM(ND$4)+SUM(NF20)*SUM(NI$4)+SUM(NK20)*SUM(NN$4)+SUM(NP20)*SUM(NS$4))</f>
        <v/>
      </c>
      <c r="NV20" s="104" t="str">
        <f>IF(AND(MW20="",NB20="",NG20=""),"",SUM(MW20)*SUM(MY$4)+SUM(NB20)*SUM(ND$4)+SUM(NG20)*SUM(NI$4)+SUM(NL20)*SUM(NN$4)+SUM(NQ20)*SUM(NS$4))</f>
        <v/>
      </c>
      <c r="NW20" s="104" t="str">
        <f>IF(AND(MX20="",NC20="",NH20=""),"",SUM(MX20)*SUM(MY$4)+SUM(NC20)*SUM(ND$4)+SUM(NH20)*SUM(NI$4)+SUM(NM20)*SUM(NN$4)+SUM(NR20)*SUM(NS$4))</f>
        <v/>
      </c>
      <c r="NX20" s="104" t="str">
        <f>IF(AND(MY20="",ND20="",NI20=""),"",SUM(MY20)*SUM(MY$4)+SUM(ND20)*SUM(ND$4)+SUM(NI20)*SUM(NI$4)+SUM(NN20)*SUM(NN$4)+SUM(NS20)*SUM(NS$4))</f>
        <v/>
      </c>
      <c r="NY20" s="105" t="str">
        <f>IF(NV20="","",IF(SUM(NX20)=0,IF(SUM(NV20)&gt;=10,NY$4,0),IF(SUM(NX20)&gt;=10,NY$4,0)))</f>
        <v/>
      </c>
      <c r="NZ20" s="109" t="str">
        <f>IF(ISERROR(RANK(NX20,NX$6:NX$31)),"",RANK(NX20,NX$6:NX$31))</f>
        <v/>
      </c>
      <c r="OA20" s="73" t="str">
        <f>B20</f>
        <v>Nicolas Bernardin</v>
      </c>
      <c r="OB20" s="104">
        <f>AJ20</f>
        <v>9.0031250000000007</v>
      </c>
      <c r="OC20" s="104">
        <f>BP20</f>
        <v>8.2312499999999993</v>
      </c>
      <c r="OD20" s="104">
        <f>CV20</f>
        <v>13.505249999999998</v>
      </c>
      <c r="OE20" s="104">
        <f>EB20</f>
        <v>13.4</v>
      </c>
      <c r="OF20" s="104">
        <f>FH20</f>
        <v>10.1</v>
      </c>
      <c r="OG20" s="104">
        <f>GN20</f>
        <v>11.28125</v>
      </c>
      <c r="OH20" s="104">
        <f>HT20</f>
        <v>9.6062499999999993</v>
      </c>
      <c r="OI20" s="104">
        <f>IZ20</f>
        <v>15</v>
      </c>
      <c r="OJ20" s="104">
        <f>KF20</f>
        <v>13</v>
      </c>
      <c r="OK20" s="104">
        <f>LL20</f>
        <v>10.475</v>
      </c>
      <c r="OL20" s="104" t="str">
        <f>MR20</f>
        <v/>
      </c>
      <c r="OM20" s="104" t="str">
        <f>NX20</f>
        <v/>
      </c>
      <c r="ON20" s="134"/>
      <c r="OO20" s="104" t="e">
        <f>IF(AF20="","",(SUM(#REF!)*SUM($AK$4)+SUM(BL20)*SUM($BQ$4)+SUM(CR20)*SUM($CW$4)+SUM(DX20)*SUM($EC$4)+SUM(FD20)*SUM($FI$4)+SUM(GJ20)*SUM($GO$4)+SUM(HP20)*SUM($HU$4)+SUM(IV20)*SUM($JA$4)+SUM(KB20)*SUM($KG$4)+SUM(LH20)*SUM($LM$4)+SUM(MN20)*SUM($MS$4)+SUM(NT20)*SUM($NY$4))/30)</f>
        <v>#REF!</v>
      </c>
      <c r="OP20" s="104" t="e">
        <f>IF(AG20="","",(SUM(#REF!)*SUM($AK$4)+SUM(BM20)*SUM($BQ$4)+SUM(CS20)*SUM($CW$4)+SUM(DY20)*SUM($EC$4)+SUM(FE20)*SUM($FI$4)+SUM(GK20)*SUM($GO$4)+SUM(HQ20)*SUM($HU$4)+SUM(IW20)*SUM($JA$4)+SUM(KC20)*SUM($KG$4)+SUM(LI20)*SUM($LM$4)+SUM(MO20)*SUM($MS$4)+SUM(NU20)*SUM($NY$4))/30)</f>
        <v>#REF!</v>
      </c>
      <c r="OQ20" s="104">
        <f>IF(AH20="","",($AK$4*SUM(AH20)+$BQ$4*SUM(BN20)+$CW$4*SUM(CT20)+$EC$4*SUM(DZ20)+$FI$4*SUM(FF20)+$GO$4*SUM(GL20)+$HU$4*SUM(HR20)+$JA$4*SUM(IX20)+$KG$4*SUM(KD20)+$LM$4*SUM(LJ20)+$MS$4*SUM(MP20)+$NY$4*SUM(NV20))/30)</f>
        <v>10.679762500000001</v>
      </c>
      <c r="OR20" s="104">
        <f>IF(AJ20="","",($AK$4*SUM(AJ20)+$BQ$4*SUM(BP20)+$CW$4*SUM(CV20)+$EC$4*SUM(EB20)+$FI$4*SUM(FH20)+$GO$4*SUM(GN20)+$HU$4*SUM(HT20)+$JA$4*SUM(IZ20)+$KG$4*SUM(KF20)+$LM$4*SUM(LL20)+$MS$4*SUM(MR20)+$NY$4*SUM(NX20))/30)</f>
        <v>11.152887499999999</v>
      </c>
      <c r="OS20" s="105">
        <f>IF(AL20="","",SUM($AK20,$BQ20,$CW20,$EC20,$FI20,$GO20,$HU20,$JA20,$KG20,$LM20,$MS20,$NY20))</f>
        <v>19</v>
      </c>
      <c r="OT20" s="105">
        <f>IF(OR20="","",IF(OR20&lt;10,OS20,30))</f>
        <v>30</v>
      </c>
      <c r="OU20" s="134"/>
      <c r="OV20" s="109">
        <f>IF(ISERROR(RANK(OR20,OR$6:OR$31)),"",RANK(OR20,OR$6:OR$31))</f>
        <v>15</v>
      </c>
      <c r="OX20" s="95" t="s">
        <v>35</v>
      </c>
      <c r="OY20" s="95" t="s">
        <v>35</v>
      </c>
      <c r="OZ20" s="95" t="s">
        <v>34</v>
      </c>
      <c r="PA20" s="95" t="s">
        <v>34</v>
      </c>
      <c r="PB20" s="95"/>
      <c r="PC20" s="95" t="s">
        <v>35</v>
      </c>
      <c r="PD20" s="95"/>
      <c r="PE20" s="95"/>
      <c r="PF20" s="95"/>
      <c r="PG20" s="95"/>
    </row>
    <row r="21" spans="1:423" ht="15.6" x14ac:dyDescent="0.3">
      <c r="A21" s="103" t="e">
        <f>A20+1</f>
        <v>#VALUE!</v>
      </c>
      <c r="B21" s="197" t="s">
        <v>299</v>
      </c>
      <c r="C21" s="197"/>
      <c r="D21" s="195"/>
      <c r="E21" s="195"/>
      <c r="F21" s="196"/>
      <c r="G21" s="102">
        <v>13</v>
      </c>
      <c r="H21" s="102">
        <v>12.75</v>
      </c>
      <c r="I21" s="104">
        <f>IF(AND(G21="",H21=""),"",G21*G$4+H21*(1-G$4))</f>
        <v>12.85</v>
      </c>
      <c r="J21" s="102"/>
      <c r="K21" s="104">
        <f>IF(AND(G21="",H21=""),"",IF(OR(J21="",J21&lt;I21),I21,IF(H21="",J21,G21*G$4+J21*(1-G$4))))</f>
        <v>12.85</v>
      </c>
      <c r="L21" s="102">
        <v>14</v>
      </c>
      <c r="M21" s="102">
        <v>10.25</v>
      </c>
      <c r="N21" s="104">
        <f>IF(AND(L21="",M21=""),"",L21*L$4+M21*(1-L$4))</f>
        <v>11.75</v>
      </c>
      <c r="O21" s="102"/>
      <c r="P21" s="104">
        <f>IF(AND(L21="",M21=""),"",IF(OR(O21="",O21&lt;N21),N21,IF(M21="",O21,L21*L$4+O21*(1-L$4))))</f>
        <v>11.75</v>
      </c>
      <c r="Q21" s="102">
        <v>15</v>
      </c>
      <c r="R21" s="102">
        <v>13</v>
      </c>
      <c r="S21" s="104">
        <f>IF(AND(Q21="",R21=""),"",Q21*Q$4+R21*(1-Q$4))</f>
        <v>13.8</v>
      </c>
      <c r="T21" s="102"/>
      <c r="U21" s="104">
        <f>IF(AND(Q21="",R21=""),"",IF(OR(T21="",T21&lt;S21),S21,IF(R21="",T21,Q21*Q$4+T21*(1-Q$4))))</f>
        <v>13.8</v>
      </c>
      <c r="V21" s="102">
        <v>14</v>
      </c>
      <c r="W21" s="102">
        <v>7</v>
      </c>
      <c r="X21" s="104">
        <f>IF(AND(V21="",W21=""),"",V21*V$4+W21*(1-V$4))</f>
        <v>9.8000000000000007</v>
      </c>
      <c r="Y21" s="102"/>
      <c r="Z21" s="104">
        <f>IF(AND(V21="",W21=""),"",IF(OR(Y21="",Y21&lt;X21),X21,IF(W21="",Y21,V21*V$4+Y21*(1-V$4))))</f>
        <v>9.8000000000000007</v>
      </c>
      <c r="AA21" s="102"/>
      <c r="AB21" s="102"/>
      <c r="AC21" s="104" t="str">
        <f>IF(AND(AA21="",AB21=""),"",AA21*AA$4+AB21*(1-AA$4))</f>
        <v/>
      </c>
      <c r="AD21" s="102"/>
      <c r="AE21" s="104" t="str">
        <f>IF(AND(AA21="",AB21=""),"",IF(OR(AD21="",AD21&lt;AC21),AC21,IF(AB21="",AD21,AA21*AA$4+AD21*(1-AA$4))))</f>
        <v/>
      </c>
      <c r="AF21" s="104">
        <f>IF(AND(G21="",L21="",Q21=""),"",SUM(G21)*SUM(K$4)+SUM(L21)*SUM(P$4)+SUM(Q21)*SUM(U$4)+SUM(V21)*SUM(Z$4)+SUM(AA21)*SUM(AE$4))</f>
        <v>13.9375</v>
      </c>
      <c r="AG21" s="104">
        <f>IF(AND(H21="",M21="",R21=""),"",SUM(H21)*SUM(K$4)+SUM(M21)*SUM(P$4)+SUM(R21)*SUM(U$4)+SUM(W21)*SUM(Z$4)+SUM(AB21)*SUM(AE$4))</f>
        <v>10.90625</v>
      </c>
      <c r="AH21" s="104">
        <f>IF(AND(I21="",N21="",S21=""),"",SUM(I21)*SUM(K$4)+SUM(N21)*SUM(P$4)+SUM(S21)*SUM(U$4)+SUM(X21)*SUM(Z$4)+SUM(AC21)*SUM(AE$4))</f>
        <v>12.118749999999999</v>
      </c>
      <c r="AI21" s="104" t="str">
        <f>IF(AND(J21="",O21="",T21=""),"",SUM(J21)*SUM(K$4)+SUM(O21)*SUM(P$4)+SUM(T21)*SUM(U$4)+SUM(Y21)*SUM(Z$4)+SUM(AD21)*SUM(AE$4))</f>
        <v/>
      </c>
      <c r="AJ21" s="104">
        <f>IF(AND(K21="",P21="",U21=""),"",SUM(K21)*SUM(K$4)+SUM(P21)*SUM(P$4)+SUM(U21)*SUM(U$4)+SUM(Z21)*SUM(Z$4)+SUM(AE21)*SUM(AE$4))</f>
        <v>12.118749999999999</v>
      </c>
      <c r="AK21" s="105">
        <f>IF(AH21="","",IF(SUM(AJ21)=0,IF(SUM(AH21)&gt;=10,AK$4,0),IF(SUM(AJ21)&gt;=10,AK$4,0)))</f>
        <v>5</v>
      </c>
      <c r="AL21" s="109">
        <f>IF(ISERROR(RANK(AJ21,AJ$6:AJ$31)),"",RANK(AJ21,AJ$6:AJ$31))</f>
        <v>5</v>
      </c>
      <c r="AM21" s="102">
        <v>11.5</v>
      </c>
      <c r="AN21" s="102">
        <v>9.5</v>
      </c>
      <c r="AO21" s="104">
        <f>IF(AND(AM21="",AN21=""),"",AM21*AM$4+AN21*(1-AM$4))</f>
        <v>10.3</v>
      </c>
      <c r="AP21" s="102"/>
      <c r="AQ21" s="104">
        <f>IF(AND(AM21="",AN21=""),"",IF(OR(AP21="",AP21&lt;AO21),AO21,IF(AN21="",AP21,AM21*AM$4+AP21*(1-AM$4))))</f>
        <v>10.3</v>
      </c>
      <c r="AR21" s="102">
        <v>13</v>
      </c>
      <c r="AS21" s="102">
        <v>11</v>
      </c>
      <c r="AT21" s="104">
        <f>IF(AND(AR21="",AS21=""),"",AR21*AR$4+AS21*(1-AR$4))</f>
        <v>11.8</v>
      </c>
      <c r="AU21" s="102"/>
      <c r="AV21" s="104">
        <f>IF(AND(AR21="",AS21=""),"",IF(OR(AU21="",AU21&lt;AT21),AT21,IF(AS21="",AU21,AR21*AR$4+AU21*(1-AR$4))))</f>
        <v>11.8</v>
      </c>
      <c r="AW21" s="102">
        <v>14.5</v>
      </c>
      <c r="AX21" s="102">
        <v>10.5</v>
      </c>
      <c r="AY21" s="104">
        <f>IF(AND(AW21="",AX21=""),"",AW21*AW$4+AX21*(1-AW$4))</f>
        <v>12.100000000000001</v>
      </c>
      <c r="AZ21" s="102"/>
      <c r="BA21" s="104">
        <f>IF(AND(AW21="",AX21=""),"",IF(OR(AZ21="",AZ21&lt;AY21),AY21,IF(AX21="",AZ21,AW21*AW$4+AZ21*(1-AW$4))))</f>
        <v>12.100000000000001</v>
      </c>
      <c r="BB21" s="102"/>
      <c r="BC21" s="102"/>
      <c r="BD21" s="104" t="str">
        <f>IF(AND(BB21="",BC21=""),"",BB21*BB$4+BC21*(1-BB$4))</f>
        <v/>
      </c>
      <c r="BE21" s="102"/>
      <c r="BF21" s="104" t="str">
        <f>IF(AND(BB21="",BC21=""),"",IF(OR(BE21="",BE21&lt;BD21),BD21,IF(BC21="",BE21,BB21*BB$4+BE21*(1-BB$4))))</f>
        <v/>
      </c>
      <c r="BG21" s="102"/>
      <c r="BH21" s="102"/>
      <c r="BI21" s="104" t="str">
        <f>IF(AND(BG21="",BH21=""),"",BG21*BG$4+BH21*(1-BG$4))</f>
        <v/>
      </c>
      <c r="BJ21" s="102"/>
      <c r="BK21" s="104" t="str">
        <f>IF(AND(BG21="",BH21=""),"",IF(OR(BJ21="",BJ21&lt;BI21),BI21,IF(BH21="",BJ21,BG21*BG$4+BJ21*(1-BG$4))))</f>
        <v/>
      </c>
      <c r="BL21" s="104">
        <f>IF(AND(AM21="",AR21="",AW21=""),"",SUM(AM21)*SUM(AQ$4)+SUM(AR21)*SUM(AV$4)+SUM(AW21)*SUM(BA$4)+SUM(BB21)*SUM(BF$4)+SUM(BG21)*SUM(BK$4))</f>
        <v>12.71875</v>
      </c>
      <c r="BM21" s="104">
        <f>IF(AND(AN21="",AS21="",AX21=""),"",SUM(AN21)*SUM(AQ$4)+SUM(AS21)*SUM(AV$4)+SUM(AX21)*SUM(BA$4)+SUM(BC21)*SUM(BF$4)+SUM(BH21)*SUM(BK$4))</f>
        <v>10.34375</v>
      </c>
      <c r="BN21" s="104">
        <f>IF(AND(AO21="",AT21="",AY21=""),"",SUM(AO21)*SUM(AQ$4)+SUM(AT21)*SUM(AV$4)+SUM(AY21)*SUM(BA$4)+SUM(BD21)*SUM(BF$4)+SUM(BI21)*SUM(BK$4))</f>
        <v>11.293750000000001</v>
      </c>
      <c r="BO21" s="104" t="str">
        <f>IF(AND(AP21="",AU21="",AZ21=""),"",SUM(AP21)*SUM(AQ$4)+SUM(AU21)*SUM(AV$4)+SUM(AZ21)*SUM(BA$4)+SUM(BE21)*SUM(BF$4)+SUM(BJ21)*SUM(BK$4))</f>
        <v/>
      </c>
      <c r="BP21" s="104">
        <f>IF(AND(AQ21="",AV21="",BA21=""),"",SUM(AQ21)*SUM(AQ$4)+SUM(AV21)*SUM(AV$4)+SUM(BA21)*SUM(BA$4)+SUM(BF21)*SUM(BF$4)+SUM(BK21)*SUM(BK$4))</f>
        <v>11.293750000000001</v>
      </c>
      <c r="BQ21" s="105">
        <f>IF(BN21="","",IF(SUM(BP21)=0,IF(SUM(BN21)&gt;=10,BQ$4,0),IF(SUM(BP21)&gt;=10,BQ$4,0)))</f>
        <v>4</v>
      </c>
      <c r="BR21" s="109">
        <f>IF(ISERROR(RANK(BP21,BP$6:BP$31)),"",RANK(BP21,BP$6:BP$31))</f>
        <v>8</v>
      </c>
      <c r="BS21" s="102">
        <v>11.32</v>
      </c>
      <c r="BT21" s="102">
        <v>13.5</v>
      </c>
      <c r="BU21" s="104">
        <f>IF(AND(BS21="",BT21=""),"",BS21*BS$4+BT21*(1-BS$4))</f>
        <v>12.628</v>
      </c>
      <c r="BV21" s="102"/>
      <c r="BW21" s="104">
        <f>IF(AND(BS21="",BT21=""),"",IF(OR(BV21="",BV21&lt;BU21),BU21,IF(BT21="",BV21,BS21*BS$4+BV21*(1-BS$4))))</f>
        <v>12.628</v>
      </c>
      <c r="BX21" s="102">
        <v>13.7</v>
      </c>
      <c r="BY21" s="102">
        <v>15</v>
      </c>
      <c r="BZ21" s="104">
        <f>IF(AND(BX21="",BY21=""),"",BX21*BX$4+BY21*(1-BX$4))</f>
        <v>14.48</v>
      </c>
      <c r="CA21" s="102"/>
      <c r="CB21" s="104">
        <f>IF(AND(BX21="",BY21=""),"",IF(OR(CA21="",CA21&lt;BZ21),BZ21,IF(BY21="",CA21,BX21*BX$4+CA21*(1-BX$4))))</f>
        <v>14.48</v>
      </c>
      <c r="CC21" s="102">
        <v>16.46</v>
      </c>
      <c r="CD21" s="102">
        <v>13</v>
      </c>
      <c r="CE21" s="104">
        <f>IF(AND(CC21="",CD21=""),"",CC21*CC$4+CD21*(1-CC$4))</f>
        <v>14.384</v>
      </c>
      <c r="CF21" s="102"/>
      <c r="CG21" s="104">
        <f>IF(AND(CC21="",CD21=""),"",IF(OR(CF21="",CF21&lt;CE21),CE21,IF(CD21="",CF21,CC21*CC$4+CF21*(1-CC$4))))</f>
        <v>14.384</v>
      </c>
      <c r="CH21" s="102"/>
      <c r="CI21" s="102"/>
      <c r="CJ21" s="104" t="str">
        <f>IF(AND(CH21="",CI21=""),"",CH21*CH$4+CI21*(1-CH$4))</f>
        <v/>
      </c>
      <c r="CK21" s="102"/>
      <c r="CL21" s="104" t="str">
        <f>IF(AND(CH21="",CI21=""),"",IF(OR(CK21="",CK21&lt;CJ21),CJ21,IF(CI21="",CK21,CH21*CH$4+CK21*(1-CH$4))))</f>
        <v/>
      </c>
      <c r="CM21" s="102"/>
      <c r="CN21" s="102"/>
      <c r="CO21" s="104" t="str">
        <f>IF(AND(CM21="",CN21=""),"",CM21*CM$4+CN21*(1-CM$4))</f>
        <v/>
      </c>
      <c r="CP21" s="102"/>
      <c r="CQ21" s="104" t="str">
        <f>IF(AND(CM21="",CN21=""),"",IF(OR(CP21="",CP21&lt;CO21),CO21,IF(CN21="",CP21,CM21*CM$4+CP21*(1-CM$4))))</f>
        <v/>
      </c>
      <c r="CR21" s="104">
        <f>IF(AND(BS21="",BX21="",CC21=""),"",SUM(BS21)*SUM(BW$4)+SUM(BX21)*SUM(CB$4)+SUM(CC21)*SUM(CG$4)+SUM(CH21)*SUM(CL$4)+SUM(CM21)*SUM(CQ$4))</f>
        <v>13.670000000000002</v>
      </c>
      <c r="CS21" s="104">
        <f>IF(AND(BT21="",BY21="",CD21=""),"",SUM(BT21)*SUM(BW$4)+SUM(BY21)*SUM(CB$4)+SUM(CD21)*SUM(CG$4)+SUM(CI21)*SUM(CL$4)+SUM(CN21)*SUM(CQ$4))</f>
        <v>13.8125</v>
      </c>
      <c r="CT21" s="104">
        <f>IF(AND(BU21="",BZ21="",CE21=""),"",SUM(BU21)*SUM(BW$4)+SUM(BZ21)*SUM(CB$4)+SUM(CE21)*SUM(CG$4)+SUM(CJ21)*SUM(CL$4)+SUM(CO21)*SUM(CQ$4))</f>
        <v>13.755500000000001</v>
      </c>
      <c r="CU21" s="104" t="str">
        <f>IF(AND(BV21="",CA21="",CF21=""),"",SUM(BV21)*SUM(BW$4)+SUM(CA21)*SUM(CB$4)+SUM(CF21)*SUM(CG$4)+SUM(CK21)*SUM(CL$4)+SUM(CP21)*SUM(CQ$4))</f>
        <v/>
      </c>
      <c r="CV21" s="104">
        <f>IF(AND(BW21="",CB21="",CG21=""),"",SUM(BW21)*SUM(BW$4)+SUM(CB21)*SUM(CB$4)+SUM(CG21)*SUM(CG$4)+SUM(CL21)*SUM(CL$4)+SUM(CQ21)*SUM(CQ$4))</f>
        <v>13.755500000000001</v>
      </c>
      <c r="CW21" s="105">
        <f>IF(CT21="","",IF(SUM(CV21)=0,IF(SUM(CT21)&gt;=10,CW$4,0),IF(SUM(CV21)&gt;=10,CW$4,0)))</f>
        <v>4</v>
      </c>
      <c r="CX21" s="109">
        <f>IF(ISERROR(RANK(CV21,CV$6:CV$31)),"",RANK(CV21,CV$6:CV$31))</f>
        <v>8</v>
      </c>
      <c r="CY21" s="102">
        <v>13</v>
      </c>
      <c r="CZ21" s="102">
        <v>15</v>
      </c>
      <c r="DA21" s="104">
        <f>IF(AND(CY21="",CZ21=""),"",CY21*CY$4+CZ21*(1-CY$4))</f>
        <v>14.2</v>
      </c>
      <c r="DB21" s="102"/>
      <c r="DC21" s="104">
        <f>IF(AND(CY21="",CZ21=""),"",IF(OR(DB21="",DB21&lt;DA21),DA21,IF(CZ21="",DB21,CY21*CY$4+DB21*(1-CY$4))))</f>
        <v>14.2</v>
      </c>
      <c r="DD21" s="102">
        <v>14</v>
      </c>
      <c r="DE21" s="102">
        <v>15</v>
      </c>
      <c r="DF21" s="104">
        <f>IF(AND(DD21="",DE21=""),"",DD21*DD$4+DE21*(1-DD$4))</f>
        <v>14.600000000000001</v>
      </c>
      <c r="DG21" s="102"/>
      <c r="DH21" s="104">
        <f>IF(AND(DD21="",DE21=""),"",IF(OR(DG21="",DG21&lt;DF21),DF21,IF(DE21="",DG21,DD21*DD$4+DG21*(1-DD$4))))</f>
        <v>14.600000000000001</v>
      </c>
      <c r="DI21" s="102"/>
      <c r="DJ21" s="102"/>
      <c r="DK21" s="104" t="str">
        <f>IF(AND(DI21="",DJ21=""),"",DI21*DI$4+DJ21*(1-DI$4))</f>
        <v/>
      </c>
      <c r="DL21" s="102"/>
      <c r="DM21" s="104" t="str">
        <f>IF(AND(DI21="",DJ21=""),"",IF(OR(DL21="",DL21&lt;DK21),DK21,IF(DJ21="",DL21,DI21*DI$4+DL21*(1-DI$4))))</f>
        <v/>
      </c>
      <c r="DN21" s="102"/>
      <c r="DO21" s="102"/>
      <c r="DP21" s="104" t="str">
        <f>IF(AND(DN21="",DO21=""),"",DN21*DN$4+DO21*(1-DN$4))</f>
        <v/>
      </c>
      <c r="DQ21" s="102"/>
      <c r="DR21" s="104" t="str">
        <f>IF(AND(DN21="",DO21=""),"",IF(OR(DQ21="",DQ21&lt;DP21),DP21,IF(DO21="",DQ21,DN21*DN$4+DQ21*(1-DN$4))))</f>
        <v/>
      </c>
      <c r="DS21" s="102"/>
      <c r="DT21" s="102"/>
      <c r="DU21" s="104" t="str">
        <f>IF(AND(DS21="",DT21=""),"",DS21*DS$4+DT21*(1-DS$4))</f>
        <v/>
      </c>
      <c r="DV21" s="102"/>
      <c r="DW21" s="104" t="str">
        <f>IF(AND(DS21="",DT21=""),"",IF(OR(DV21="",DV21&lt;DU21),DU21,IF(DT21="",DV21,DS21*DS$4+DV21*(1-DS$4))))</f>
        <v/>
      </c>
      <c r="DX21" s="104">
        <f>IF(AND(CY21="",DD21="",DI21=""),"",SUM(CY21)*SUM(DC$4)+SUM(DD21)*SUM(DH$4)+SUM(DI21)*SUM(DM$4)+SUM(DN21)*SUM(DR$4)+SUM(DS21)*SUM(DW$4))</f>
        <v>13.5</v>
      </c>
      <c r="DY21" s="104">
        <f>IF(AND(CZ21="",DE21="",DJ21=""),"",SUM(CZ21)*SUM(DC$4)+SUM(DE21)*SUM(DH$4)+SUM(DJ21)*SUM(DM$4)+SUM(DO21)*SUM(DR$4)+SUM(DT21)*SUM(DW$4))</f>
        <v>15</v>
      </c>
      <c r="DZ21" s="104">
        <f>IF(AND(DA21="",DF21="",DK21=""),"",SUM(DA21)*SUM(DC$4)+SUM(DF21)*SUM(DH$4)+SUM(DK21)*SUM(DM$4)+SUM(DP21)*SUM(DR$4)+SUM(DU21)*SUM(DW$4))</f>
        <v>14.4</v>
      </c>
      <c r="EA21" s="104" t="str">
        <f>IF(AND(DB21="",DG21="",DL21=""),"",SUM(DB21)*SUM(DC$4)+SUM(DG21)*SUM(DH$4)+SUM(DL21)*SUM(DM$4)+SUM(DQ21)*SUM(DR$4)+SUM(DV21)*SUM(DW$4))</f>
        <v/>
      </c>
      <c r="EB21" s="104">
        <f>IF(AND(DC21="",DH21="",DM21=""),"",SUM(DC21)*SUM(DC$4)+SUM(DH21)*SUM(DH$4)+SUM(DM21)*SUM(DM$4)+SUM(DR21)*SUM(DR$4)+SUM(DW21)*SUM(DW$4))</f>
        <v>14.4</v>
      </c>
      <c r="EC21" s="105">
        <f>IF(DZ21="","",IF(SUM(EB21)=0,IF(SUM(DZ21)&gt;=10,EC$4,0),IF(SUM(EB21)&gt;=10,EC$4,0)))</f>
        <v>4</v>
      </c>
      <c r="ED21" s="109">
        <f>IF(ISERROR(RANK(EB21,EB$6:EB$31)),"",RANK(EB21,EB$6:EB$31))</f>
        <v>8</v>
      </c>
      <c r="EE21" s="102">
        <v>12.5</v>
      </c>
      <c r="EF21" s="102">
        <v>12</v>
      </c>
      <c r="EG21" s="104">
        <f>IF(AND(EE21="",EF21=""),"",EE21*EE$4+EF21*(1-EE$4))</f>
        <v>12.2</v>
      </c>
      <c r="EH21" s="102"/>
      <c r="EI21" s="104">
        <f>IF(AND(EE21="",EF21=""),"",IF(OR(EH21="",EH21&lt;EG21),EG21,IF(EF21="",EH21,EE21*EE$4+EH21*(1-EE$4))))</f>
        <v>12.2</v>
      </c>
      <c r="EJ21" s="102">
        <v>12.5</v>
      </c>
      <c r="EK21" s="102">
        <v>12</v>
      </c>
      <c r="EL21" s="104">
        <f>IF(AND(EJ21="",EK21=""),"",EJ21*EJ$4+EK21*(1-EJ$4))</f>
        <v>12.2</v>
      </c>
      <c r="EM21" s="102"/>
      <c r="EN21" s="104">
        <f>IF(AND(EJ21="",EK21=""),"",IF(OR(EM21="",EM21&lt;EL21),EL21,IF(EK21="",EM21,EJ21*EJ$4+EM21*(1-EJ$4))))</f>
        <v>12.2</v>
      </c>
      <c r="EO21" s="102">
        <v>11</v>
      </c>
      <c r="EP21" s="102">
        <v>10.5</v>
      </c>
      <c r="EQ21" s="104">
        <f>IF(AND(EO21="",EP21=""),"",EO21*EO$4+EP21*(1-EO$4))</f>
        <v>10.7</v>
      </c>
      <c r="ER21" s="102"/>
      <c r="ES21" s="104">
        <f>IF(AND(EO21="",EP21=""),"",IF(OR(ER21="",ER21&lt;EQ21),EQ21,IF(EP21="",ER21,EO21*EO$4+ER21*(1-EO$4))))</f>
        <v>10.7</v>
      </c>
      <c r="ET21" s="102"/>
      <c r="EU21" s="102"/>
      <c r="EV21" s="104" t="str">
        <f>IF(AND(ET21="",EU21=""),"",ET21*ET$4+EU21*(1-ET$4))</f>
        <v/>
      </c>
      <c r="EW21" s="102"/>
      <c r="EX21" s="104" t="str">
        <f>IF(AND(ET21="",EU21=""),"",IF(OR(EW21="",EW21&lt;EV21),EV21,IF(EU21="",EW21,ET21*ET$4+EW21*(1-ET$4))))</f>
        <v/>
      </c>
      <c r="EY21" s="102"/>
      <c r="EZ21" s="102"/>
      <c r="FA21" s="104" t="str">
        <f>IF(AND(EY21="",EZ21=""),"",EY21*EY$4+EZ21*(1-EY$4))</f>
        <v/>
      </c>
      <c r="FB21" s="102"/>
      <c r="FC21" s="104" t="str">
        <f>IF(AND(EY21="",EZ21=""),"",IF(OR(FB21="",FB21&lt;FA21),FA21,IF(EZ21="",FB21,EY21*EY$4+FB21*(1-EY$4))))</f>
        <v/>
      </c>
      <c r="FD21" s="104">
        <f>IF(AND(EE21="",EJ21="",EO21=""),"",SUM(EE21)*SUM(EI$4)+SUM(EJ21)*SUM(EN$4)+SUM(EO21)*SUM(ES$4)+SUM(ET21)*SUM(EX$4)+SUM(EY21)*SUM(FC$4))</f>
        <v>11.9375</v>
      </c>
      <c r="FE21" s="104">
        <f>IF(AND(EF21="",EK21="",EP21=""),"",SUM(EF21)*SUM(EI$4)+SUM(EK21)*SUM(EN$4)+SUM(EP21)*SUM(ES$4)+SUM(EU21)*SUM(EX$4)+SUM(EZ21)*SUM(FC$4))</f>
        <v>11.4375</v>
      </c>
      <c r="FF21" s="104">
        <f>IF(AND(EG21="",EL21="",EQ21=""),"",SUM(EG21)*SUM(EI$4)+SUM(EL21)*SUM(EN$4)+SUM(EQ21)*SUM(ES$4)+SUM(EV21)*SUM(EX$4)+SUM(FA21)*SUM(FC$4))</f>
        <v>11.637499999999999</v>
      </c>
      <c r="FG21" s="104" t="str">
        <f>IF(AND(EH21="",EM21="",ER21=""),"",SUM(EH21)*SUM(EI$4)+SUM(EM21)*SUM(EN$4)+SUM(ER21)*SUM(ES$4)+SUM(EW21)*SUM(EX$4)+SUM(FB21)*SUM(FC$4))</f>
        <v/>
      </c>
      <c r="FH21" s="104">
        <f>IF(AND(EI21="",EN21="",ES21=""),"",SUM(EI21)*SUM(EI$4)+SUM(EN21)*SUM(EN$4)+SUM(ES21)*SUM(ES$4)+SUM(EX21)*SUM(EX$4)+SUM(FC21)*SUM(FC$4))</f>
        <v>11.637499999999999</v>
      </c>
      <c r="FI21" s="105">
        <f>IF(FF21="","",IF(SUM(FH21)=0,IF(SUM(FF21)&gt;=10,FI$4,0),IF(SUM(FH21)&gt;=10,FI$4,0)))</f>
        <v>3</v>
      </c>
      <c r="FJ21" s="109">
        <f>IF(ISERROR(RANK(FH21,FH$6:FH$31)),"",RANK(FH21,FH$6:FH$31))</f>
        <v>8</v>
      </c>
      <c r="FK21" s="198">
        <v>13.5</v>
      </c>
      <c r="FL21" s="198">
        <v>15.25</v>
      </c>
      <c r="FM21" s="104">
        <f>IF(AND(FK21="",FL21=""),"",FK21*FK$4+FL21*(1-FK$4))</f>
        <v>14.55</v>
      </c>
      <c r="FN21" s="200"/>
      <c r="FO21" s="104">
        <f>IF(AND(FK21="",FL21=""),"",IF(OR(FN21="",FN21&lt;FM21),FM21,IF(FL21="",FN21,FK21*FK$4+FN21*(1-FK$4))))</f>
        <v>14.55</v>
      </c>
      <c r="FP21" s="199">
        <f>(6.7*20)/9</f>
        <v>14.888888888888889</v>
      </c>
      <c r="FQ21" s="197">
        <v>10.5</v>
      </c>
      <c r="FR21" s="104">
        <f>IF(AND(FP21="",FQ21=""),"",FP21*FP$4+FQ21*(1-FP$4))</f>
        <v>12.255555555555556</v>
      </c>
      <c r="FS21" s="203"/>
      <c r="FT21" s="104">
        <f>IF(AND(FP21="",FQ21=""),"",IF(OR(FS21="",FS21&lt;FR21),FR21,IF(FQ21="",FS21,FP21*FP$4+FS21*(1-FP$4))))</f>
        <v>12.255555555555556</v>
      </c>
      <c r="FU21" s="102">
        <v>14.7</v>
      </c>
      <c r="FV21" s="198">
        <v>12.25</v>
      </c>
      <c r="FW21" s="104">
        <f>IF(AND(FU21="",FV21=""),"",FU21*FU$4+FV21*(1-FU$4))</f>
        <v>13.23</v>
      </c>
      <c r="FX21" s="202"/>
      <c r="FY21" s="104">
        <f>IF(AND(FU21="",FV21=""),"",IF(OR(FX21="",FX21&lt;FW21),FW21,IF(FV21="",FX21,FU21*FU$4+FX21*(1-FU$4))))</f>
        <v>13.23</v>
      </c>
      <c r="FZ21" s="102"/>
      <c r="GA21" s="102"/>
      <c r="GB21" s="104" t="str">
        <f>IF(AND(FZ21="",GA21=""),"",FZ21*FZ$4+GA21*(1-FZ$4))</f>
        <v/>
      </c>
      <c r="GC21" s="102"/>
      <c r="GD21" s="104" t="str">
        <f>IF(AND(FZ21="",GA21=""),"",IF(OR(GC21="",GC21&lt;GB21),GB21,IF(GA21="",GC21,FZ21*FZ$4+GC21*(1-FZ$4))))</f>
        <v/>
      </c>
      <c r="GE21" s="102"/>
      <c r="GF21" s="102"/>
      <c r="GG21" s="104" t="str">
        <f>IF(AND(GE21="",GF21=""),"",GE21*GE$4+GF21*(1-GE$4))</f>
        <v/>
      </c>
      <c r="GH21" s="102"/>
      <c r="GI21" s="104" t="str">
        <f>IF(AND(GE21="",GF21=""),"",IF(OR(GH21="",GH21&lt;GG21),GG21,IF(GF21="",GH21,GE21*GE$4+GH21*(1-GE$4))))</f>
        <v/>
      </c>
      <c r="GJ21" s="104">
        <f>IF(AND(FK21="",FP21="",FU21=""),"",SUM(FK21)*SUM(FO$4)+SUM(FP21)*SUM(FT$4)+SUM(FU21)*SUM(FY$4)+SUM(FZ21)*SUM(GD$4)+SUM(GE21)*SUM(GI$4))</f>
        <v>14.222222222222221</v>
      </c>
      <c r="GK21" s="104">
        <f>IF(AND(FL21="",FQ21="",FV21=""),"",SUM(FL21)*SUM(FO$4)+SUM(FQ21)*SUM(FT$4)+SUM(FV21)*SUM(FY$4)+SUM(GA21)*SUM(GD$4)+SUM(GF21)*SUM(GI$4))</f>
        <v>13.125</v>
      </c>
      <c r="GL21" s="104">
        <f>IF(AND(FM21="",FR21="",FW21=""),"",SUM(FM21)*SUM(FO$4)+SUM(FR21)*SUM(FT$4)+SUM(FW21)*SUM(FY$4)+SUM(GB21)*SUM(GD$4)+SUM(GG21)*SUM(GI$4))</f>
        <v>13.56388888888889</v>
      </c>
      <c r="GM21" s="104" t="str">
        <f>IF(AND(FN21="",FS21="",FX21=""),"",SUM(FN21)*SUM(FO$4)+SUM(FS21)*SUM(FT$4)+SUM(FX21)*SUM(FY$4)+SUM(GC21)*SUM(GD$4)+SUM(GH21)*SUM(GI$4))</f>
        <v/>
      </c>
      <c r="GN21" s="104">
        <f>IF(AND(FO21="",FT21="",FY21=""),"",SUM(FO21)*SUM(FO$4)+SUM(FT21)*SUM(FT$4)+SUM(FY21)*SUM(FY$4)+SUM(GD21)*SUM(GD$4)+SUM(GI21)*SUM(GI$4))</f>
        <v>13.56388888888889</v>
      </c>
      <c r="GO21" s="105">
        <f>IF(GL21="","",IF(SUM(GN21)=0,IF(SUM(GL21)&gt;=10,GO$4,0),IF(SUM(GN21)&gt;=10,GO$4,0)))</f>
        <v>2</v>
      </c>
      <c r="GP21" s="109">
        <f>IF(ISERROR(RANK(GN21,GN$6:GN$31)),"",RANK(GN21,GN$6:GN$31))</f>
        <v>3</v>
      </c>
      <c r="GQ21" s="198">
        <v>9.5</v>
      </c>
      <c r="GR21" s="198">
        <v>13.25</v>
      </c>
      <c r="GS21" s="104">
        <f>IF(AND(GQ21="",GR21=""),"",GQ21*GQ$4+GR21*(1-GQ$4))</f>
        <v>11.75</v>
      </c>
      <c r="GT21" s="200"/>
      <c r="GU21" s="104">
        <f>IF(AND(GQ21="",GR21=""),"",IF(OR(GT21="",GT21&lt;GS21),GS21,IF(GR21="",GT21,GQ21*GQ$4+GT21*(1-GQ$4))))</f>
        <v>11.75</v>
      </c>
      <c r="GV21" s="102">
        <v>10</v>
      </c>
      <c r="GW21" s="102">
        <v>10</v>
      </c>
      <c r="GX21" s="104">
        <f>IF(AND(GV21="",GW21=""),"",GV21*GV$4+GW21*(1-GV$4))</f>
        <v>10</v>
      </c>
      <c r="GY21" s="102"/>
      <c r="GZ21" s="104">
        <f>IF(AND(GV21="",GW21=""),"",IF(OR(GY21="",GY21&lt;GX21),GX21,IF(GW21="",GY21,GV21*GV$4+GY21*(1-GV$4))))</f>
        <v>10</v>
      </c>
      <c r="HA21" s="102">
        <v>10</v>
      </c>
      <c r="HB21" s="102">
        <v>10</v>
      </c>
      <c r="HC21" s="104">
        <f>IF(AND(HA21="",HB21=""),"",HA21*HA$4+HB21*(1-HA$4))</f>
        <v>10</v>
      </c>
      <c r="HD21" s="102"/>
      <c r="HE21" s="104">
        <f>IF(AND(HA21="",HB21=""),"",IF(OR(HD21="",HD21&lt;HC21),HC21,IF(HB21="",HD21,HA21*HA$4+HD21*(1-HA$4))))</f>
        <v>10</v>
      </c>
      <c r="HF21" s="102"/>
      <c r="HG21" s="102"/>
      <c r="HH21" s="104" t="str">
        <f>IF(AND(HF21="",HG21=""),"",HF21*HF$4+HG21*(1-HF$4))</f>
        <v/>
      </c>
      <c r="HI21" s="102"/>
      <c r="HJ21" s="104" t="str">
        <f>IF(AND(HF21="",HG21=""),"",IF(OR(HI21="",HI21&lt;HH21),HH21,IF(HG21="",HI21,HF21*HF$4+HI21*(1-HF$4))))</f>
        <v/>
      </c>
      <c r="HK21" s="102"/>
      <c r="HL21" s="102"/>
      <c r="HM21" s="104" t="str">
        <f>IF(AND(HK21="",HL21=""),"",HK21*HK$4+HL21*(1-HK$4))</f>
        <v/>
      </c>
      <c r="HN21" s="102"/>
      <c r="HO21" s="104" t="str">
        <f>IF(AND(HK21="",HL21=""),"",IF(OR(HN21="",HN21&lt;HM21),HM21,IF(HL21="",HN21,HK21*HK$4+HN21*(1-HK$4))))</f>
        <v/>
      </c>
      <c r="HP21" s="104">
        <f>IF(AND(GQ21="",GV21="",HA21=""),"",SUM(GQ21)*SUM(GU$4)+SUM(GV21)*SUM(GZ$4)+SUM(HA21)*SUM(HE$4)+SUM(HF21)*SUM(HJ$4)+SUM(HK21)*SUM(HO$4))</f>
        <v>9.8125</v>
      </c>
      <c r="HQ21" s="104">
        <f>IF(AND(GR21="",GW21="",HB21=""),"",SUM(GR21)*SUM(GU$4)+SUM(GW21)*SUM(GZ$4)+SUM(HB21)*SUM(HE$4)+SUM(HG21)*SUM(HJ$4)+SUM(HL21)*SUM(HO$4))</f>
        <v>11.21875</v>
      </c>
      <c r="HR21" s="104">
        <f>IF(AND(GS21="",GX21="",HC21=""),"",SUM(GS21)*SUM(GU$4)+SUM(GX21)*SUM(GZ$4)+SUM(HC21)*SUM(HE$4)+SUM(HH21)*SUM(HJ$4)+SUM(HM21)*SUM(HO$4))</f>
        <v>10.65625</v>
      </c>
      <c r="HS21" s="104" t="str">
        <f>IF(AND(GT21="",GY21="",HD21=""),"",SUM(GT21)*SUM(GU$4)+SUM(GY21)*SUM(GZ$4)+SUM(HD21)*SUM(HE$4)+SUM(HI21)*SUM(HJ$4)+SUM(HN21)*SUM(HO$4))</f>
        <v/>
      </c>
      <c r="HT21" s="104">
        <f>IF(AND(GU21="",GZ21="",HE21=""),"",SUM(GU21)*SUM(GU$4)+SUM(GZ21)*SUM(GZ$4)+SUM(HE21)*SUM(HE$4)+SUM(HJ21)*SUM(HJ$4)+SUM(HO21)*SUM(HO$4))</f>
        <v>10.65625</v>
      </c>
      <c r="HU21" s="105">
        <f>IF(HR21="","",IF(SUM(HT21)=0,IF(SUM(HR21)&gt;=10,HU$4,0),IF(SUM(HT21)&gt;=10,HU$4,0)))</f>
        <v>2</v>
      </c>
      <c r="HV21" s="109">
        <f>IF(ISERROR(RANK(HT21,HT$6:HT$31)),"",RANK(HT21,HT$6:HT$31))</f>
        <v>8</v>
      </c>
      <c r="HW21" s="102">
        <v>12</v>
      </c>
      <c r="HX21" s="102">
        <v>12</v>
      </c>
      <c r="HY21" s="104">
        <f>IF(AND(HW21="",HX21=""),"",HW21*HW$4+HX21*(1-HW$4))</f>
        <v>12</v>
      </c>
      <c r="HZ21" s="102"/>
      <c r="IA21" s="104">
        <f>IF(AND(HW21="",HX21=""),"",IF(OR(HZ21="",HZ21&lt;HY21),HY21,IF(HX21="",HZ21,HW21*HW$4+HZ21*(1-HW$4))))</f>
        <v>12</v>
      </c>
      <c r="IB21" s="102">
        <v>13.5</v>
      </c>
      <c r="IC21" s="102">
        <v>13.5</v>
      </c>
      <c r="ID21" s="104">
        <f>IF(AND(IB21="",IC21=""),"",IB21*IB$4+IC21*(1-IB$4))</f>
        <v>13.5</v>
      </c>
      <c r="IE21" s="102"/>
      <c r="IF21" s="104">
        <f>IF(AND(IB21="",IC21=""),"",IF(OR(IE21="",IE21&lt;ID21),ID21,IF(IC21="",IE21,IB21*IB$4+IE21*(1-IB$4))))</f>
        <v>13.5</v>
      </c>
      <c r="IG21" s="102"/>
      <c r="IH21" s="102"/>
      <c r="II21" s="104" t="str">
        <f>IF(AND(IG21="",IH21=""),"",IG21*IG$4+IH21*(1-IG$4))</f>
        <v/>
      </c>
      <c r="IJ21" s="102"/>
      <c r="IK21" s="104" t="str">
        <f>IF(AND(IG21="",IH21=""),"",IF(OR(IJ21="",IJ21&lt;II21),II21,IF(IH21="",IJ21,IG21*IG$4+IJ21*(1-IG$4))))</f>
        <v/>
      </c>
      <c r="IL21" s="102"/>
      <c r="IM21" s="102"/>
      <c r="IN21" s="104" t="str">
        <f>IF(AND(IL21="",IM21=""),"",IL21*IL$4+IM21*(1-IL$4))</f>
        <v/>
      </c>
      <c r="IO21" s="102"/>
      <c r="IP21" s="104" t="str">
        <f>IF(AND(IL21="",IM21=""),"",IF(OR(IO21="",IO21&lt;IN21),IN21,IF(IM21="",IO21,IL21*IL$4+IO21*(1-IL$4))))</f>
        <v/>
      </c>
      <c r="IQ21" s="102"/>
      <c r="IR21" s="102"/>
      <c r="IS21" s="104" t="str">
        <f>IF(AND(IQ21="",IR21=""),"",IQ21*IQ$4+IR21*(1-IQ$4))</f>
        <v/>
      </c>
      <c r="IT21" s="102"/>
      <c r="IU21" s="104" t="str">
        <f>IF(AND(IQ21="",IR21=""),"",IF(OR(IT21="",IT21&lt;IS21),IS21,IF(IR21="",IT21,IQ21*IQ$4+IT21*(1-IQ$4))))</f>
        <v/>
      </c>
      <c r="IV21" s="104">
        <f>IF(AND(HW21="",IB21="",IG21=""),"",SUM(HW21)*SUM(IA$4)+SUM(IB21)*SUM(IF$4)+SUM(IG21)*SUM(IK$4)+SUM(IL21)*SUM(IP$4)+SUM(IQ21)*SUM(IU$4))</f>
        <v>12.75</v>
      </c>
      <c r="IW21" s="104">
        <f>IF(AND(HX21="",IC21="",IH21=""),"",SUM(HX21)*SUM(IA$4)+SUM(IC21)*SUM(IF$4)+SUM(IH21)*SUM(IK$4)+SUM(IM21)*SUM(IP$4)+SUM(IR21)*SUM(IU$4))</f>
        <v>12.75</v>
      </c>
      <c r="IX21" s="104">
        <f>IF(AND(HY21="",ID21="",II21=""),"",SUM(HY21)*SUM(IA$4)+SUM(ID21)*SUM(IF$4)+SUM(II21)*SUM(IK$4)+SUM(IN21)*SUM(IP$4)+SUM(IS21)*SUM(IU$4))</f>
        <v>12.75</v>
      </c>
      <c r="IY21" s="104" t="str">
        <f>IF(AND(HZ21="",IE21="",IJ21=""),"",SUM(HZ21)*SUM(IA$4)+SUM(IE21)*SUM(IF$4)+SUM(IJ21)*SUM(IK$4)+SUM(IO21)*SUM(IP$4)+SUM(IT21)*SUM(IU$4))</f>
        <v/>
      </c>
      <c r="IZ21" s="104">
        <f>IF(AND(IA21="",IF21="",IK21=""),"",SUM(IA21)*SUM(IA$4)+SUM(IF21)*SUM(IF$4)+SUM(IK21)*SUM(IK$4)+SUM(IP21)*SUM(IP$4)+SUM(IU21)*SUM(IU$4))</f>
        <v>12.75</v>
      </c>
      <c r="JA21" s="105">
        <f>IF(IX21="","",IF(SUM(IZ21)=0,IF(SUM(IX21)&gt;=10,JA$4,0),IF(SUM(IZ21)&gt;=10,JA$4,0)))</f>
        <v>2</v>
      </c>
      <c r="JB21" s="109">
        <f>IF(ISERROR(RANK(IZ21,IZ$6:IZ$31)),"",RANK(IZ21,IZ$6:IZ$31))</f>
        <v>12</v>
      </c>
      <c r="JC21" s="102"/>
      <c r="JD21" s="102"/>
      <c r="JE21" s="104" t="str">
        <f>IF(AND(JC21="",JD21=""),"",JC21*JC$4+JD21*(1-JC$4))</f>
        <v/>
      </c>
      <c r="JF21" s="102"/>
      <c r="JG21" s="104" t="str">
        <f>IF(AND(JC21="",JD21=""),"",IF(OR(JF21="",JF21&lt;JE21),JE21,IF(JD21="",JF21,JC21*JC$4+JF21*(1-JC$4))))</f>
        <v/>
      </c>
      <c r="JH21" s="102">
        <v>13.5</v>
      </c>
      <c r="JI21" s="102">
        <v>13.5</v>
      </c>
      <c r="JJ21" s="104">
        <f>IF(AND(JH21="",JI21=""),"",JH21*JH$4+JI21*(1-JH$4))</f>
        <v>13.5</v>
      </c>
      <c r="JK21" s="102"/>
      <c r="JL21" s="104">
        <f>IF(AND(JH21="",JI21=""),"",IF(OR(JK21="",JK21&lt;JJ21),JJ21,IF(JI21="",JK21,JH21*JH$4+JK21*(1-JH$4))))</f>
        <v>13.5</v>
      </c>
      <c r="JM21" s="102"/>
      <c r="JN21" s="102"/>
      <c r="JO21" s="104" t="str">
        <f>IF(AND(JM21="",JN21=""),"",JM21*JM$4+JN21*(1-JM$4))</f>
        <v/>
      </c>
      <c r="JP21" s="102"/>
      <c r="JQ21" s="104" t="str">
        <f>IF(AND(JM21="",JN21=""),"",IF(OR(JP21="",JP21&lt;JO21),JO21,IF(JN21="",JP21,JM21*JM$4+JP21*(1-JM$4))))</f>
        <v/>
      </c>
      <c r="JR21" s="102"/>
      <c r="JS21" s="102"/>
      <c r="JT21" s="104" t="str">
        <f>IF(AND(JR21="",JS21=""),"",JR21*JR$4+JS21*(1-JR$4))</f>
        <v/>
      </c>
      <c r="JU21" s="102"/>
      <c r="JV21" s="104" t="str">
        <f>IF(AND(JR21="",JS21=""),"",IF(OR(JU21="",JU21&lt;JT21),JT21,IF(JS21="",JU21,JR21*JR$4+JU21*(1-JR$4))))</f>
        <v/>
      </c>
      <c r="JW21" s="102"/>
      <c r="JX21" s="102"/>
      <c r="JY21" s="104" t="str">
        <f>IF(AND(JW21="",JX21=""),"",JW21*JW$4+JX21*(1-JW$4))</f>
        <v/>
      </c>
      <c r="JZ21" s="102"/>
      <c r="KA21" s="104" t="str">
        <f>IF(AND(JW21="",JX21=""),"",IF(OR(JZ21="",JZ21&lt;JY21),JY21,IF(JX21="",JZ21,JW21*JW$4+JZ21*(1-JW$4))))</f>
        <v/>
      </c>
      <c r="KB21" s="104">
        <f>IF(AND(JC21="",JH21="",JM21=""),"",SUM(JC21)*SUM(JG$4)+SUM(JH21)*SUM(JL$4)+SUM(JM21)*SUM(JQ$4)+SUM(JR21)*SUM(JV$4)+SUM(JW21)*SUM(KA$4))</f>
        <v>13.5</v>
      </c>
      <c r="KC21" s="104">
        <f>IF(AND(JD21="",JI21="",JN21=""),"",SUM(JD21)*SUM(JG$4)+SUM(JI21)*SUM(JL$4)+SUM(JN21)*SUM(JQ$4)+SUM(JS21)*SUM(JV$4)+SUM(JX21)*SUM(KA$4))</f>
        <v>13.5</v>
      </c>
      <c r="KD21" s="104">
        <f>IF(AND(JE21="",JJ21="",JO21=""),"",SUM(JE21)*SUM(JG$4)+SUM(JJ21)*SUM(JL$4)+SUM(JO21)*SUM(JQ$4)+SUM(JT21)*SUM(JV$4)+SUM(JY21)*SUM(KA$4))</f>
        <v>13.5</v>
      </c>
      <c r="KE21" s="104" t="str">
        <f>IF(AND(JF21="",JK21="",JP21=""),"",SUM(JF21)*SUM(JG$4)+SUM(JK21)*SUM(JL$4)+SUM(JP21)*SUM(JQ$4)+SUM(JU21)*SUM(JV$4)+SUM(JZ21)*SUM(KA$4))</f>
        <v/>
      </c>
      <c r="KF21" s="104">
        <f>IF(AND(JG21="",JL21="",JQ21=""),"",SUM(JG21)*SUM(JG$4)+SUM(JL21)*SUM(JL$4)+SUM(JQ21)*SUM(JQ$4)+SUM(JV21)*SUM(JV$4)+SUM(KA21)*SUM(KA$4))</f>
        <v>13.5</v>
      </c>
      <c r="KG21" s="105">
        <f>IF(KD21="","",IF(SUM(KF21)=0,IF(SUM(KD21)&gt;=10,KG$4,0),IF(SUM(KF21)&gt;=10,KG$4,0)))</f>
        <v>2</v>
      </c>
      <c r="KH21" s="109">
        <f>IF(ISERROR(RANK(KF21,KF$6:KF$31)),"",RANK(KF21,KF$6:KF$31))</f>
        <v>12</v>
      </c>
      <c r="KI21" s="102">
        <v>10.5</v>
      </c>
      <c r="KJ21" s="102">
        <v>12.5</v>
      </c>
      <c r="KK21" s="104">
        <f>IF(AND(KI21="",KJ21=""),"",KI21*KI$4+KJ21*(1-KI$4))</f>
        <v>11.7</v>
      </c>
      <c r="KL21" s="102"/>
      <c r="KM21" s="104">
        <f>IF(AND(KI21="",KJ21=""),"",IF(OR(KL21="",KL21&lt;KK21),KK21,IF(KJ21="",KL21,KI21*KI$4+KL21*(1-KI$4))))</f>
        <v>11.7</v>
      </c>
      <c r="KN21" s="197">
        <v>13.25</v>
      </c>
      <c r="KO21" s="198">
        <v>16.5</v>
      </c>
      <c r="KP21" s="104">
        <f>IF(AND(KN21="",KO21=""),"",KN21*KN$4+KO21*(1-KN$4))</f>
        <v>15.200000000000001</v>
      </c>
      <c r="KQ21" s="200"/>
      <c r="KR21" s="104">
        <f>IF(AND(KN21="",KO21=""),"",IF(OR(KQ21="",KQ21&lt;KP21),KP21,IF(KO21="",KQ21,KN21*KN$4+KQ21*(1-KN$4))))</f>
        <v>15.200000000000001</v>
      </c>
      <c r="KS21" s="102">
        <v>14</v>
      </c>
      <c r="KT21" s="102">
        <v>14</v>
      </c>
      <c r="KU21" s="104">
        <f>IF(AND(KS21="",KT21=""),"",KS21*KS$4+KT21*(1-KS$4))</f>
        <v>14</v>
      </c>
      <c r="KV21" s="102"/>
      <c r="KW21" s="104">
        <f>IF(AND(KS21="",KT21=""),"",IF(OR(KV21="",KV21&lt;KU21),KU21,IF(KT21="",KV21,KS21*KS$4+KV21*(1-KS$4))))</f>
        <v>14</v>
      </c>
      <c r="KX21" s="102"/>
      <c r="KY21" s="102"/>
      <c r="KZ21" s="104" t="str">
        <f>IF(AND(KX21="",KY21=""),"",KX21*KX$4+KY21*(1-KX$4))</f>
        <v/>
      </c>
      <c r="LA21" s="102"/>
      <c r="LB21" s="104" t="str">
        <f>IF(AND(KX21="",KY21=""),"",IF(OR(LA21="",LA21&lt;KZ21),KZ21,IF(KY21="",LA21,KX21*KX$4+LA21*(1-KX$4))))</f>
        <v/>
      </c>
      <c r="LC21" s="102"/>
      <c r="LD21" s="102"/>
      <c r="LE21" s="104" t="str">
        <f>IF(AND(LC21="",LD21=""),"",LC21*LC$4+LD21*(1-LC$4))</f>
        <v/>
      </c>
      <c r="LF21" s="102"/>
      <c r="LG21" s="104" t="str">
        <f>IF(AND(LC21="",LD21=""),"",IF(OR(LF21="",LF21&lt;LE21),LE21,IF(LD21="",LF21,LC21*LC$4+LF21*(1-LC$4))))</f>
        <v/>
      </c>
      <c r="LH21" s="104">
        <f>IF(AND(KI21="",KN21="",KS21=""),"",SUM(KI21)*SUM(KM$4)+SUM(KN21)*SUM(KR$4)+SUM(KS21)*SUM(KW$4)+SUM(KX21)*SUM(LB$4)+SUM(LC21)*SUM(LG$4))</f>
        <v>12.40625</v>
      </c>
      <c r="LI21" s="104">
        <f>IF(AND(KJ21="",KO21="",KT21=""),"",SUM(KJ21)*SUM(KM$4)+SUM(KO21)*SUM(KR$4)+SUM(KT21)*SUM(KW$4)+SUM(KY21)*SUM(LB$4)+SUM(LD21)*SUM(LG$4))</f>
        <v>14.375</v>
      </c>
      <c r="LJ21" s="104">
        <f>IF(AND(KK21="",KP21="",KU21=""),"",SUM(KK21)*SUM(KM$4)+SUM(KP21)*SUM(KR$4)+SUM(KU21)*SUM(KW$4)+SUM(KZ21)*SUM(LB$4)+SUM(LE21)*SUM(LG$4))</f>
        <v>13.587499999999999</v>
      </c>
      <c r="LK21" s="104" t="str">
        <f>IF(AND(KL21="",KQ21="",KV21=""),"",SUM(KL21)*SUM(KM$4)+SUM(KQ21)*SUM(KR$4)+SUM(KV21)*SUM(KW$4)+SUM(LA21)*SUM(LB$4)+SUM(LF21)*SUM(LG$4))</f>
        <v/>
      </c>
      <c r="LL21" s="104">
        <f>IF(AND(KM21="",KR21="",KW21=""),"",SUM(KM21)*SUM(KM$4)+SUM(KR21)*SUM(KR$4)+SUM(KW21)*SUM(KW$4)+SUM(LB21)*SUM(LB$4)+SUM(LG21)*SUM(LG$4))</f>
        <v>13.587499999999999</v>
      </c>
      <c r="LM21" s="105">
        <f>IF(LJ21="","",IF(SUM(LL21)=0,IF(SUM(LJ21)&gt;=10,LM$4,0),IF(SUM(LL21)&gt;=10,LM$4,0)))</f>
        <v>2</v>
      </c>
      <c r="LN21" s="109">
        <f>IF(ISERROR(RANK(LL21,LL$6:LL$31)),"",RANK(LL21,LL$6:LL$31))</f>
        <v>3</v>
      </c>
      <c r="LO21" s="102"/>
      <c r="LP21" s="102"/>
      <c r="LQ21" s="104" t="str">
        <f>IF(AND(LO21="",LP21=""),"",LO21*LO$4+LP21*(1-LO$4))</f>
        <v/>
      </c>
      <c r="LR21" s="102"/>
      <c r="LS21" s="104" t="str">
        <f>IF(AND(LO21="",LP21=""),"",IF(OR(LR21="",LR21&lt;LQ21),LQ21,IF(LP21="",LR21,LO21*LO$4+LR21*(1-LO$4))))</f>
        <v/>
      </c>
      <c r="LT21" s="102"/>
      <c r="LU21" s="102"/>
      <c r="LV21" s="104" t="str">
        <f>IF(AND(LT21="",LU21=""),"",LT21*LT$4+LU21*(1-LT$4))</f>
        <v/>
      </c>
      <c r="LW21" s="102"/>
      <c r="LX21" s="104" t="str">
        <f>IF(AND(LT21="",LU21=""),"",IF(OR(LW21="",LW21&lt;LV21),LV21,IF(LU21="",LW21,LT21*LT$4+LW21*(1-LT$4))))</f>
        <v/>
      </c>
      <c r="LY21" s="102"/>
      <c r="LZ21" s="102"/>
      <c r="MA21" s="104" t="str">
        <f>IF(AND(LY21="",LZ21=""),"",LY21*LY$4+LZ21*(1-LY$4))</f>
        <v/>
      </c>
      <c r="MB21" s="102"/>
      <c r="MC21" s="104" t="str">
        <f>IF(AND(LY21="",LZ21=""),"",IF(OR(MB21="",MB21&lt;MA21),MA21,IF(LZ21="",MB21,LY21*LY$4+MB21*(1-LY$4))))</f>
        <v/>
      </c>
      <c r="MD21" s="102"/>
      <c r="ME21" s="102"/>
      <c r="MF21" s="104" t="str">
        <f>IF(AND(MD21="",ME21=""),"",MD21*MD$4+ME21*(1-MD$4))</f>
        <v/>
      </c>
      <c r="MG21" s="102"/>
      <c r="MH21" s="104" t="str">
        <f>IF(AND(MD21="",ME21=""),"",IF(OR(MG21="",MG21&lt;MF21),MF21,IF(ME21="",MG21,MD21*MD$4+MG21*(1-MD$4))))</f>
        <v/>
      </c>
      <c r="MI21" s="102"/>
      <c r="MJ21" s="102"/>
      <c r="MK21" s="104" t="str">
        <f>IF(AND(MI21="",MJ21=""),"",MI21*MI$4+MJ21*(1-MI$4))</f>
        <v/>
      </c>
      <c r="ML21" s="102"/>
      <c r="MM21" s="104" t="str">
        <f>IF(AND(MI21="",MJ21=""),"",IF(OR(ML21="",ML21&lt;MK21),MK21,IF(MJ21="",ML21,MI21*MI$4+ML21*(1-MI$4))))</f>
        <v/>
      </c>
      <c r="MN21" s="104" t="str">
        <f>IF(AND(LO21="",LT21="",LY21=""),"",SUM(LO21)*SUM(LS$4)+SUM(LT21)*SUM(LX$4)+SUM(LY21)*SUM(MC$4)+SUM(MD21)*SUM(MH$4)+SUM(MI21)*SUM(MM$4))</f>
        <v/>
      </c>
      <c r="MO21" s="104" t="str">
        <f>IF(AND(LP21="",LU21="",LZ21=""),"",SUM(LP21)*SUM(LS$4)+SUM(LU21)*SUM(LX$4)+SUM(LZ21)*SUM(MC$4)+SUM(ME21)*SUM(MH$4)+SUM(MJ21)*SUM(MM$4))</f>
        <v/>
      </c>
      <c r="MP21" s="104" t="str">
        <f>IF(AND(LQ21="",LV21="",MA21=""),"",SUM(LQ21)*SUM(LS$4)+SUM(LV21)*SUM(LX$4)+SUM(MA21)*SUM(MC$4)+SUM(MF21)*SUM(MH$4)+SUM(MK21)*SUM(MM$4))</f>
        <v/>
      </c>
      <c r="MQ21" s="104" t="str">
        <f>IF(AND(LR21="",LW21="",MB21=""),"",SUM(LR21)*SUM(LS$4)+SUM(LW21)*SUM(LX$4)+SUM(MB21)*SUM(MC$4)+SUM(MG21)*SUM(MH$4)+SUM(ML21)*SUM(MM$4))</f>
        <v/>
      </c>
      <c r="MR21" s="104" t="str">
        <f>IF(AND(LS21="",LX21="",MC21=""),"",SUM(LS21)*SUM(LS$4)+SUM(LX21)*SUM(LX$4)+SUM(MC21)*SUM(MC$4)+SUM(MH21)*SUM(MH$4)+SUM(MM21)*SUM(MM$4))</f>
        <v/>
      </c>
      <c r="MS21" s="105" t="str">
        <f>IF(MP21="","",IF(SUM(MR21)=0,IF(SUM(MP21)&gt;=10,MS$4,0),IF(SUM(MR21)&gt;=10,MS$4,0)))</f>
        <v/>
      </c>
      <c r="MT21" s="109" t="str">
        <f>IF(ISERROR(RANK(MR21,MR$6:MR$31)),"",RANK(MR21,MR$6:MR$31))</f>
        <v/>
      </c>
      <c r="MU21" s="102"/>
      <c r="MV21" s="102"/>
      <c r="MW21" s="104" t="str">
        <f>IF(AND(MU21="",MV21=""),"",MU21*MU$4+MV21*(1-MU$4))</f>
        <v/>
      </c>
      <c r="MX21" s="102"/>
      <c r="MY21" s="104" t="str">
        <f>IF(AND(MU21="",MV21=""),"",IF(OR(MX21="",MX21&lt;MW21),MW21,IF(MV21="",MX21,MU21*MU$4+MX21*(1-MU$4))))</f>
        <v/>
      </c>
      <c r="MZ21" s="102"/>
      <c r="NA21" s="102"/>
      <c r="NB21" s="104" t="str">
        <f>IF(AND(MZ21="",NA21=""),"",MZ21*MZ$4+NA21*(1-MZ$4))</f>
        <v/>
      </c>
      <c r="NC21" s="102"/>
      <c r="ND21" s="104" t="str">
        <f>IF(AND(MZ21="",NA21=""),"",IF(OR(NC21="",NC21&lt;NB21),NB21,IF(NA21="",NC21,MZ21*MZ$4+NC21*(1-MZ$4))))</f>
        <v/>
      </c>
      <c r="NE21" s="102"/>
      <c r="NF21" s="102"/>
      <c r="NG21" s="104" t="str">
        <f>IF(AND(NE21="",NF21=""),"",NE21*NE$4+NF21*(1-NE$4))</f>
        <v/>
      </c>
      <c r="NH21" s="102"/>
      <c r="NI21" s="104" t="str">
        <f>IF(AND(NE21="",NF21=""),"",IF(OR(NH21="",NH21&lt;NG21),NG21,IF(NF21="",NH21,NE21*NE$4+NH21*(1-NE$4))))</f>
        <v/>
      </c>
      <c r="NJ21" s="102"/>
      <c r="NK21" s="102"/>
      <c r="NL21" s="104" t="str">
        <f>IF(AND(NJ21="",NK21=""),"",NJ21*NJ$4+NK21*(1-NJ$4))</f>
        <v/>
      </c>
      <c r="NM21" s="102"/>
      <c r="NN21" s="104" t="str">
        <f>IF(AND(NJ21="",NK21=""),"",IF(OR(NM21="",NM21&lt;NL21),NL21,IF(NK21="",NM21,NJ21*NJ$4+NM21*(1-NJ$4))))</f>
        <v/>
      </c>
      <c r="NO21" s="102"/>
      <c r="NP21" s="102"/>
      <c r="NQ21" s="104" t="str">
        <f>IF(AND(NO21="",NP21=""),"",NO21*NO$4+NP21*(1-NO$4))</f>
        <v/>
      </c>
      <c r="NR21" s="102"/>
      <c r="NS21" s="104" t="str">
        <f>IF(AND(NO21="",NP21=""),"",IF(OR(NR21="",NR21&lt;NQ21),NQ21,IF(NP21="",NR21,NO21*NO$4+NR21*(1-NO$4))))</f>
        <v/>
      </c>
      <c r="NT21" s="104" t="str">
        <f>IF(AND(MU21="",MZ21="",NE21=""),"",SUM(MU21)*SUM(MY$4)+SUM(MZ21)*SUM(ND$4)+SUM(NE21)*SUM(NI$4)+SUM(NJ21)*SUM(NN$4)+SUM(NO21)*SUM(NS$4))</f>
        <v/>
      </c>
      <c r="NU21" s="104" t="str">
        <f>IF(AND(MV21="",NA21="",NF21=""),"",SUM(MV21)*SUM(MY$4)+SUM(NA21)*SUM(ND$4)+SUM(NF21)*SUM(NI$4)+SUM(NK21)*SUM(NN$4)+SUM(NP21)*SUM(NS$4))</f>
        <v/>
      </c>
      <c r="NV21" s="104" t="str">
        <f>IF(AND(MW21="",NB21="",NG21=""),"",SUM(MW21)*SUM(MY$4)+SUM(NB21)*SUM(ND$4)+SUM(NG21)*SUM(NI$4)+SUM(NL21)*SUM(NN$4)+SUM(NQ21)*SUM(NS$4))</f>
        <v/>
      </c>
      <c r="NW21" s="104" t="str">
        <f>IF(AND(MX21="",NC21="",NH21=""),"",SUM(MX21)*SUM(MY$4)+SUM(NC21)*SUM(ND$4)+SUM(NH21)*SUM(NI$4)+SUM(NM21)*SUM(NN$4)+SUM(NR21)*SUM(NS$4))</f>
        <v/>
      </c>
      <c r="NX21" s="104" t="str">
        <f>IF(AND(MY21="",ND21="",NI21=""),"",SUM(MY21)*SUM(MY$4)+SUM(ND21)*SUM(ND$4)+SUM(NI21)*SUM(NI$4)+SUM(NN21)*SUM(NN$4)+SUM(NS21)*SUM(NS$4))</f>
        <v/>
      </c>
      <c r="NY21" s="105" t="str">
        <f>IF(NV21="","",IF(SUM(NX21)=0,IF(SUM(NV21)&gt;=10,NY$4,0),IF(SUM(NX21)&gt;=10,NY$4,0)))</f>
        <v/>
      </c>
      <c r="NZ21" s="109" t="str">
        <f>IF(ISERROR(RANK(NX21,NX$6:NX$31)),"",RANK(NX21,NX$6:NX$31))</f>
        <v/>
      </c>
      <c r="OA21" s="73" t="str">
        <f>B21</f>
        <v>Olivia</v>
      </c>
      <c r="OB21" s="104">
        <f>AJ21</f>
        <v>12.118749999999999</v>
      </c>
      <c r="OC21" s="104">
        <f>BP21</f>
        <v>11.293750000000001</v>
      </c>
      <c r="OD21" s="104">
        <f>CV21</f>
        <v>13.755500000000001</v>
      </c>
      <c r="OE21" s="104">
        <f>EB21</f>
        <v>14.4</v>
      </c>
      <c r="OF21" s="104">
        <f>FH21</f>
        <v>11.637499999999999</v>
      </c>
      <c r="OG21" s="104">
        <f>GN21</f>
        <v>13.56388888888889</v>
      </c>
      <c r="OH21" s="104">
        <f>HT21</f>
        <v>10.65625</v>
      </c>
      <c r="OI21" s="104">
        <f>IZ21</f>
        <v>12.75</v>
      </c>
      <c r="OJ21" s="104">
        <f>KF21</f>
        <v>13.5</v>
      </c>
      <c r="OK21" s="104">
        <f>LL21</f>
        <v>13.587499999999999</v>
      </c>
      <c r="OL21" s="104" t="str">
        <f>MR21</f>
        <v/>
      </c>
      <c r="OM21" s="104" t="str">
        <f>NX21</f>
        <v/>
      </c>
      <c r="ON21" s="133"/>
      <c r="OO21" s="104">
        <f>IF(AF21="","",(SUM(AF27)*SUM($AK$4)+SUM(BL21)*SUM($BQ$4)+SUM(CR21)*SUM($CW$4)+SUM(DX21)*SUM($EC$4)+SUM(FD21)*SUM($FI$4)+SUM(GJ21)*SUM($GO$4)+SUM(HP21)*SUM($HU$4)+SUM(IV21)*SUM($JA$4)+SUM(KB21)*SUM($KG$4)+SUM(LH21)*SUM($LM$4)+SUM(MN21)*SUM($MS$4)+SUM(NT21)*SUM($NY$4))/30)</f>
        <v>12.686439814814815</v>
      </c>
      <c r="OP21" s="104">
        <f>IF(AG21="","",(SUM(AG27)*SUM($AK$4)+SUM(BM21)*SUM($BQ$4)+SUM(CS21)*SUM($CW$4)+SUM(DY21)*SUM($EC$4)+SUM(FE21)*SUM($FI$4)+SUM(GK21)*SUM($GO$4)+SUM(HQ21)*SUM($HU$4)+SUM(IW21)*SUM($JA$4)+SUM(KC21)*SUM($KG$4)+SUM(LI21)*SUM($LM$4)+SUM(MO21)*SUM($MS$4)+SUM(NU21)*SUM($NY$4))/30)</f>
        <v>11.695833333333333</v>
      </c>
      <c r="OQ21" s="104">
        <f>IF(AH21="","",($AK$4*SUM(AH21)+$BQ$4*SUM(BN21)+$CW$4*SUM(CT21)+$EC$4*SUM(DZ21)+$FI$4*SUM(FF21)+$GO$4*SUM(GL21)+$HU$4*SUM(HR21)+$JA$4*SUM(IX21)+$KG$4*SUM(KD21)+$LM$4*SUM(LJ21)+$MS$4*SUM(MP21)+$NY$4*SUM(NV21))/30)</f>
        <v>12.713950925925927</v>
      </c>
      <c r="OR21" s="104">
        <f>IF(AJ21="","",($AK$4*SUM(AJ21)+$BQ$4*SUM(BP21)+$CW$4*SUM(CV21)+$EC$4*SUM(EB21)+$FI$4*SUM(FH21)+$GO$4*SUM(GN21)+$HU$4*SUM(HT21)+$JA$4*SUM(IZ21)+$KG$4*SUM(KF21)+$LM$4*SUM(LL21)+$MS$4*SUM(MR21)+$NY$4*SUM(NX21))/30)</f>
        <v>12.713950925925927</v>
      </c>
      <c r="OS21" s="105">
        <f>IF(AL21="","",SUM($AK21,$BQ21,$CW21,$EC21,$FI21,$GO21,$HU21,$JA21,$KG21,$LM21,$MS21,$NY21))</f>
        <v>30</v>
      </c>
      <c r="OT21" s="105">
        <f>IF(OR21="","",IF(OR21&lt;10,OS21,30))</f>
        <v>30</v>
      </c>
      <c r="OU21" s="133"/>
      <c r="OV21" s="109">
        <f>IF(ISERROR(RANK(OR21,OR$6:OR$31)),"",RANK(OR21,OR$6:OR$31))</f>
        <v>5</v>
      </c>
      <c r="OW21" s="3"/>
      <c r="OX21" s="95" t="s">
        <v>34</v>
      </c>
      <c r="OY21" s="95" t="s">
        <v>35</v>
      </c>
      <c r="OZ21" s="95" t="s">
        <v>35</v>
      </c>
      <c r="PA21" s="95" t="s">
        <v>34</v>
      </c>
      <c r="PB21" s="95"/>
      <c r="PC21" s="95" t="s">
        <v>34</v>
      </c>
      <c r="PD21" s="95"/>
      <c r="PE21" s="95"/>
      <c r="PF21" s="95"/>
      <c r="PG21" s="95"/>
    </row>
    <row r="22" spans="1:423" ht="15.6" x14ac:dyDescent="0.3">
      <c r="A22" s="103" t="e">
        <f>A21+1</f>
        <v>#VALUE!</v>
      </c>
      <c r="B22" s="197" t="s">
        <v>283</v>
      </c>
      <c r="C22" s="197"/>
      <c r="D22" s="195"/>
      <c r="E22" s="195"/>
      <c r="F22" s="196"/>
      <c r="G22" s="102">
        <v>13</v>
      </c>
      <c r="H22" s="102">
        <v>11.75</v>
      </c>
      <c r="I22" s="104">
        <f>IF(AND(G22="",H22=""),"",G22*G$4+H22*(1-G$4))</f>
        <v>12.25</v>
      </c>
      <c r="J22" s="102"/>
      <c r="K22" s="104">
        <f>IF(AND(G22="",H22=""),"",IF(OR(J22="",J22&lt;I22),I22,IF(H22="",J22,G22*G$4+J22*(1-G$4))))</f>
        <v>12.25</v>
      </c>
      <c r="L22" s="102">
        <v>13</v>
      </c>
      <c r="M22" s="102">
        <v>7.5</v>
      </c>
      <c r="N22" s="104">
        <f>IF(AND(L22="",M22=""),"",L22*L$4+M22*(1-L$4))</f>
        <v>9.6999999999999993</v>
      </c>
      <c r="O22" s="102"/>
      <c r="P22" s="104">
        <f>IF(AND(L22="",M22=""),"",IF(OR(O22="",O22&lt;N22),N22,IF(M22="",O22,L22*L$4+O22*(1-L$4))))</f>
        <v>9.6999999999999993</v>
      </c>
      <c r="Q22" s="102">
        <v>7.5</v>
      </c>
      <c r="R22" s="102">
        <v>10</v>
      </c>
      <c r="S22" s="104">
        <f>IF(AND(Q22="",R22=""),"",Q22*Q$4+R22*(1-Q$4))</f>
        <v>9</v>
      </c>
      <c r="T22" s="118"/>
      <c r="U22" s="104">
        <f>IF(AND(Q22="",R22=""),"",IF(OR(T22="",T22&lt;S22),S22,IF(R22="",T22,Q22*Q$4+T22*(1-Q$4))))</f>
        <v>9</v>
      </c>
      <c r="V22" s="102">
        <v>14.5</v>
      </c>
      <c r="W22" s="102">
        <v>10.25</v>
      </c>
      <c r="X22" s="104">
        <f>IF(AND(V22="",W22=""),"",V22*V$4+W22*(1-V$4))</f>
        <v>11.95</v>
      </c>
      <c r="Y22" s="118"/>
      <c r="Z22" s="104">
        <f>IF(AND(V22="",W22=""),"",IF(OR(Y22="",Y22&lt;X22),X22,IF(W22="",Y22,V22*V$4+Y22*(1-V$4))))</f>
        <v>11.95</v>
      </c>
      <c r="AA22" s="102"/>
      <c r="AB22" s="102"/>
      <c r="AC22" s="104" t="str">
        <f>IF(AND(AA22="",AB22=""),"",AA22*AA$4+AB22*(1-AA$4))</f>
        <v/>
      </c>
      <c r="AD22" s="102"/>
      <c r="AE22" s="104" t="str">
        <f>IF(AND(AA22="",AB22=""),"",IF(OR(AD22="",AD22&lt;AC22),AC22,IF(AB22="",AD22,AA22*AA$4+AD22*(1-AA$4))))</f>
        <v/>
      </c>
      <c r="AF22" s="104">
        <f>IF(AND(G22="",L22="",Q22=""),"",SUM(G22)*SUM(K$4)+SUM(L22)*SUM(P$4)+SUM(Q22)*SUM(U$4)+SUM(V22)*SUM(Z$4)+SUM(AA22)*SUM(AE$4))</f>
        <v>12</v>
      </c>
      <c r="AG22" s="104">
        <f>IF(AND(H22="",M22="",R22=""),"",SUM(H22)*SUM(K$4)+SUM(M22)*SUM(P$4)+SUM(R22)*SUM(U$4)+SUM(W22)*SUM(Z$4)+SUM(AB22)*SUM(AE$4))</f>
        <v>10.140625</v>
      </c>
      <c r="AH22" s="104">
        <f>IF(AND(I22="",N22="",S22=""),"",SUM(I22)*SUM(K$4)+SUM(N22)*SUM(P$4)+SUM(S22)*SUM(U$4)+SUM(X22)*SUM(Z$4)+SUM(AC22)*SUM(AE$4))</f>
        <v>10.884374999999999</v>
      </c>
      <c r="AI22" s="104" t="str">
        <f>IF(AND(J22="",O22="",T22=""),"",SUM(J22)*SUM(K$4)+SUM(O22)*SUM(P$4)+SUM(T22)*SUM(U$4)+SUM(Y22)*SUM(Z$4)+SUM(AD22)*SUM(AE$4))</f>
        <v/>
      </c>
      <c r="AJ22" s="104">
        <f>IF(AND(K22="",P22="",U22=""),"",SUM(K22)*SUM(K$4)+SUM(P22)*SUM(P$4)+SUM(U22)*SUM(U$4)+SUM(Z22)*SUM(Z$4)+SUM(AE22)*SUM(AE$4))</f>
        <v>10.884374999999999</v>
      </c>
      <c r="AK22" s="105">
        <f>IF(AH22="","",IF(SUM(AJ22)=0,IF(SUM(AH22)&gt;=10,AK$4,0),IF(SUM(AJ22)&gt;=10,AK$4,0)))</f>
        <v>5</v>
      </c>
      <c r="AL22" s="109">
        <f>IF(ISERROR(RANK(AJ22,AJ$6:AJ$31)),"",RANK(AJ22,AJ$6:AJ$31))</f>
        <v>8</v>
      </c>
      <c r="AM22" s="102">
        <v>10</v>
      </c>
      <c r="AN22" s="102">
        <v>11.5</v>
      </c>
      <c r="AO22" s="104">
        <f>IF(AND(AM22="",AN22=""),"",AM22*AM$4+AN22*(1-AM$4))</f>
        <v>10.899999999999999</v>
      </c>
      <c r="AP22" s="102"/>
      <c r="AQ22" s="104">
        <f>IF(AND(AM22="",AN22=""),"",IF(OR(AP22="",AP22&lt;AO22),AO22,IF(AN22="",AP22,AM22*AM$4+AP22*(1-AM$4))))</f>
        <v>10.899999999999999</v>
      </c>
      <c r="AR22" s="102">
        <v>9.5</v>
      </c>
      <c r="AS22" s="102">
        <v>9.5</v>
      </c>
      <c r="AT22" s="104">
        <f>IF(AND(AR22="",AS22=""),"",AR22*AR$4+AS22*(1-AR$4))</f>
        <v>9.5</v>
      </c>
      <c r="AU22" s="102">
        <v>12</v>
      </c>
      <c r="AV22" s="104">
        <f>IF(AND(AR22="",AS22=""),"",IF(OR(AU22="",AU22&lt;AT22),AT22,IF(AS22="",AU22,AR22*AR$4+AU22*(1-AR$4))))</f>
        <v>11</v>
      </c>
      <c r="AW22" s="102">
        <v>7</v>
      </c>
      <c r="AX22" s="102">
        <v>10.5</v>
      </c>
      <c r="AY22" s="104">
        <f>IF(AND(AW22="",AX22=""),"",AW22*AW$4+AX22*(1-AW$4))</f>
        <v>9.1</v>
      </c>
      <c r="AZ22" s="118">
        <v>16.5</v>
      </c>
      <c r="BA22" s="104">
        <f>IF(AND(AW22="",AX22=""),"",IF(OR(AZ22="",AZ22&lt;AY22),AY22,IF(AX22="",AZ22,AW22*AW$4+AZ22*(1-AW$4))))</f>
        <v>12.700000000000001</v>
      </c>
      <c r="BB22" s="102"/>
      <c r="BC22" s="102"/>
      <c r="BD22" s="104" t="str">
        <f>IF(AND(BB22="",BC22=""),"",BB22*BB$4+BC22*(1-BB$4))</f>
        <v/>
      </c>
      <c r="BE22" s="118"/>
      <c r="BF22" s="104" t="str">
        <f>IF(AND(BB22="",BC22=""),"",IF(OR(BE22="",BE22&lt;BD22),BD22,IF(BC22="",BE22,BB22*BB$4+BE22*(1-BB$4))))</f>
        <v/>
      </c>
      <c r="BG22" s="102"/>
      <c r="BH22" s="102"/>
      <c r="BI22" s="104" t="str">
        <f>IF(AND(BG22="",BH22=""),"",BG22*BG$4+BH22*(1-BG$4))</f>
        <v/>
      </c>
      <c r="BJ22" s="102"/>
      <c r="BK22" s="104" t="str">
        <f>IF(AND(BG22="",BH22=""),"",IF(OR(BJ22="",BJ22&lt;BI22),BI22,IF(BH22="",BJ22,BG22*BG$4+BJ22*(1-BG$4))))</f>
        <v/>
      </c>
      <c r="BL22" s="104">
        <f>IF(AND(AM22="",AR22="",AW22=""),"",SUM(AM22)*SUM(AQ$4)+SUM(AR22)*SUM(AV$4)+SUM(AW22)*SUM(BA$4)+SUM(BB22)*SUM(BF$4)+SUM(BG22)*SUM(BK$4))</f>
        <v>9.21875</v>
      </c>
      <c r="BM22" s="104">
        <f>IF(AND(AN22="",AS22="",AX22=""),"",SUM(AN22)*SUM(AQ$4)+SUM(AS22)*SUM(AV$4)+SUM(AX22)*SUM(BA$4)+SUM(BC22)*SUM(BF$4)+SUM(BH22)*SUM(BK$4))</f>
        <v>10.4375</v>
      </c>
      <c r="BN22" s="104">
        <f>IF(AND(AO22="",AT22="",AY22=""),"",SUM(AO22)*SUM(AQ$4)+SUM(AT22)*SUM(AV$4)+SUM(AY22)*SUM(BA$4)+SUM(BD22)*SUM(BF$4)+SUM(BI22)*SUM(BK$4))</f>
        <v>9.9499999999999993</v>
      </c>
      <c r="BO22" s="104">
        <f>IF(AND(AP22="",AU22="",AZ22=""),"",SUM(AP22)*SUM(AQ$4)+SUM(AU22)*SUM(AV$4)+SUM(AZ22)*SUM(BA$4)+SUM(BE22)*SUM(BF$4)+SUM(BJ22)*SUM(BK$4))</f>
        <v>8.34375</v>
      </c>
      <c r="BP22" s="104">
        <f>IF(AND(AQ22="",AV22="",BA22=""),"",SUM(AQ22)*SUM(AQ$4)+SUM(AV22)*SUM(AV$4)+SUM(BA22)*SUM(BA$4)+SUM(BF22)*SUM(BF$4)+SUM(BK22)*SUM(BK$4))</f>
        <v>11.281249999999998</v>
      </c>
      <c r="BQ22" s="105">
        <f>IF(BN22="","",IF(SUM(BP22)=0,IF(SUM(BN22)&gt;=10,BQ$4,0),IF(SUM(BP22)&gt;=10,BQ$4,0)))</f>
        <v>4</v>
      </c>
      <c r="BR22" s="109">
        <f>IF(ISERROR(RANK(BP22,BP$6:BP$31)),"",RANK(BP22,BP$6:BP$31))</f>
        <v>9</v>
      </c>
      <c r="BS22" s="102">
        <v>9.1999999999999993</v>
      </c>
      <c r="BT22" s="102">
        <v>14.5</v>
      </c>
      <c r="BU22" s="104">
        <f>IF(AND(BS22="",BT22=""),"",BS22*BS$4+BT22*(1-BS$4))</f>
        <v>12.379999999999999</v>
      </c>
      <c r="BV22" s="102"/>
      <c r="BW22" s="104">
        <f>IF(AND(BS22="",BT22=""),"",IF(OR(BV22="",BV22&lt;BU22),BU22,IF(BT22="",BV22,BS22*BS$4+BV22*(1-BS$4))))</f>
        <v>12.379999999999999</v>
      </c>
      <c r="BX22" s="102">
        <v>12.04</v>
      </c>
      <c r="BY22" s="102">
        <v>11</v>
      </c>
      <c r="BZ22" s="104">
        <f>IF(AND(BX22="",BY22=""),"",BX22*BX$4+BY22*(1-BX$4))</f>
        <v>11.416</v>
      </c>
      <c r="CA22" s="102"/>
      <c r="CB22" s="104">
        <f>IF(AND(BX22="",BY22=""),"",IF(OR(CA22="",CA22&lt;BZ22),BZ22,IF(BY22="",CA22,BX22*BX$4+CA22*(1-BX$4))))</f>
        <v>11.416</v>
      </c>
      <c r="CC22" s="102">
        <v>10</v>
      </c>
      <c r="CD22" s="102">
        <v>9</v>
      </c>
      <c r="CE22" s="104">
        <f>IF(AND(CC22="",CD22=""),"",CC22*CC$4+CD22*(1-CC$4))</f>
        <v>9.3999999999999986</v>
      </c>
      <c r="CF22" s="118"/>
      <c r="CG22" s="104">
        <f>IF(AND(CC22="",CD22=""),"",IF(OR(CF22="",CF22&lt;CE22),CE22,IF(CD22="",CF22,CC22*CC$4+CF22*(1-CC$4))))</f>
        <v>9.3999999999999986</v>
      </c>
      <c r="CH22" s="102"/>
      <c r="CI22" s="102"/>
      <c r="CJ22" s="104" t="str">
        <f>IF(AND(CH22="",CI22=""),"",CH22*CH$4+CI22*(1-CH$4))</f>
        <v/>
      </c>
      <c r="CK22" s="118"/>
      <c r="CL22" s="104" t="str">
        <f>IF(AND(CH22="",CI22=""),"",IF(OR(CK22="",CK22&lt;CJ22),CJ22,IF(CI22="",CK22,CH22*CH$4+CK22*(1-CH$4))))</f>
        <v/>
      </c>
      <c r="CM22" s="102"/>
      <c r="CN22" s="102"/>
      <c r="CO22" s="104" t="str">
        <f>IF(AND(CM22="",CN22=""),"",CM22*CM$4+CN22*(1-CM$4))</f>
        <v/>
      </c>
      <c r="CP22" s="102"/>
      <c r="CQ22" s="104" t="str">
        <f>IF(AND(CM22="",CN22=""),"",IF(OR(CP22="",CP22&lt;CO22),CO22,IF(CN22="",CP22,CM22*CM$4+CP22*(1-CM$4))))</f>
        <v/>
      </c>
      <c r="CR22" s="104">
        <f>IF(AND(BS22="",BX22="",CC22=""),"",SUM(BS22)*SUM(BW$4)+SUM(BX22)*SUM(CB$4)+SUM(CC22)*SUM(CG$4)+SUM(CH22)*SUM(CL$4)+SUM(CM22)*SUM(CQ$4))</f>
        <v>10.337499999999999</v>
      </c>
      <c r="CS22" s="104">
        <f>IF(AND(BT22="",BY22="",CD22=""),"",SUM(BT22)*SUM(BW$4)+SUM(BY22)*SUM(CB$4)+SUM(CD22)*SUM(CG$4)+SUM(CI22)*SUM(CL$4)+SUM(CN22)*SUM(CQ$4))</f>
        <v>11.6875</v>
      </c>
      <c r="CT22" s="104">
        <f>IF(AND(BU22="",BZ22="",CE22=""),"",SUM(BU22)*SUM(BW$4)+SUM(BZ22)*SUM(CB$4)+SUM(CE22)*SUM(CG$4)+SUM(CJ22)*SUM(CL$4)+SUM(CO22)*SUM(CQ$4))</f>
        <v>11.147500000000001</v>
      </c>
      <c r="CU22" s="104" t="str">
        <f>IF(AND(BV22="",CA22="",CF22=""),"",SUM(BV22)*SUM(BW$4)+SUM(CA22)*SUM(CB$4)+SUM(CF22)*SUM(CG$4)+SUM(CK22)*SUM(CL$4)+SUM(CP22)*SUM(CQ$4))</f>
        <v/>
      </c>
      <c r="CV22" s="104">
        <f>IF(AND(BW22="",CB22="",CG22=""),"",SUM(BW22)*SUM(BW$4)+SUM(CB22)*SUM(CB$4)+SUM(CG22)*SUM(CG$4)+SUM(CL22)*SUM(CL$4)+SUM(CQ22)*SUM(CQ$4))</f>
        <v>11.147500000000001</v>
      </c>
      <c r="CW22" s="105">
        <f>IF(CT22="","",IF(SUM(CV22)=0,IF(SUM(CT22)&gt;=10,CW$4,0),IF(SUM(CV22)&gt;=10,CW$4,0)))</f>
        <v>4</v>
      </c>
      <c r="CX22" s="109">
        <f>IF(ISERROR(RANK(CV22,CV$6:CV$31)),"",RANK(CV22,CV$6:CV$31))</f>
        <v>21</v>
      </c>
      <c r="CY22" s="102">
        <v>5</v>
      </c>
      <c r="CZ22" s="102">
        <v>4.5</v>
      </c>
      <c r="DA22" s="104">
        <f>IF(AND(CY22="",CZ22=""),"",CY22*CY$4+CZ22*(1-CY$4))</f>
        <v>4.6999999999999993</v>
      </c>
      <c r="DB22" s="102">
        <v>8</v>
      </c>
      <c r="DC22" s="104">
        <f>IF(AND(CY22="",CZ22=""),"",IF(OR(DB22="",DB22&lt;DA22),DA22,IF(CZ22="",DB22,CY22*CY$4+DB22*(1-CY$4))))</f>
        <v>6.8</v>
      </c>
      <c r="DD22" s="102">
        <v>10</v>
      </c>
      <c r="DE22" s="102">
        <v>5</v>
      </c>
      <c r="DF22" s="104">
        <f>IF(AND(DD22="",DE22=""),"",DD22*DD$4+DE22*(1-DD$4))</f>
        <v>7</v>
      </c>
      <c r="DG22" s="102">
        <v>6</v>
      </c>
      <c r="DH22" s="104">
        <f>IF(AND(DD22="",DE22=""),"",IF(OR(DG22="",DG22&lt;DF22),DF22,IF(DE22="",DG22,DD22*DD$4+DG22*(1-DD$4))))</f>
        <v>7</v>
      </c>
      <c r="DI22" s="102"/>
      <c r="DJ22" s="102"/>
      <c r="DK22" s="104" t="str">
        <f>IF(AND(DI22="",DJ22=""),"",DI22*DI$4+DJ22*(1-DI$4))</f>
        <v/>
      </c>
      <c r="DL22" s="118"/>
      <c r="DM22" s="104" t="str">
        <f>IF(AND(DI22="",DJ22=""),"",IF(OR(DL22="",DL22&lt;DK22),DK22,IF(DJ22="",DL22,DI22*DI$4+DL22*(1-DI$4))))</f>
        <v/>
      </c>
      <c r="DN22" s="102"/>
      <c r="DO22" s="102"/>
      <c r="DP22" s="104" t="str">
        <f>IF(AND(DN22="",DO22=""),"",DN22*DN$4+DO22*(1-DN$4))</f>
        <v/>
      </c>
      <c r="DQ22" s="118"/>
      <c r="DR22" s="104" t="str">
        <f>IF(AND(DN22="",DO22=""),"",IF(OR(DQ22="",DQ22&lt;DP22),DP22,IF(DO22="",DQ22,DN22*DN$4+DQ22*(1-DN$4))))</f>
        <v/>
      </c>
      <c r="DS22" s="102"/>
      <c r="DT22" s="102"/>
      <c r="DU22" s="104" t="str">
        <f>IF(AND(DS22="",DT22=""),"",DS22*DS$4+DT22*(1-DS$4))</f>
        <v/>
      </c>
      <c r="DV22" s="102"/>
      <c r="DW22" s="104" t="str">
        <f>IF(AND(DS22="",DT22=""),"",IF(OR(DV22="",DV22&lt;DU22),DU22,IF(DT22="",DV22,DS22*DS$4+DV22*(1-DS$4))))</f>
        <v/>
      </c>
      <c r="DX22" s="104">
        <f>IF(AND(CY22="",DD22="",DI22=""),"",SUM(CY22)*SUM(DC$4)+SUM(DD22)*SUM(DH$4)+SUM(DI22)*SUM(DM$4)+SUM(DN22)*SUM(DR$4)+SUM(DS22)*SUM(DW$4))</f>
        <v>7.5</v>
      </c>
      <c r="DY22" s="104">
        <f>IF(AND(CZ22="",DE22="",DJ22=""),"",SUM(CZ22)*SUM(DC$4)+SUM(DE22)*SUM(DH$4)+SUM(DJ22)*SUM(DM$4)+SUM(DO22)*SUM(DR$4)+SUM(DT22)*SUM(DW$4))</f>
        <v>4.75</v>
      </c>
      <c r="DZ22" s="104">
        <f>IF(AND(DA22="",DF22="",DK22=""),"",SUM(DA22)*SUM(DC$4)+SUM(DF22)*SUM(DH$4)+SUM(DK22)*SUM(DM$4)+SUM(DP22)*SUM(DR$4)+SUM(DU22)*SUM(DW$4))</f>
        <v>5.85</v>
      </c>
      <c r="EA22" s="104">
        <f>IF(AND(DB22="",DG22="",DL22=""),"",SUM(DB22)*SUM(DC$4)+SUM(DG22)*SUM(DH$4)+SUM(DL22)*SUM(DM$4)+SUM(DQ22)*SUM(DR$4)+SUM(DV22)*SUM(DW$4))</f>
        <v>7</v>
      </c>
      <c r="EB22" s="104">
        <f>IF(AND(DC22="",DH22="",DM22=""),"",SUM(DC22)*SUM(DC$4)+SUM(DH22)*SUM(DH$4)+SUM(DM22)*SUM(DM$4)+SUM(DR22)*SUM(DR$4)+SUM(DW22)*SUM(DW$4))</f>
        <v>6.9</v>
      </c>
      <c r="EC22" s="105">
        <f>IF(DZ22="","",IF(SUM(EB22)=0,IF(SUM(DZ22)&gt;=10,EC$4,0),IF(SUM(EB22)&gt;=10,EC$4,0)))</f>
        <v>0</v>
      </c>
      <c r="ED22" s="109">
        <f>IF(ISERROR(RANK(EB22,EB$6:EB$31)),"",RANK(EB22,EB$6:EB$31))</f>
        <v>26</v>
      </c>
      <c r="EE22" s="102">
        <v>9.5</v>
      </c>
      <c r="EF22" s="102">
        <v>13</v>
      </c>
      <c r="EG22" s="104">
        <f>IF(AND(EE22="",EF22=""),"",EE22*EE$4+EF22*(1-EE$4))</f>
        <v>11.6</v>
      </c>
      <c r="EH22" s="102"/>
      <c r="EI22" s="104">
        <f>IF(AND(EE22="",EF22=""),"",IF(OR(EH22="",EH22&lt;EG22),EG22,IF(EF22="",EH22,EE22*EE$4+EH22*(1-EE$4))))</f>
        <v>11.6</v>
      </c>
      <c r="EJ22" s="102">
        <v>7.5</v>
      </c>
      <c r="EK22" s="102">
        <v>4.5</v>
      </c>
      <c r="EL22" s="104">
        <f>IF(AND(EJ22="",EK22=""),"",EJ22*EJ$4+EK22*(1-EJ$4))</f>
        <v>5.6999999999999993</v>
      </c>
      <c r="EM22" s="102">
        <v>9</v>
      </c>
      <c r="EN22" s="104">
        <f>IF(AND(EJ22="",EK22=""),"",IF(OR(EM22="",EM22&lt;EL22),EL22,IF(EK22="",EM22,EJ22*EJ$4+EM22*(1-EJ$4))))</f>
        <v>8.3999999999999986</v>
      </c>
      <c r="EO22" s="102">
        <v>9.5</v>
      </c>
      <c r="EP22" s="102">
        <v>8</v>
      </c>
      <c r="EQ22" s="104">
        <f>IF(AND(EO22="",EP22=""),"",EO22*EO$4+EP22*(1-EO$4))</f>
        <v>8.6</v>
      </c>
      <c r="ER22" s="118">
        <v>8</v>
      </c>
      <c r="ES22" s="104">
        <f>IF(AND(EO22="",EP22=""),"",IF(OR(ER22="",ER22&lt;EQ22),EQ22,IF(EP22="",ER22,EO22*EO$4+ER22*(1-EO$4))))</f>
        <v>8.6</v>
      </c>
      <c r="ET22" s="102"/>
      <c r="EU22" s="102"/>
      <c r="EV22" s="104" t="str">
        <f>IF(AND(ET22="",EU22=""),"",ET22*ET$4+EU22*(1-ET$4))</f>
        <v/>
      </c>
      <c r="EW22" s="118"/>
      <c r="EX22" s="104" t="str">
        <f>IF(AND(ET22="",EU22=""),"",IF(OR(EW22="",EW22&lt;EV22),EV22,IF(EU22="",EW22,ET22*ET$4+EW22*(1-ET$4))))</f>
        <v/>
      </c>
      <c r="EY22" s="102"/>
      <c r="EZ22" s="102"/>
      <c r="FA22" s="104" t="str">
        <f>IF(AND(EY22="",EZ22=""),"",EY22*EY$4+EZ22*(1-EY$4))</f>
        <v/>
      </c>
      <c r="FB22" s="102"/>
      <c r="FC22" s="104" t="str">
        <f>IF(AND(EY22="",EZ22=""),"",IF(OR(FB22="",FB22&lt;FA22),FA22,IF(EZ22="",FB22,EY22*EY$4+FB22*(1-EY$4))))</f>
        <v/>
      </c>
      <c r="FD22" s="104">
        <f>IF(AND(EE22="",EJ22="",EO22=""),"",SUM(EE22)*SUM(EI$4)+SUM(EJ22)*SUM(EN$4)+SUM(EO22)*SUM(ES$4)+SUM(ET22)*SUM(EX$4)+SUM(EY22)*SUM(FC$4))</f>
        <v>8.875</v>
      </c>
      <c r="FE22" s="104">
        <f>IF(AND(EF22="",EK22="",EP22=""),"",SUM(EF22)*SUM(EI$4)+SUM(EK22)*SUM(EN$4)+SUM(EP22)*SUM(ES$4)+SUM(EU22)*SUM(EX$4)+SUM(EZ22)*SUM(FC$4))</f>
        <v>8.46875</v>
      </c>
      <c r="FF22" s="104">
        <f>IF(AND(EG22="",EL22="",EQ22=""),"",SUM(EG22)*SUM(EI$4)+SUM(EL22)*SUM(EN$4)+SUM(EQ22)*SUM(ES$4)+SUM(EV22)*SUM(EX$4)+SUM(FA22)*SUM(FC$4))</f>
        <v>8.6312499999999996</v>
      </c>
      <c r="FG22" s="104">
        <f>IF(AND(EH22="",EM22="",ER22=""),"",SUM(EH22)*SUM(EI$4)+SUM(EM22)*SUM(EN$4)+SUM(ER22)*SUM(ES$4)+SUM(EW22)*SUM(EX$4)+SUM(FB22)*SUM(FC$4))</f>
        <v>5.8125</v>
      </c>
      <c r="FH22" s="104">
        <f>IF(AND(EI22="",EN22="",ES22=""),"",SUM(EI22)*SUM(EI$4)+SUM(EN22)*SUM(EN$4)+SUM(ES22)*SUM(ES$4)+SUM(EX22)*SUM(EX$4)+SUM(FC22)*SUM(FC$4))</f>
        <v>9.4749999999999996</v>
      </c>
      <c r="FI22" s="105">
        <f>IF(FF22="","",IF(SUM(FH22)=0,IF(SUM(FF22)&gt;=10,FI$4,0),IF(SUM(FH22)&gt;=10,FI$4,0)))</f>
        <v>0</v>
      </c>
      <c r="FJ22" s="109">
        <f>IF(ISERROR(RANK(FH22,FH$6:FH$31)),"",RANK(FH22,FH$6:FH$31))</f>
        <v>24</v>
      </c>
      <c r="FK22" s="198">
        <v>12</v>
      </c>
      <c r="FL22" s="198">
        <v>7.25</v>
      </c>
      <c r="FM22" s="104">
        <f>IF(AND(FK22="",FL22=""),"",FK22*FK$4+FL22*(1-FK$4))</f>
        <v>9.15</v>
      </c>
      <c r="FN22" s="200">
        <v>11</v>
      </c>
      <c r="FO22" s="104">
        <f>IF(AND(FK22="",FL22=""),"",IF(OR(FN22="",FN22&lt;FM22),FM22,IF(FL22="",FN22,FK22*FK$4+FN22*(1-FK$4))))</f>
        <v>11.4</v>
      </c>
      <c r="FP22" s="199">
        <v>20</v>
      </c>
      <c r="FQ22" s="197">
        <v>5.5</v>
      </c>
      <c r="FR22" s="104">
        <f>IF(AND(FP22="",FQ22=""),"",FP22*FP$4+FQ22*(1-FP$4))</f>
        <v>11.3</v>
      </c>
      <c r="FS22" s="203"/>
      <c r="FT22" s="104">
        <f>IF(AND(FP22="",FQ22=""),"",IF(OR(FS22="",FS22&lt;FR22),FR22,IF(FQ22="",FS22,FP22*FP$4+FS22*(1-FP$4))))</f>
        <v>11.3</v>
      </c>
      <c r="FU22" s="102">
        <v>6</v>
      </c>
      <c r="FV22" s="198">
        <v>0.25</v>
      </c>
      <c r="FW22" s="104">
        <f>IF(AND(FU22="",FV22=""),"",FU22*FU$4+FV22*(1-FU$4))</f>
        <v>2.5500000000000003</v>
      </c>
      <c r="FX22" s="202">
        <v>7</v>
      </c>
      <c r="FY22" s="104">
        <f>IF(AND(FU22="",FV22=""),"",IF(OR(FX22="",FX22&lt;FW22),FW22,IF(FV22="",FX22,FU22*FU$4+FX22*(1-FU$4))))</f>
        <v>6.6000000000000005</v>
      </c>
      <c r="FZ22" s="102"/>
      <c r="GA22" s="102"/>
      <c r="GB22" s="104" t="str">
        <f>IF(AND(FZ22="",GA22=""),"",FZ22*FZ$4+GA22*(1-FZ$4))</f>
        <v/>
      </c>
      <c r="GC22" s="118"/>
      <c r="GD22" s="104" t="str">
        <f>IF(AND(FZ22="",GA22=""),"",IF(OR(GC22="",GC22&lt;GB22),GB22,IF(GA22="",GC22,FZ22*FZ$4+GC22*(1-FZ$4))))</f>
        <v/>
      </c>
      <c r="GE22" s="102"/>
      <c r="GF22" s="102"/>
      <c r="GG22" s="104" t="str">
        <f>IF(AND(GE22="",GF22=""),"",GE22*GE$4+GF22*(1-GE$4))</f>
        <v/>
      </c>
      <c r="GH22" s="102"/>
      <c r="GI22" s="104" t="str">
        <f>IF(AND(GE22="",GF22=""),"",IF(OR(GH22="",GH22&lt;GG22),GG22,IF(GF22="",GH22,GE22*GE$4+GH22*(1-GE$4))))</f>
        <v/>
      </c>
      <c r="GJ22" s="104">
        <f>IF(AND(FK22="",FP22="",FU22=""),"",SUM(FK22)*SUM(FO$4)+SUM(FP22)*SUM(FT$4)+SUM(FU22)*SUM(FY$4)+SUM(FZ22)*SUM(GD$4)+SUM(GE22)*SUM(GI$4))</f>
        <v>12.125</v>
      </c>
      <c r="GK22" s="104">
        <f>IF(AND(FL22="",FQ22="",FV22=""),"",SUM(FL22)*SUM(FO$4)+SUM(FQ22)*SUM(FT$4)+SUM(FV22)*SUM(FY$4)+SUM(GA22)*SUM(GD$4)+SUM(GF22)*SUM(GI$4))</f>
        <v>4.625</v>
      </c>
      <c r="GL22" s="104">
        <f>IF(AND(FM22="",FR22="",FW22=""),"",SUM(FM22)*SUM(FO$4)+SUM(FR22)*SUM(FT$4)+SUM(FW22)*SUM(FY$4)+SUM(GB22)*SUM(GD$4)+SUM(GG22)*SUM(GI$4))</f>
        <v>7.625</v>
      </c>
      <c r="GM22" s="104">
        <f>IF(AND(FN22="",FS22="",FX22=""),"",SUM(FN22)*SUM(FO$4)+SUM(FS22)*SUM(FT$4)+SUM(FX22)*SUM(FY$4)+SUM(GC22)*SUM(GD$4)+SUM(GH22)*SUM(GI$4))</f>
        <v>7</v>
      </c>
      <c r="GN22" s="104">
        <f>IF(AND(FO22="",FT22="",FY22=""),"",SUM(FO22)*SUM(FO$4)+SUM(FT22)*SUM(FT$4)+SUM(FY22)*SUM(FY$4)+SUM(GD22)*SUM(GD$4)+SUM(GI22)*SUM(GI$4))</f>
        <v>9.875</v>
      </c>
      <c r="GO22" s="105">
        <f>IF(GL22="","",IF(SUM(GN22)=0,IF(SUM(GL22)&gt;=10,GO$4,0),IF(SUM(GN22)&gt;=10,GO$4,0)))</f>
        <v>0</v>
      </c>
      <c r="GP22" s="109">
        <f>IF(ISERROR(RANK(GN22,GN$6:GN$31)),"",RANK(GN22,GN$6:GN$31))</f>
        <v>22</v>
      </c>
      <c r="GQ22" s="198">
        <v>7</v>
      </c>
      <c r="GR22" s="198">
        <v>7.5</v>
      </c>
      <c r="GS22" s="104">
        <f>IF(AND(GQ22="",GR22=""),"",GQ22*GQ$4+GR22*(1-GQ$4))</f>
        <v>7.3000000000000007</v>
      </c>
      <c r="GT22" s="200">
        <v>8.75</v>
      </c>
      <c r="GU22" s="104">
        <f>IF(AND(GQ22="",GR22=""),"",IF(OR(GT22="",GT22&lt;GS22),GS22,IF(GR22="",GT22,GQ22*GQ$4+GT22*(1-GQ$4))))</f>
        <v>8.0500000000000007</v>
      </c>
      <c r="GV22" s="102">
        <v>10</v>
      </c>
      <c r="GW22" s="102">
        <v>10</v>
      </c>
      <c r="GX22" s="104">
        <f>IF(AND(GV22="",GW22=""),"",GV22*GV$4+GW22*(1-GV$4))</f>
        <v>10</v>
      </c>
      <c r="GY22" s="102"/>
      <c r="GZ22" s="104">
        <f>IF(AND(GV22="",GW22=""),"",IF(OR(GY22="",GY22&lt;GX22),GX22,IF(GW22="",GY22,GV22*GV$4+GY22*(1-GV$4))))</f>
        <v>10</v>
      </c>
      <c r="HA22" s="102">
        <v>10</v>
      </c>
      <c r="HB22" s="102">
        <v>10</v>
      </c>
      <c r="HC22" s="104">
        <f>IF(AND(HA22="",HB22=""),"",HA22*HA$4+HB22*(1-HA$4))</f>
        <v>10</v>
      </c>
      <c r="HD22" s="118"/>
      <c r="HE22" s="104">
        <f>IF(AND(HA22="",HB22=""),"",IF(OR(HD22="",HD22&lt;HC22),HC22,IF(HB22="",HD22,HA22*HA$4+HD22*(1-HA$4))))</f>
        <v>10</v>
      </c>
      <c r="HF22" s="102"/>
      <c r="HG22" s="102"/>
      <c r="HH22" s="104" t="str">
        <f>IF(AND(HF22="",HG22=""),"",HF22*HF$4+HG22*(1-HF$4))</f>
        <v/>
      </c>
      <c r="HI22" s="118"/>
      <c r="HJ22" s="104" t="str">
        <f>IF(AND(HF22="",HG22=""),"",IF(OR(HI22="",HI22&lt;HH22),HH22,IF(HG22="",HI22,HF22*HF$4+HI22*(1-HF$4))))</f>
        <v/>
      </c>
      <c r="HK22" s="102"/>
      <c r="HL22" s="102"/>
      <c r="HM22" s="104" t="str">
        <f>IF(AND(HK22="",HL22=""),"",HK22*HK$4+HL22*(1-HK$4))</f>
        <v/>
      </c>
      <c r="HN22" s="102"/>
      <c r="HO22" s="104" t="str">
        <f>IF(AND(HK22="",HL22=""),"",IF(OR(HN22="",HN22&lt;HM22),HM22,IF(HL22="",HN22,HK22*HK$4+HN22*(1-HK$4))))</f>
        <v/>
      </c>
      <c r="HP22" s="104">
        <f>IF(AND(GQ22="",GV22="",HA22=""),"",SUM(GQ22)*SUM(GU$4)+SUM(GV22)*SUM(GZ$4)+SUM(HA22)*SUM(HE$4)+SUM(HF22)*SUM(HJ$4)+SUM(HK22)*SUM(HO$4))</f>
        <v>8.875</v>
      </c>
      <c r="HQ22" s="104">
        <f>IF(AND(GR22="",GW22="",HB22=""),"",SUM(GR22)*SUM(GU$4)+SUM(GW22)*SUM(GZ$4)+SUM(HB22)*SUM(HE$4)+SUM(HG22)*SUM(HJ$4)+SUM(HL22)*SUM(HO$4))</f>
        <v>9.0625</v>
      </c>
      <c r="HR22" s="104">
        <f>IF(AND(GS22="",GX22="",HC22=""),"",SUM(GS22)*SUM(GU$4)+SUM(GX22)*SUM(GZ$4)+SUM(HC22)*SUM(HE$4)+SUM(HH22)*SUM(HJ$4)+SUM(HM22)*SUM(HO$4))</f>
        <v>8.9875000000000007</v>
      </c>
      <c r="HS22" s="104">
        <f>IF(AND(GT22="",GY22="",HD22=""),"",SUM(GT22)*SUM(GU$4)+SUM(GY22)*SUM(GZ$4)+SUM(HD22)*SUM(HE$4)+SUM(HI22)*SUM(HJ$4)+SUM(HN22)*SUM(HO$4))</f>
        <v>3.28125</v>
      </c>
      <c r="HT22" s="104">
        <f>IF(AND(GU22="",GZ22="",HE22=""),"",SUM(GU22)*SUM(GU$4)+SUM(GZ22)*SUM(GZ$4)+SUM(HE22)*SUM(HE$4)+SUM(HJ22)*SUM(HJ$4)+SUM(HO22)*SUM(HO$4))</f>
        <v>9.2687500000000007</v>
      </c>
      <c r="HU22" s="105">
        <f>IF(HR22="","",IF(SUM(HT22)=0,IF(SUM(HR22)&gt;=10,HU$4,0),IF(SUM(HT22)&gt;=10,HU$4,0)))</f>
        <v>0</v>
      </c>
      <c r="HV22" s="109">
        <f>IF(ISERROR(RANK(HT22,HT$6:HT$31)),"",RANK(HT22,HT$6:HT$31))</f>
        <v>24</v>
      </c>
      <c r="HW22" s="102">
        <v>10.5</v>
      </c>
      <c r="HX22" s="102">
        <v>10.5</v>
      </c>
      <c r="HY22" s="104">
        <f>IF(AND(HW22="",HX22=""),"",HW22*HW$4+HX22*(1-HW$4))</f>
        <v>10.5</v>
      </c>
      <c r="HZ22" s="102">
        <v>14</v>
      </c>
      <c r="IA22" s="104">
        <f>IF(AND(HW22="",HX22=""),"",IF(OR(HZ22="",HZ22&lt;HY22),HY22,IF(HX22="",HZ22,HW22*HW$4+HZ22*(1-HW$4))))</f>
        <v>10.5</v>
      </c>
      <c r="IB22" s="102">
        <v>8</v>
      </c>
      <c r="IC22" s="102">
        <v>8</v>
      </c>
      <c r="ID22" s="104">
        <f>IF(AND(IB22="",IC22=""),"",IB22*IB$4+IC22*(1-IB$4))</f>
        <v>8</v>
      </c>
      <c r="IE22" s="102">
        <v>9.5</v>
      </c>
      <c r="IF22" s="104">
        <f>IF(AND(IB22="",IC22=""),"",IF(OR(IE22="",IE22&lt;ID22),ID22,IF(IC22="",IE22,IB22*IB$4+IE22*(1-IB$4))))</f>
        <v>8</v>
      </c>
      <c r="IG22" s="102"/>
      <c r="IH22" s="102"/>
      <c r="II22" s="104" t="str">
        <f>IF(AND(IG22="",IH22=""),"",IG22*IG$4+IH22*(1-IG$4))</f>
        <v/>
      </c>
      <c r="IJ22" s="118"/>
      <c r="IK22" s="104" t="str">
        <f>IF(AND(IG22="",IH22=""),"",IF(OR(IJ22="",IJ22&lt;II22),II22,IF(IH22="",IJ22,IG22*IG$4+IJ22*(1-IG$4))))</f>
        <v/>
      </c>
      <c r="IL22" s="102"/>
      <c r="IM22" s="102"/>
      <c r="IN22" s="104" t="str">
        <f>IF(AND(IL22="",IM22=""),"",IL22*IL$4+IM22*(1-IL$4))</f>
        <v/>
      </c>
      <c r="IO22" s="118"/>
      <c r="IP22" s="104" t="str">
        <f>IF(AND(IL22="",IM22=""),"",IF(OR(IO22="",IO22&lt;IN22),IN22,IF(IM22="",IO22,IL22*IL$4+IO22*(1-IL$4))))</f>
        <v/>
      </c>
      <c r="IQ22" s="102"/>
      <c r="IR22" s="102"/>
      <c r="IS22" s="104" t="str">
        <f>IF(AND(IQ22="",IR22=""),"",IQ22*IQ$4+IR22*(1-IQ$4))</f>
        <v/>
      </c>
      <c r="IT22" s="102"/>
      <c r="IU22" s="104" t="str">
        <f>IF(AND(IQ22="",IR22=""),"",IF(OR(IT22="",IT22&lt;IS22),IS22,IF(IR22="",IT22,IQ22*IQ$4+IT22*(1-IQ$4))))</f>
        <v/>
      </c>
      <c r="IV22" s="104">
        <f>IF(AND(HW22="",IB22="",IG22=""),"",SUM(HW22)*SUM(IA$4)+SUM(IB22)*SUM(IF$4)+SUM(IG22)*SUM(IK$4)+SUM(IL22)*SUM(IP$4)+SUM(IQ22)*SUM(IU$4))</f>
        <v>9.25</v>
      </c>
      <c r="IW22" s="104">
        <f>IF(AND(HX22="",IC22="",IH22=""),"",SUM(HX22)*SUM(IA$4)+SUM(IC22)*SUM(IF$4)+SUM(IH22)*SUM(IK$4)+SUM(IM22)*SUM(IP$4)+SUM(IR22)*SUM(IU$4))</f>
        <v>9.25</v>
      </c>
      <c r="IX22" s="104">
        <f>IF(AND(HY22="",ID22="",II22=""),"",SUM(HY22)*SUM(IA$4)+SUM(ID22)*SUM(IF$4)+SUM(II22)*SUM(IK$4)+SUM(IN22)*SUM(IP$4)+SUM(IS22)*SUM(IU$4))</f>
        <v>9.25</v>
      </c>
      <c r="IY22" s="104">
        <f>IF(AND(HZ22="",IE22="",IJ22=""),"",SUM(HZ22)*SUM(IA$4)+SUM(IE22)*SUM(IF$4)+SUM(IJ22)*SUM(IK$4)+SUM(IO22)*SUM(IP$4)+SUM(IT22)*SUM(IU$4))</f>
        <v>11.75</v>
      </c>
      <c r="IZ22" s="104">
        <f>IF(AND(IA22="",IF22="",IK22=""),"",SUM(IA22)*SUM(IA$4)+SUM(IF22)*SUM(IF$4)+SUM(IK22)*SUM(IK$4)+SUM(IP22)*SUM(IP$4)+SUM(IU22)*SUM(IU$4))</f>
        <v>9.25</v>
      </c>
      <c r="JA22" s="105">
        <f>IF(IX22="","",IF(SUM(IZ22)=0,IF(SUM(IX22)&gt;=10,JA$4,0),IF(SUM(IZ22)&gt;=10,JA$4,0)))</f>
        <v>0</v>
      </c>
      <c r="JB22" s="109">
        <f>IF(ISERROR(RANK(IZ22,IZ$6:IZ$31)),"",RANK(IZ22,IZ$6:IZ$31))</f>
        <v>23</v>
      </c>
      <c r="JC22" s="102"/>
      <c r="JD22" s="102"/>
      <c r="JE22" s="104" t="str">
        <f>IF(AND(JC22="",JD22=""),"",JC22*JC$4+JD22*(1-JC$4))</f>
        <v/>
      </c>
      <c r="JF22" s="102"/>
      <c r="JG22" s="104" t="str">
        <f>IF(AND(JC22="",JD22=""),"",IF(OR(JF22="",JF22&lt;JE22),JE22,IF(JD22="",JF22,JC22*JC$4+JF22*(1-JC$4))))</f>
        <v/>
      </c>
      <c r="JH22" s="102">
        <v>8</v>
      </c>
      <c r="JI22" s="102">
        <v>8</v>
      </c>
      <c r="JJ22" s="104">
        <f>IF(AND(JH22="",JI22=""),"",JH22*JH$4+JI22*(1-JH$4))</f>
        <v>8</v>
      </c>
      <c r="JK22" s="102"/>
      <c r="JL22" s="104">
        <f>IF(AND(JH22="",JI22=""),"",IF(OR(JK22="",JK22&lt;JJ22),JJ22,IF(JI22="",JK22,JH22*JH$4+JK22*(1-JH$4))))</f>
        <v>8</v>
      </c>
      <c r="JM22" s="102"/>
      <c r="JN22" s="102"/>
      <c r="JO22" s="104" t="str">
        <f>IF(AND(JM22="",JN22=""),"",JM22*JM$4+JN22*(1-JM$4))</f>
        <v/>
      </c>
      <c r="JP22" s="118"/>
      <c r="JQ22" s="104" t="str">
        <f>IF(AND(JM22="",JN22=""),"",IF(OR(JP22="",JP22&lt;JO22),JO22,IF(JN22="",JP22,JM22*JM$4+JP22*(1-JM$4))))</f>
        <v/>
      </c>
      <c r="JR22" s="102"/>
      <c r="JS22" s="102"/>
      <c r="JT22" s="104" t="str">
        <f>IF(AND(JR22="",JS22=""),"",JR22*JR$4+JS22*(1-JR$4))</f>
        <v/>
      </c>
      <c r="JU22" s="118"/>
      <c r="JV22" s="104" t="str">
        <f>IF(AND(JR22="",JS22=""),"",IF(OR(JU22="",JU22&lt;JT22),JT22,IF(JS22="",JU22,JR22*JR$4+JU22*(1-JR$4))))</f>
        <v/>
      </c>
      <c r="JW22" s="102"/>
      <c r="JX22" s="102"/>
      <c r="JY22" s="104" t="str">
        <f>IF(AND(JW22="",JX22=""),"",JW22*JW$4+JX22*(1-JW$4))</f>
        <v/>
      </c>
      <c r="JZ22" s="102"/>
      <c r="KA22" s="104" t="str">
        <f>IF(AND(JW22="",JX22=""),"",IF(OR(JZ22="",JZ22&lt;JY22),JY22,IF(JX22="",JZ22,JW22*JW$4+JZ22*(1-JW$4))))</f>
        <v/>
      </c>
      <c r="KB22" s="104">
        <f>IF(AND(JC22="",JH22="",JM22=""),"",SUM(JC22)*SUM(JG$4)+SUM(JH22)*SUM(JL$4)+SUM(JM22)*SUM(JQ$4)+SUM(JR22)*SUM(JV$4)+SUM(JW22)*SUM(KA$4))</f>
        <v>8</v>
      </c>
      <c r="KC22" s="104">
        <f>IF(AND(JD22="",JI22="",JN22=""),"",SUM(JD22)*SUM(JG$4)+SUM(JI22)*SUM(JL$4)+SUM(JN22)*SUM(JQ$4)+SUM(JS22)*SUM(JV$4)+SUM(JX22)*SUM(KA$4))</f>
        <v>8</v>
      </c>
      <c r="KD22" s="104">
        <f>IF(AND(JE22="",JJ22="",JO22=""),"",SUM(JE22)*SUM(JG$4)+SUM(JJ22)*SUM(JL$4)+SUM(JO22)*SUM(JQ$4)+SUM(JT22)*SUM(JV$4)+SUM(JY22)*SUM(KA$4))</f>
        <v>8</v>
      </c>
      <c r="KE22" s="104" t="str">
        <f>IF(AND(JF22="",JK22="",JP22=""),"",SUM(JF22)*SUM(JG$4)+SUM(JK22)*SUM(JL$4)+SUM(JP22)*SUM(JQ$4)+SUM(JU22)*SUM(JV$4)+SUM(JZ22)*SUM(KA$4))</f>
        <v/>
      </c>
      <c r="KF22" s="104">
        <f>IF(AND(JG22="",JL22="",JQ22=""),"",SUM(JG22)*SUM(JG$4)+SUM(JL22)*SUM(JL$4)+SUM(JQ22)*SUM(JQ$4)+SUM(JV22)*SUM(JV$4)+SUM(KA22)*SUM(KA$4))</f>
        <v>8</v>
      </c>
      <c r="KG22" s="105">
        <f>IF(KD22="","",IF(SUM(KF22)=0,IF(SUM(KD22)&gt;=10,KG$4,0),IF(SUM(KF22)&gt;=10,KG$4,0)))</f>
        <v>0</v>
      </c>
      <c r="KH22" s="109">
        <f>IF(ISERROR(RANK(KF22,KF$6:KF$31)),"",RANK(KF22,KF$6:KF$31))</f>
        <v>23</v>
      </c>
      <c r="KI22" s="102">
        <v>3</v>
      </c>
      <c r="KJ22" s="102">
        <v>9</v>
      </c>
      <c r="KK22" s="104">
        <f>IF(AND(KI22="",KJ22=""),"",KI22*KI$4+KJ22*(1-KI$4))</f>
        <v>6.6</v>
      </c>
      <c r="KL22" s="102">
        <v>13.5</v>
      </c>
      <c r="KM22" s="104">
        <f>IF(AND(KI22="",KJ22=""),"",IF(OR(KL22="",KL22&lt;KK22),KK22,IF(KJ22="",KL22,KI22*KI$4+KL22*(1-KI$4))))</f>
        <v>9.3000000000000007</v>
      </c>
      <c r="KN22" s="197">
        <v>11</v>
      </c>
      <c r="KO22" s="198">
        <v>6.75</v>
      </c>
      <c r="KP22" s="104">
        <f>IF(AND(KN22="",KO22=""),"",KN22*KN$4+KO22*(1-KN$4))</f>
        <v>8.4499999999999993</v>
      </c>
      <c r="KQ22" s="200">
        <v>12.5</v>
      </c>
      <c r="KR22" s="104">
        <f>IF(AND(KN22="",KO22=""),"",IF(OR(KQ22="",KQ22&lt;KP22),KP22,IF(KO22="",KQ22,KN22*KN$4+KQ22*(1-KN$4))))</f>
        <v>11.9</v>
      </c>
      <c r="KS22" s="102">
        <v>14</v>
      </c>
      <c r="KT22" s="102">
        <v>14</v>
      </c>
      <c r="KU22" s="104">
        <f>IF(AND(KS22="",KT22=""),"",KS22*KS$4+KT22*(1-KS$4))</f>
        <v>14</v>
      </c>
      <c r="KV22" s="118"/>
      <c r="KW22" s="104">
        <f>IF(AND(KS22="",KT22=""),"",IF(OR(KV22="",KV22&lt;KU22),KU22,IF(KT22="",KV22,KS22*KS$4+KV22*(1-KS$4))))</f>
        <v>14</v>
      </c>
      <c r="KX22" s="102"/>
      <c r="KY22" s="102"/>
      <c r="KZ22" s="104" t="str">
        <f>IF(AND(KX22="",KY22=""),"",KX22*KX$4+KY22*(1-KX$4))</f>
        <v/>
      </c>
      <c r="LA22" s="118"/>
      <c r="LB22" s="104" t="str">
        <f>IF(AND(KX22="",KY22=""),"",IF(OR(LA22="",LA22&lt;KZ22),KZ22,IF(KY22="",LA22,KX22*KX$4+LA22*(1-KX$4))))</f>
        <v/>
      </c>
      <c r="LC22" s="102"/>
      <c r="LD22" s="102"/>
      <c r="LE22" s="104" t="str">
        <f>IF(AND(LC22="",LD22=""),"",LC22*LC$4+LD22*(1-LC$4))</f>
        <v/>
      </c>
      <c r="LF22" s="102"/>
      <c r="LG22" s="104" t="str">
        <f>IF(AND(LC22="",LD22=""),"",IF(OR(LF22="",LF22&lt;LE22),LE22,IF(LD22="",LF22,LC22*LC$4+LF22*(1-LC$4))))</f>
        <v/>
      </c>
      <c r="LH22" s="104">
        <f>IF(AND(KI22="",KN22="",KS22=""),"",SUM(KI22)*SUM(KM$4)+SUM(KN22)*SUM(KR$4)+SUM(KS22)*SUM(KW$4)+SUM(KX22)*SUM(LB$4)+SUM(LC22)*SUM(LG$4))</f>
        <v>8.75</v>
      </c>
      <c r="LI22" s="104">
        <f>IF(AND(KJ22="",KO22="",KT22=""),"",SUM(KJ22)*SUM(KM$4)+SUM(KO22)*SUM(KR$4)+SUM(KT22)*SUM(KW$4)+SUM(KY22)*SUM(LB$4)+SUM(LD22)*SUM(LG$4))</f>
        <v>9.40625</v>
      </c>
      <c r="LJ22" s="104">
        <f>IF(AND(KK22="",KP22="",KU22=""),"",SUM(KK22)*SUM(KM$4)+SUM(KP22)*SUM(KR$4)+SUM(KU22)*SUM(KW$4)+SUM(KZ22)*SUM(LB$4)+SUM(LE22)*SUM(LG$4))</f>
        <v>9.1437499999999989</v>
      </c>
      <c r="LK22" s="104">
        <f>IF(AND(KL22="",KQ22="",KV22=""),"",SUM(KL22)*SUM(KM$4)+SUM(KQ22)*SUM(KR$4)+SUM(KV22)*SUM(KW$4)+SUM(LA22)*SUM(LB$4)+SUM(LF22)*SUM(LG$4))</f>
        <v>9.75</v>
      </c>
      <c r="LL22" s="104">
        <f>IF(AND(KM22="",KR22="",KW22=""),"",SUM(KM22)*SUM(KM$4)+SUM(KR22)*SUM(KR$4)+SUM(KW22)*SUM(KW$4)+SUM(LB22)*SUM(LB$4)+SUM(LG22)*SUM(LG$4))</f>
        <v>11.450000000000001</v>
      </c>
      <c r="LM22" s="105">
        <f>IF(LJ22="","",IF(SUM(LL22)=0,IF(SUM(LJ22)&gt;=10,LM$4,0),IF(SUM(LL22)&gt;=10,LM$4,0)))</f>
        <v>2</v>
      </c>
      <c r="LN22" s="109">
        <f>IF(ISERROR(RANK(LL22,LL$6:LL$31)),"",RANK(LL22,LL$6:LL$31))</f>
        <v>19</v>
      </c>
      <c r="LO22" s="102"/>
      <c r="LP22" s="102"/>
      <c r="LQ22" s="104" t="str">
        <f>IF(AND(LO22="",LP22=""),"",LO22*LO$4+LP22*(1-LO$4))</f>
        <v/>
      </c>
      <c r="LR22" s="102"/>
      <c r="LS22" s="104" t="str">
        <f>IF(AND(LO22="",LP22=""),"",IF(OR(LR22="",LR22&lt;LQ22),LQ22,IF(LP22="",LR22,LO22*LO$4+LR22*(1-LO$4))))</f>
        <v/>
      </c>
      <c r="LT22" s="102"/>
      <c r="LU22" s="102"/>
      <c r="LV22" s="104" t="str">
        <f>IF(AND(LT22="",LU22=""),"",LT22*LT$4+LU22*(1-LT$4))</f>
        <v/>
      </c>
      <c r="LW22" s="102"/>
      <c r="LX22" s="104" t="str">
        <f>IF(AND(LT22="",LU22=""),"",IF(OR(LW22="",LW22&lt;LV22),LV22,IF(LU22="",LW22,LT22*LT$4+LW22*(1-LT$4))))</f>
        <v/>
      </c>
      <c r="LY22" s="102"/>
      <c r="LZ22" s="102"/>
      <c r="MA22" s="104" t="str">
        <f>IF(AND(LY22="",LZ22=""),"",LY22*LY$4+LZ22*(1-LY$4))</f>
        <v/>
      </c>
      <c r="MB22" s="118"/>
      <c r="MC22" s="104" t="str">
        <f>IF(AND(LY22="",LZ22=""),"",IF(OR(MB22="",MB22&lt;MA22),MA22,IF(LZ22="",MB22,LY22*LY$4+MB22*(1-LY$4))))</f>
        <v/>
      </c>
      <c r="MD22" s="102"/>
      <c r="ME22" s="102"/>
      <c r="MF22" s="104" t="str">
        <f>IF(AND(MD22="",ME22=""),"",MD22*MD$4+ME22*(1-MD$4))</f>
        <v/>
      </c>
      <c r="MG22" s="118"/>
      <c r="MH22" s="104" t="str">
        <f>IF(AND(MD22="",ME22=""),"",IF(OR(MG22="",MG22&lt;MF22),MF22,IF(ME22="",MG22,MD22*MD$4+MG22*(1-MD$4))))</f>
        <v/>
      </c>
      <c r="MI22" s="102"/>
      <c r="MJ22" s="102"/>
      <c r="MK22" s="104" t="str">
        <f>IF(AND(MI22="",MJ22=""),"",MI22*MI$4+MJ22*(1-MI$4))</f>
        <v/>
      </c>
      <c r="ML22" s="102"/>
      <c r="MM22" s="104" t="str">
        <f>IF(AND(MI22="",MJ22=""),"",IF(OR(ML22="",ML22&lt;MK22),MK22,IF(MJ22="",ML22,MI22*MI$4+ML22*(1-MI$4))))</f>
        <v/>
      </c>
      <c r="MN22" s="104" t="str">
        <f>IF(AND(LO22="",LT22="",LY22=""),"",SUM(LO22)*SUM(LS$4)+SUM(LT22)*SUM(LX$4)+SUM(LY22)*SUM(MC$4)+SUM(MD22)*SUM(MH$4)+SUM(MI22)*SUM(MM$4))</f>
        <v/>
      </c>
      <c r="MO22" s="104" t="str">
        <f>IF(AND(LP22="",LU22="",LZ22=""),"",SUM(LP22)*SUM(LS$4)+SUM(LU22)*SUM(LX$4)+SUM(LZ22)*SUM(MC$4)+SUM(ME22)*SUM(MH$4)+SUM(MJ22)*SUM(MM$4))</f>
        <v/>
      </c>
      <c r="MP22" s="104" t="str">
        <f>IF(AND(LQ22="",LV22="",MA22=""),"",SUM(LQ22)*SUM(LS$4)+SUM(LV22)*SUM(LX$4)+SUM(MA22)*SUM(MC$4)+SUM(MF22)*SUM(MH$4)+SUM(MK22)*SUM(MM$4))</f>
        <v/>
      </c>
      <c r="MQ22" s="104" t="str">
        <f>IF(AND(LR22="",LW22="",MB22=""),"",SUM(LR22)*SUM(LS$4)+SUM(LW22)*SUM(LX$4)+SUM(MB22)*SUM(MC$4)+SUM(MG22)*SUM(MH$4)+SUM(ML22)*SUM(MM$4))</f>
        <v/>
      </c>
      <c r="MR22" s="104" t="str">
        <f>IF(AND(LS22="",LX22="",MC22=""),"",SUM(LS22)*SUM(LS$4)+SUM(LX22)*SUM(LX$4)+SUM(MC22)*SUM(MC$4)+SUM(MH22)*SUM(MH$4)+SUM(MM22)*SUM(MM$4))</f>
        <v/>
      </c>
      <c r="MS22" s="105" t="str">
        <f>IF(MP22="","",IF(SUM(MR22)=0,IF(SUM(MP22)&gt;=10,MS$4,0),IF(SUM(MR22)&gt;=10,MS$4,0)))</f>
        <v/>
      </c>
      <c r="MT22" s="109" t="str">
        <f>IF(ISERROR(RANK(MR22,MR$6:MR$31)),"",RANK(MR22,MR$6:MR$31))</f>
        <v/>
      </c>
      <c r="MU22" s="102"/>
      <c r="MV22" s="102"/>
      <c r="MW22" s="104" t="str">
        <f>IF(AND(MU22="",MV22=""),"",MU22*MU$4+MV22*(1-MU$4))</f>
        <v/>
      </c>
      <c r="MX22" s="102"/>
      <c r="MY22" s="104" t="str">
        <f>IF(AND(MU22="",MV22=""),"",IF(OR(MX22="",MX22&lt;MW22),MW22,IF(MV22="",MX22,MU22*MU$4+MX22*(1-MU$4))))</f>
        <v/>
      </c>
      <c r="MZ22" s="102"/>
      <c r="NA22" s="102"/>
      <c r="NB22" s="104" t="str">
        <f>IF(AND(MZ22="",NA22=""),"",MZ22*MZ$4+NA22*(1-MZ$4))</f>
        <v/>
      </c>
      <c r="NC22" s="102"/>
      <c r="ND22" s="104" t="str">
        <f>IF(AND(MZ22="",NA22=""),"",IF(OR(NC22="",NC22&lt;NB22),NB22,IF(NA22="",NC22,MZ22*MZ$4+NC22*(1-MZ$4))))</f>
        <v/>
      </c>
      <c r="NE22" s="102"/>
      <c r="NF22" s="102"/>
      <c r="NG22" s="104" t="str">
        <f>IF(AND(NE22="",NF22=""),"",NE22*NE$4+NF22*(1-NE$4))</f>
        <v/>
      </c>
      <c r="NH22" s="118"/>
      <c r="NI22" s="104" t="str">
        <f>IF(AND(NE22="",NF22=""),"",IF(OR(NH22="",NH22&lt;NG22),NG22,IF(NF22="",NH22,NE22*NE$4+NH22*(1-NE$4))))</f>
        <v/>
      </c>
      <c r="NJ22" s="102"/>
      <c r="NK22" s="102"/>
      <c r="NL22" s="104" t="str">
        <f>IF(AND(NJ22="",NK22=""),"",NJ22*NJ$4+NK22*(1-NJ$4))</f>
        <v/>
      </c>
      <c r="NM22" s="118"/>
      <c r="NN22" s="104" t="str">
        <f>IF(AND(NJ22="",NK22=""),"",IF(OR(NM22="",NM22&lt;NL22),NL22,IF(NK22="",NM22,NJ22*NJ$4+NM22*(1-NJ$4))))</f>
        <v/>
      </c>
      <c r="NO22" s="102"/>
      <c r="NP22" s="102"/>
      <c r="NQ22" s="104" t="str">
        <f>IF(AND(NO22="",NP22=""),"",NO22*NO$4+NP22*(1-NO$4))</f>
        <v/>
      </c>
      <c r="NR22" s="102"/>
      <c r="NS22" s="104" t="str">
        <f>IF(AND(NO22="",NP22=""),"",IF(OR(NR22="",NR22&lt;NQ22),NQ22,IF(NP22="",NR22,NO22*NO$4+NR22*(1-NO$4))))</f>
        <v/>
      </c>
      <c r="NT22" s="104" t="str">
        <f>IF(AND(MU22="",MZ22="",NE22=""),"",SUM(MU22)*SUM(MY$4)+SUM(MZ22)*SUM(ND$4)+SUM(NE22)*SUM(NI$4)+SUM(NJ22)*SUM(NN$4)+SUM(NO22)*SUM(NS$4))</f>
        <v/>
      </c>
      <c r="NU22" s="104" t="str">
        <f>IF(AND(MV22="",NA22="",NF22=""),"",SUM(MV22)*SUM(MY$4)+SUM(NA22)*SUM(ND$4)+SUM(NF22)*SUM(NI$4)+SUM(NK22)*SUM(NN$4)+SUM(NP22)*SUM(NS$4))</f>
        <v/>
      </c>
      <c r="NV22" s="104" t="str">
        <f>IF(AND(MW22="",NB22="",NG22=""),"",SUM(MW22)*SUM(MY$4)+SUM(NB22)*SUM(ND$4)+SUM(NG22)*SUM(NI$4)+SUM(NL22)*SUM(NN$4)+SUM(NQ22)*SUM(NS$4))</f>
        <v/>
      </c>
      <c r="NW22" s="104" t="str">
        <f>IF(AND(MX22="",NC22="",NH22=""),"",SUM(MX22)*SUM(MY$4)+SUM(NC22)*SUM(ND$4)+SUM(NH22)*SUM(NI$4)+SUM(NM22)*SUM(NN$4)+SUM(NR22)*SUM(NS$4))</f>
        <v/>
      </c>
      <c r="NX22" s="104" t="str">
        <f>IF(AND(MY22="",ND22="",NI22=""),"",SUM(MY22)*SUM(MY$4)+SUM(ND22)*SUM(ND$4)+SUM(NI22)*SUM(NI$4)+SUM(NN22)*SUM(NN$4)+SUM(NS22)*SUM(NS$4))</f>
        <v/>
      </c>
      <c r="NY22" s="105" t="str">
        <f>IF(NV22="","",IF(SUM(NX22)=0,IF(SUM(NV22)&gt;=10,NY$4,0),IF(SUM(NX22)&gt;=10,NY$4,0)))</f>
        <v/>
      </c>
      <c r="NZ22" s="109" t="str">
        <f>IF(ISERROR(RANK(NX22,NX$6:NX$31)),"",RANK(NX22,NX$6:NX$31))</f>
        <v/>
      </c>
      <c r="OA22" s="73" t="str">
        <f>B22</f>
        <v>Olivier</v>
      </c>
      <c r="OB22" s="104">
        <f>AJ22</f>
        <v>10.884374999999999</v>
      </c>
      <c r="OC22" s="104">
        <f>BP22</f>
        <v>11.281249999999998</v>
      </c>
      <c r="OD22" s="104">
        <f>CV22</f>
        <v>11.147500000000001</v>
      </c>
      <c r="OE22" s="104">
        <f>EB22</f>
        <v>6.9</v>
      </c>
      <c r="OF22" s="104">
        <f>FH22</f>
        <v>9.4749999999999996</v>
      </c>
      <c r="OG22" s="104">
        <f>GN22</f>
        <v>9.875</v>
      </c>
      <c r="OH22" s="104">
        <f>HT22</f>
        <v>9.2687500000000007</v>
      </c>
      <c r="OI22" s="104">
        <f>IZ22</f>
        <v>9.25</v>
      </c>
      <c r="OJ22" s="104">
        <f>KF22</f>
        <v>8</v>
      </c>
      <c r="OK22" s="104">
        <f>LL22</f>
        <v>11.450000000000001</v>
      </c>
      <c r="OL22" s="104" t="str">
        <f>MR22</f>
        <v/>
      </c>
      <c r="OM22" s="104" t="str">
        <f>NX22</f>
        <v/>
      </c>
      <c r="ON22" s="134"/>
      <c r="OO22" s="104" t="e">
        <f>IF(AF22="","",(SUM(#REF!)*SUM($AK$4)+SUM(BL22)*SUM($BQ$4)+SUM(CR22)*SUM($CW$4)+SUM(DX22)*SUM($EC$4)+SUM(FD22)*SUM($FI$4)+SUM(GJ22)*SUM($GO$4)+SUM(HP22)*SUM($HU$4)+SUM(IV22)*SUM($JA$4)+SUM(KB22)*SUM($KG$4)+SUM(LH22)*SUM($LM$4)+SUM(MN22)*SUM($MS$4)+SUM(NT22)*SUM($NY$4))/30)</f>
        <v>#REF!</v>
      </c>
      <c r="OP22" s="104" t="e">
        <f>IF(AG22="","",(SUM(#REF!)*SUM($AK$4)+SUM(BM22)*SUM($BQ$4)+SUM(CS22)*SUM($CW$4)+SUM(DY22)*SUM($EC$4)+SUM(FE22)*SUM($FI$4)+SUM(GK22)*SUM($GO$4)+SUM(HQ22)*SUM($HU$4)+SUM(IW22)*SUM($JA$4)+SUM(KC22)*SUM($KG$4)+SUM(LI22)*SUM($LM$4)+SUM(MO22)*SUM($MS$4)+SUM(NU22)*SUM($NY$4))/30)</f>
        <v>#REF!</v>
      </c>
      <c r="OQ22" s="104">
        <f>IF(AH22="","",($AK$4*SUM(AH22)+$BQ$4*SUM(BN22)+$CW$4*SUM(CT22)+$EC$4*SUM(DZ22)+$FI$4*SUM(FF22)+$GO$4*SUM(GL22)+$HU$4*SUM(HR22)+$JA$4*SUM(IX22)+$KG$4*SUM(KD22)+$LM$4*SUM(LJ22)+$MS$4*SUM(MP22)+$NY$4*SUM(NV22))/30)</f>
        <v>9.1372708333333321</v>
      </c>
      <c r="OR22" s="104">
        <f>IF(AJ22="","",($AK$4*SUM(AJ22)+$BQ$4*SUM(BP22)+$CW$4*SUM(CV22)+$EC$4*SUM(EB22)+$FI$4*SUM(FH22)+$GO$4*SUM(GN22)+$HU$4*SUM(HT22)+$JA$4*SUM(IZ22)+$KG$4*SUM(KF22)+$LM$4*SUM(LL22)+$MS$4*SUM(MR22)+$NY$4*SUM(NX22))/30)</f>
        <v>9.8616458333333306</v>
      </c>
      <c r="OS22" s="105">
        <f>IF(AL22="","",SUM($AK22,$BQ22,$CW22,$EC22,$FI22,$GO22,$HU22,$JA22,$KG22,$LM22,$MS22,$NY22))</f>
        <v>15</v>
      </c>
      <c r="OT22" s="105">
        <f>IF(OR22="","",IF(OR22&lt;10,OS22,30))</f>
        <v>15</v>
      </c>
      <c r="OU22" s="134"/>
      <c r="OV22" s="109">
        <f>IF(ISERROR(RANK(OR22,OR$6:OR$31)),"",RANK(OR22,OR$6:OR$31))</f>
        <v>24</v>
      </c>
      <c r="OX22" s="95" t="s">
        <v>34</v>
      </c>
      <c r="OY22" s="95" t="s">
        <v>36</v>
      </c>
      <c r="OZ22" s="95" t="s">
        <v>36</v>
      </c>
      <c r="PA22" s="95" t="s">
        <v>35</v>
      </c>
      <c r="PB22" s="95"/>
      <c r="PC22" s="95" t="s">
        <v>35</v>
      </c>
      <c r="PD22" s="95"/>
      <c r="PE22" s="95"/>
      <c r="PF22" s="95"/>
      <c r="PG22" s="95"/>
    </row>
    <row r="23" spans="1:423" ht="15.6" x14ac:dyDescent="0.3">
      <c r="A23" s="103" t="e">
        <f>A22+1</f>
        <v>#VALUE!</v>
      </c>
      <c r="B23" s="197" t="s">
        <v>287</v>
      </c>
      <c r="C23" s="197"/>
      <c r="D23" s="195"/>
      <c r="E23" s="195"/>
      <c r="F23" s="196"/>
      <c r="G23" s="102">
        <v>15.5</v>
      </c>
      <c r="H23" s="102">
        <v>16.25</v>
      </c>
      <c r="I23" s="104">
        <f>IF(AND(G23="",H23=""),"",G23*G$4+H23*(1-G$4))</f>
        <v>15.95</v>
      </c>
      <c r="J23" s="102"/>
      <c r="K23" s="104">
        <f>IF(AND(G23="",H23=""),"",IF(OR(J23="",J23&lt;I23),I23,IF(H23="",J23,G23*G$4+J23*(1-G$4))))</f>
        <v>15.95</v>
      </c>
      <c r="L23" s="102">
        <v>17</v>
      </c>
      <c r="M23" s="102">
        <v>9.25</v>
      </c>
      <c r="N23" s="104">
        <f>IF(AND(L23="",M23=""),"",L23*L$4+M23*(1-L$4))</f>
        <v>12.350000000000001</v>
      </c>
      <c r="O23" s="102"/>
      <c r="P23" s="104">
        <f>IF(AND(L23="",M23=""),"",IF(OR(O23="",O23&lt;N23),N23,IF(M23="",O23,L23*L$4+O23*(1-L$4))))</f>
        <v>12.350000000000001</v>
      </c>
      <c r="Q23" s="102">
        <v>13</v>
      </c>
      <c r="R23" s="102">
        <v>16</v>
      </c>
      <c r="S23" s="104">
        <f>IF(AND(Q23="",R23=""),"",Q23*Q$4+R23*(1-Q$4))</f>
        <v>14.8</v>
      </c>
      <c r="T23" s="118"/>
      <c r="U23" s="104">
        <f>IF(AND(Q23="",R23=""),"",IF(OR(T23="",T23&lt;S23),S23,IF(R23="",T23,Q23*Q$4+T23*(1-Q$4))))</f>
        <v>14.8</v>
      </c>
      <c r="V23" s="102">
        <v>17</v>
      </c>
      <c r="W23" s="102">
        <v>14.5</v>
      </c>
      <c r="X23" s="104">
        <f>IF(AND(V23="",W23=""),"",V23*V$4+W23*(1-V$4))</f>
        <v>15.5</v>
      </c>
      <c r="Y23" s="118"/>
      <c r="Z23" s="104">
        <f>IF(AND(V23="",W23=""),"",IF(OR(Y23="",Y23&lt;X23),X23,IF(W23="",Y23,V23*V$4+Y23*(1-V$4))))</f>
        <v>15.5</v>
      </c>
      <c r="AA23" s="102"/>
      <c r="AB23" s="102"/>
      <c r="AC23" s="104" t="str">
        <f>IF(AND(AA23="",AB23=""),"",AA23*AA$4+AB23*(1-AA$4))</f>
        <v/>
      </c>
      <c r="AD23" s="102"/>
      <c r="AE23" s="104" t="str">
        <f>IF(AND(AA23="",AB23=""),"",IF(OR(AD23="",AD23&lt;AC23),AC23,IF(AB23="",AD23,AA23*AA$4+AD23*(1-AA$4))))</f>
        <v/>
      </c>
      <c r="AF23" s="104">
        <f>IF(AND(G23="",L23="",Q23=""),"",SUM(G23)*SUM(K$4)+SUM(L23)*SUM(P$4)+SUM(Q23)*SUM(U$4)+SUM(V23)*SUM(Z$4)+SUM(AA23)*SUM(AE$4))</f>
        <v>15.53125</v>
      </c>
      <c r="AG23" s="104">
        <f>IF(AND(H23="",M23="",R23=""),"",SUM(H23)*SUM(K$4)+SUM(M23)*SUM(P$4)+SUM(R23)*SUM(U$4)+SUM(W23)*SUM(Z$4)+SUM(AB23)*SUM(AE$4))</f>
        <v>14.4375</v>
      </c>
      <c r="AH23" s="104">
        <f>IF(AND(I23="",N23="",S23=""),"",SUM(I23)*SUM(K$4)+SUM(N23)*SUM(P$4)+SUM(S23)*SUM(U$4)+SUM(X23)*SUM(Z$4)+SUM(AC23)*SUM(AE$4))</f>
        <v>14.875</v>
      </c>
      <c r="AI23" s="104" t="str">
        <f>IF(AND(J23="",O23="",T23=""),"",SUM(J23)*SUM(K$4)+SUM(O23)*SUM(P$4)+SUM(T23)*SUM(U$4)+SUM(Y23)*SUM(Z$4)+SUM(AD23)*SUM(AE$4))</f>
        <v/>
      </c>
      <c r="AJ23" s="104">
        <f>IF(AND(K23="",P23="",U23=""),"",SUM(K23)*SUM(K$4)+SUM(P23)*SUM(P$4)+SUM(U23)*SUM(U$4)+SUM(Z23)*SUM(Z$4)+SUM(AE23)*SUM(AE$4))</f>
        <v>14.875</v>
      </c>
      <c r="AK23" s="105">
        <f>IF(AH23="","",IF(SUM(AJ23)=0,IF(SUM(AH23)&gt;=10,AK$4,0),IF(SUM(AJ23)&gt;=10,AK$4,0)))</f>
        <v>5</v>
      </c>
      <c r="AL23" s="109">
        <f>IF(ISERROR(RANK(AJ23,AJ$6:AJ$31)),"",RANK(AJ23,AJ$6:AJ$31))</f>
        <v>1</v>
      </c>
      <c r="AM23" s="102">
        <v>13.5</v>
      </c>
      <c r="AN23" s="102">
        <v>8</v>
      </c>
      <c r="AO23" s="104">
        <f>IF(AND(AM23="",AN23=""),"",AM23*AM$4+AN23*(1-AM$4))</f>
        <v>10.199999999999999</v>
      </c>
      <c r="AP23" s="102"/>
      <c r="AQ23" s="104">
        <f>IF(AND(AM23="",AN23=""),"",IF(OR(AP23="",AP23&lt;AO23),AO23,IF(AN23="",AP23,AM23*AM$4+AP23*(1-AM$4))))</f>
        <v>10.199999999999999</v>
      </c>
      <c r="AR23" s="102">
        <v>11</v>
      </c>
      <c r="AS23" s="102">
        <v>15</v>
      </c>
      <c r="AT23" s="104">
        <f>IF(AND(AR23="",AS23=""),"",AR23*AR$4+AS23*(1-AR$4))</f>
        <v>13.4</v>
      </c>
      <c r="AU23" s="102"/>
      <c r="AV23" s="104">
        <f>IF(AND(AR23="",AS23=""),"",IF(OR(AU23="",AU23&lt;AT23),AT23,IF(AS23="",AU23,AR23*AR$4+AU23*(1-AR$4))))</f>
        <v>13.4</v>
      </c>
      <c r="AW23" s="102">
        <v>12.5</v>
      </c>
      <c r="AX23" s="102">
        <v>17</v>
      </c>
      <c r="AY23" s="104">
        <f>IF(AND(AW23="",AX23=""),"",AW23*AW$4+AX23*(1-AW$4))</f>
        <v>15.2</v>
      </c>
      <c r="AZ23" s="118"/>
      <c r="BA23" s="104">
        <f>IF(AND(AW23="",AX23=""),"",IF(OR(AZ23="",AZ23&lt;AY23),AY23,IF(AX23="",AZ23,AW23*AW$4+AZ23*(1-AW$4))))</f>
        <v>15.2</v>
      </c>
      <c r="BB23" s="102"/>
      <c r="BC23" s="102"/>
      <c r="BD23" s="104" t="str">
        <f>IF(AND(BB23="",BC23=""),"",BB23*BB$4+BC23*(1-BB$4))</f>
        <v/>
      </c>
      <c r="BE23" s="118"/>
      <c r="BF23" s="104" t="str">
        <f>IF(AND(BB23="",BC23=""),"",IF(OR(BE23="",BE23&lt;BD23),BD23,IF(BC23="",BE23,BB23*BB$4+BE23*(1-BB$4))))</f>
        <v/>
      </c>
      <c r="BG23" s="102"/>
      <c r="BH23" s="102"/>
      <c r="BI23" s="104" t="str">
        <f>IF(AND(BG23="",BH23=""),"",BG23*BG$4+BH23*(1-BG$4))</f>
        <v/>
      </c>
      <c r="BJ23" s="102"/>
      <c r="BK23" s="104" t="str">
        <f>IF(AND(BG23="",BH23=""),"",IF(OR(BJ23="",BJ23&lt;BI23),BI23,IF(BH23="",BJ23,BG23*BG$4+BJ23*(1-BG$4))))</f>
        <v/>
      </c>
      <c r="BL23" s="104">
        <f>IF(AND(AM23="",AR23="",AW23=""),"",SUM(AM23)*SUM(AQ$4)+SUM(AR23)*SUM(AV$4)+SUM(AW23)*SUM(BA$4)+SUM(BB23)*SUM(BF$4)+SUM(BG23)*SUM(BK$4))</f>
        <v>12.21875</v>
      </c>
      <c r="BM23" s="104">
        <f>IF(AND(AN23="",AS23="",AX23=""),"",SUM(AN23)*SUM(AQ$4)+SUM(AS23)*SUM(AV$4)+SUM(AX23)*SUM(BA$4)+SUM(BC23)*SUM(BF$4)+SUM(BH23)*SUM(BK$4))</f>
        <v>12.75</v>
      </c>
      <c r="BN23" s="104">
        <f>IF(AND(AO23="",AT23="",AY23=""),"",SUM(AO23)*SUM(AQ$4)+SUM(AT23)*SUM(AV$4)+SUM(AY23)*SUM(BA$4)+SUM(BD23)*SUM(BF$4)+SUM(BI23)*SUM(BK$4))</f>
        <v>12.5375</v>
      </c>
      <c r="BO23" s="104" t="str">
        <f>IF(AND(AP23="",AU23="",AZ23=""),"",SUM(AP23)*SUM(AQ$4)+SUM(AU23)*SUM(AV$4)+SUM(AZ23)*SUM(BA$4)+SUM(BE23)*SUM(BF$4)+SUM(BJ23)*SUM(BK$4))</f>
        <v/>
      </c>
      <c r="BP23" s="104">
        <f>IF(AND(AQ23="",AV23="",BA23=""),"",SUM(AQ23)*SUM(AQ$4)+SUM(AV23)*SUM(AV$4)+SUM(BA23)*SUM(BA$4)+SUM(BF23)*SUM(BF$4)+SUM(BK23)*SUM(BK$4))</f>
        <v>12.5375</v>
      </c>
      <c r="BQ23" s="105">
        <f>IF(BN23="","",IF(SUM(BP23)=0,IF(SUM(BN23)&gt;=10,BQ$4,0),IF(SUM(BP23)&gt;=10,BQ$4,0)))</f>
        <v>4</v>
      </c>
      <c r="BR23" s="109">
        <f>IF(ISERROR(RANK(BP23,BP$6:BP$31)),"",RANK(BP23,BP$6:BP$31))</f>
        <v>4</v>
      </c>
      <c r="BS23" s="102">
        <v>15.2</v>
      </c>
      <c r="BT23" s="102">
        <v>11</v>
      </c>
      <c r="BU23" s="104">
        <f>IF(AND(BS23="",BT23=""),"",BS23*BS$4+BT23*(1-BS$4))</f>
        <v>12.68</v>
      </c>
      <c r="BV23" s="102"/>
      <c r="BW23" s="104">
        <f>IF(AND(BS23="",BT23=""),"",IF(OR(BV23="",BV23&lt;BU23),BU23,IF(BT23="",BV23,BS23*BS$4+BV23*(1-BS$4))))</f>
        <v>12.68</v>
      </c>
      <c r="BX23" s="102">
        <v>17.28</v>
      </c>
      <c r="BY23" s="102">
        <v>11</v>
      </c>
      <c r="BZ23" s="104">
        <f>IF(AND(BX23="",BY23=""),"",BX23*BX$4+BY23*(1-BX$4))</f>
        <v>13.512</v>
      </c>
      <c r="CA23" s="102"/>
      <c r="CB23" s="104">
        <f>IF(AND(BX23="",BY23=""),"",IF(OR(CA23="",CA23&lt;BZ23),BZ23,IF(BY23="",CA23,BX23*BX$4+CA23*(1-BX$4))))</f>
        <v>13.512</v>
      </c>
      <c r="CC23" s="102">
        <v>10.013</v>
      </c>
      <c r="CD23" s="102">
        <v>13</v>
      </c>
      <c r="CE23" s="104">
        <f>IF(AND(CC23="",CD23=""),"",CC23*CC$4+CD23*(1-CC$4))</f>
        <v>11.805199999999999</v>
      </c>
      <c r="CF23" s="118"/>
      <c r="CG23" s="104">
        <f>IF(AND(CC23="",CD23=""),"",IF(OR(CF23="",CF23&lt;CE23),CE23,IF(CD23="",CF23,CC23*CC$4+CF23*(1-CC$4))))</f>
        <v>11.805199999999999</v>
      </c>
      <c r="CH23" s="102"/>
      <c r="CI23" s="102"/>
      <c r="CJ23" s="104" t="str">
        <f>IF(AND(CH23="",CI23=""),"",CH23*CH$4+CI23*(1-CH$4))</f>
        <v/>
      </c>
      <c r="CK23" s="118"/>
      <c r="CL23" s="104" t="str">
        <f>IF(AND(CH23="",CI23=""),"",IF(OR(CK23="",CK23&lt;CJ23),CJ23,IF(CI23="",CK23,CH23*CH$4+CK23*(1-CH$4))))</f>
        <v/>
      </c>
      <c r="CM23" s="102"/>
      <c r="CN23" s="102"/>
      <c r="CO23" s="104" t="str">
        <f>IF(AND(CM23="",CN23=""),"",CM23*CM$4+CN23*(1-CM$4))</f>
        <v/>
      </c>
      <c r="CP23" s="102"/>
      <c r="CQ23" s="104" t="str">
        <f>IF(AND(CM23="",CN23=""),"",IF(OR(CP23="",CP23&lt;CO23),CO23,IF(CN23="",CP23,CM23*CM$4+CP23*(1-CM$4))))</f>
        <v/>
      </c>
      <c r="CR23" s="104">
        <f>IF(AND(BS23="",BX23="",CC23=""),"",SUM(BS23)*SUM(BW$4)+SUM(BX23)*SUM(CB$4)+SUM(CC23)*SUM(CG$4)+SUM(CH23)*SUM(CL$4)+SUM(CM23)*SUM(CQ$4))</f>
        <v>14.2290625</v>
      </c>
      <c r="CS23" s="104">
        <f>IF(AND(BT23="",BY23="",CD23=""),"",SUM(BT23)*SUM(BW$4)+SUM(BY23)*SUM(CB$4)+SUM(CD23)*SUM(CG$4)+SUM(CI23)*SUM(CL$4)+SUM(CN23)*SUM(CQ$4))</f>
        <v>11.625</v>
      </c>
      <c r="CT23" s="104">
        <f>IF(AND(BU23="",BZ23="",CE23=""),"",SUM(BU23)*SUM(BW$4)+SUM(BZ23)*SUM(CB$4)+SUM(CE23)*SUM(CG$4)+SUM(CJ23)*SUM(CL$4)+SUM(CO23)*SUM(CQ$4))</f>
        <v>12.666625</v>
      </c>
      <c r="CU23" s="104" t="str">
        <f>IF(AND(BV23="",CA23="",CF23=""),"",SUM(BV23)*SUM(BW$4)+SUM(CA23)*SUM(CB$4)+SUM(CF23)*SUM(CG$4)+SUM(CK23)*SUM(CL$4)+SUM(CP23)*SUM(CQ$4))</f>
        <v/>
      </c>
      <c r="CV23" s="104">
        <f>IF(AND(BW23="",CB23="",CG23=""),"",SUM(BW23)*SUM(BW$4)+SUM(CB23)*SUM(CB$4)+SUM(CG23)*SUM(CG$4)+SUM(CL23)*SUM(CL$4)+SUM(CQ23)*SUM(CQ$4))</f>
        <v>12.666625</v>
      </c>
      <c r="CW23" s="105">
        <f>IF(CT23="","",IF(SUM(CV23)=0,IF(SUM(CT23)&gt;=10,CW$4,0),IF(SUM(CV23)&gt;=10,CW$4,0)))</f>
        <v>4</v>
      </c>
      <c r="CX23" s="109">
        <f>IF(ISERROR(RANK(CV23,CV$6:CV$31)),"",RANK(CV23,CV$6:CV$31))</f>
        <v>12</v>
      </c>
      <c r="CY23" s="102">
        <v>13</v>
      </c>
      <c r="CZ23" s="102">
        <v>15.5</v>
      </c>
      <c r="DA23" s="104">
        <f>IF(AND(CY23="",CZ23=""),"",CY23*CY$4+CZ23*(1-CY$4))</f>
        <v>14.5</v>
      </c>
      <c r="DB23" s="102"/>
      <c r="DC23" s="104">
        <f>IF(AND(CY23="",CZ23=""),"",IF(OR(DB23="",DB23&lt;DA23),DA23,IF(CZ23="",DB23,CY23*CY$4+DB23*(1-CY$4))))</f>
        <v>14.5</v>
      </c>
      <c r="DD23" s="102">
        <v>17</v>
      </c>
      <c r="DE23" s="102">
        <v>16</v>
      </c>
      <c r="DF23" s="104">
        <f>IF(AND(DD23="",DE23=""),"",DD23*DD$4+DE23*(1-DD$4))</f>
        <v>16.399999999999999</v>
      </c>
      <c r="DG23" s="102"/>
      <c r="DH23" s="104">
        <f>IF(AND(DD23="",DE23=""),"",IF(OR(DG23="",DG23&lt;DF23),DF23,IF(DE23="",DG23,DD23*DD$4+DG23*(1-DD$4))))</f>
        <v>16.399999999999999</v>
      </c>
      <c r="DI23" s="102"/>
      <c r="DJ23" s="102"/>
      <c r="DK23" s="104" t="str">
        <f>IF(AND(DI23="",DJ23=""),"",DI23*DI$4+DJ23*(1-DI$4))</f>
        <v/>
      </c>
      <c r="DL23" s="118"/>
      <c r="DM23" s="104" t="str">
        <f>IF(AND(DI23="",DJ23=""),"",IF(OR(DL23="",DL23&lt;DK23),DK23,IF(DJ23="",DL23,DI23*DI$4+DL23*(1-DI$4))))</f>
        <v/>
      </c>
      <c r="DN23" s="102"/>
      <c r="DO23" s="102"/>
      <c r="DP23" s="104" t="str">
        <f>IF(AND(DN23="",DO23=""),"",DN23*DN$4+DO23*(1-DN$4))</f>
        <v/>
      </c>
      <c r="DQ23" s="118"/>
      <c r="DR23" s="104" t="str">
        <f>IF(AND(DN23="",DO23=""),"",IF(OR(DQ23="",DQ23&lt;DP23),DP23,IF(DO23="",DQ23,DN23*DN$4+DQ23*(1-DN$4))))</f>
        <v/>
      </c>
      <c r="DS23" s="102"/>
      <c r="DT23" s="102"/>
      <c r="DU23" s="104" t="str">
        <f>IF(AND(DS23="",DT23=""),"",DS23*DS$4+DT23*(1-DS$4))</f>
        <v/>
      </c>
      <c r="DV23" s="102"/>
      <c r="DW23" s="104" t="str">
        <f>IF(AND(DS23="",DT23=""),"",IF(OR(DV23="",DV23&lt;DU23),DU23,IF(DT23="",DV23,DS23*DS$4+DV23*(1-DS$4))))</f>
        <v/>
      </c>
      <c r="DX23" s="104">
        <f>IF(AND(CY23="",DD23="",DI23=""),"",SUM(CY23)*SUM(DC$4)+SUM(DD23)*SUM(DH$4)+SUM(DI23)*SUM(DM$4)+SUM(DN23)*SUM(DR$4)+SUM(DS23)*SUM(DW$4))</f>
        <v>15</v>
      </c>
      <c r="DY23" s="104">
        <f>IF(AND(CZ23="",DE23="",DJ23=""),"",SUM(CZ23)*SUM(DC$4)+SUM(DE23)*SUM(DH$4)+SUM(DJ23)*SUM(DM$4)+SUM(DO23)*SUM(DR$4)+SUM(DT23)*SUM(DW$4))</f>
        <v>15.75</v>
      </c>
      <c r="DZ23" s="104">
        <f>IF(AND(DA23="",DF23="",DK23=""),"",SUM(DA23)*SUM(DC$4)+SUM(DF23)*SUM(DH$4)+SUM(DK23)*SUM(DM$4)+SUM(DP23)*SUM(DR$4)+SUM(DU23)*SUM(DW$4))</f>
        <v>15.45</v>
      </c>
      <c r="EA23" s="104" t="str">
        <f>IF(AND(DB23="",DG23="",DL23=""),"",SUM(DB23)*SUM(DC$4)+SUM(DG23)*SUM(DH$4)+SUM(DL23)*SUM(DM$4)+SUM(DQ23)*SUM(DR$4)+SUM(DV23)*SUM(DW$4))</f>
        <v/>
      </c>
      <c r="EB23" s="104">
        <f>IF(AND(DC23="",DH23="",DM23=""),"",SUM(DC23)*SUM(DC$4)+SUM(DH23)*SUM(DH$4)+SUM(DM23)*SUM(DM$4)+SUM(DR23)*SUM(DR$4)+SUM(DW23)*SUM(DW$4))</f>
        <v>15.45</v>
      </c>
      <c r="EC23" s="105">
        <f>IF(DZ23="","",IF(SUM(EB23)=0,IF(SUM(DZ23)&gt;=10,EC$4,0),IF(SUM(EB23)&gt;=10,EC$4,0)))</f>
        <v>4</v>
      </c>
      <c r="ED23" s="109">
        <f>IF(ISERROR(RANK(EB23,EB$6:EB$31)),"",RANK(EB23,EB$6:EB$31))</f>
        <v>4</v>
      </c>
      <c r="EE23" s="102">
        <v>16.5</v>
      </c>
      <c r="EF23" s="102">
        <v>17.5</v>
      </c>
      <c r="EG23" s="104">
        <f>IF(AND(EE23="",EF23=""),"",EE23*EE$4+EF23*(1-EE$4))</f>
        <v>17.100000000000001</v>
      </c>
      <c r="EH23" s="102"/>
      <c r="EI23" s="104">
        <f>IF(AND(EE23="",EF23=""),"",IF(OR(EH23="",EH23&lt;EG23),EG23,IF(EF23="",EH23,EE23*EE$4+EH23*(1-EE$4))))</f>
        <v>17.100000000000001</v>
      </c>
      <c r="EJ23" s="102">
        <v>15</v>
      </c>
      <c r="EK23" s="102">
        <v>14</v>
      </c>
      <c r="EL23" s="104">
        <f>IF(AND(EJ23="",EK23=""),"",EJ23*EJ$4+EK23*(1-EJ$4))</f>
        <v>14.4</v>
      </c>
      <c r="EM23" s="102"/>
      <c r="EN23" s="104">
        <f>IF(AND(EJ23="",EK23=""),"",IF(OR(EM23="",EM23&lt;EL23),EL23,IF(EK23="",EM23,EJ23*EJ$4+EM23*(1-EJ$4))))</f>
        <v>14.4</v>
      </c>
      <c r="EO23" s="102">
        <v>15</v>
      </c>
      <c r="EP23" s="102">
        <v>14</v>
      </c>
      <c r="EQ23" s="104">
        <f>IF(AND(EO23="",EP23=""),"",EO23*EO$4+EP23*(1-EO$4))</f>
        <v>14.4</v>
      </c>
      <c r="ER23" s="118"/>
      <c r="ES23" s="104">
        <f>IF(AND(EO23="",EP23=""),"",IF(OR(ER23="",ER23&lt;EQ23),EQ23,IF(EP23="",ER23,EO23*EO$4+ER23*(1-EO$4))))</f>
        <v>14.4</v>
      </c>
      <c r="ET23" s="102"/>
      <c r="EU23" s="102"/>
      <c r="EV23" s="104" t="str">
        <f>IF(AND(ET23="",EU23=""),"",ET23*ET$4+EU23*(1-ET$4))</f>
        <v/>
      </c>
      <c r="EW23" s="118"/>
      <c r="EX23" s="104" t="str">
        <f>IF(AND(ET23="",EU23=""),"",IF(OR(EW23="",EW23&lt;EV23),EV23,IF(EU23="",EW23,ET23*ET$4+EW23*(1-ET$4))))</f>
        <v/>
      </c>
      <c r="EY23" s="102"/>
      <c r="EZ23" s="102"/>
      <c r="FA23" s="104" t="str">
        <f>IF(AND(EY23="",EZ23=""),"",EY23*EY$4+EZ23*(1-EY$4))</f>
        <v/>
      </c>
      <c r="FB23" s="102"/>
      <c r="FC23" s="104" t="str">
        <f>IF(AND(EY23="",EZ23=""),"",IF(OR(FB23="",FB23&lt;FA23),FA23,IF(EZ23="",FB23,EY23*EY$4+FB23*(1-EY$4))))</f>
        <v/>
      </c>
      <c r="FD23" s="104">
        <f>IF(AND(EE23="",EJ23="",EO23=""),"",SUM(EE23)*SUM(EI$4)+SUM(EJ23)*SUM(EN$4)+SUM(EO23)*SUM(ES$4)+SUM(ET23)*SUM(EX$4)+SUM(EY23)*SUM(FC$4))</f>
        <v>15.46875</v>
      </c>
      <c r="FE23" s="104">
        <f>IF(AND(EF23="",EK23="",EP23=""),"",SUM(EF23)*SUM(EI$4)+SUM(EK23)*SUM(EN$4)+SUM(EP23)*SUM(ES$4)+SUM(EU23)*SUM(EX$4)+SUM(EZ23)*SUM(FC$4))</f>
        <v>15.09375</v>
      </c>
      <c r="FF23" s="104">
        <f>IF(AND(EG23="",EL23="",EQ23=""),"",SUM(EG23)*SUM(EI$4)+SUM(EL23)*SUM(EN$4)+SUM(EQ23)*SUM(ES$4)+SUM(EV23)*SUM(EX$4)+SUM(FA23)*SUM(FC$4))</f>
        <v>15.24375</v>
      </c>
      <c r="FG23" s="104" t="str">
        <f>IF(AND(EH23="",EM23="",ER23=""),"",SUM(EH23)*SUM(EI$4)+SUM(EM23)*SUM(EN$4)+SUM(ER23)*SUM(ES$4)+SUM(EW23)*SUM(EX$4)+SUM(FB23)*SUM(FC$4))</f>
        <v/>
      </c>
      <c r="FH23" s="104">
        <f>IF(AND(EI23="",EN23="",ES23=""),"",SUM(EI23)*SUM(EI$4)+SUM(EN23)*SUM(EN$4)+SUM(ES23)*SUM(ES$4)+SUM(EX23)*SUM(EX$4)+SUM(FC23)*SUM(FC$4))</f>
        <v>15.24375</v>
      </c>
      <c r="FI23" s="105">
        <f>IF(FF23="","",IF(SUM(FH23)=0,IF(SUM(FF23)&gt;=10,FI$4,0),IF(SUM(FH23)&gt;=10,FI$4,0)))</f>
        <v>3</v>
      </c>
      <c r="FJ23" s="109">
        <f>IF(ISERROR(RANK(FH23,FH$6:FH$31)),"",RANK(FH23,FH$6:FH$31))</f>
        <v>2</v>
      </c>
      <c r="FK23" s="198">
        <v>7.5</v>
      </c>
      <c r="FL23" s="198">
        <v>12.5</v>
      </c>
      <c r="FM23" s="104">
        <f>IF(AND(FK23="",FL23=""),"",FK23*FK$4+FL23*(1-FK$4))</f>
        <v>10.5</v>
      </c>
      <c r="FN23" s="200"/>
      <c r="FO23" s="104">
        <f>IF(AND(FK23="",FL23=""),"",IF(OR(FN23="",FN23&lt;FM23),FM23,IF(FL23="",FN23,FK23*FK$4+FN23*(1-FK$4))))</f>
        <v>10.5</v>
      </c>
      <c r="FP23" s="199">
        <f>(7.2*20)/9</f>
        <v>16</v>
      </c>
      <c r="FQ23" s="197">
        <v>11.5</v>
      </c>
      <c r="FR23" s="104">
        <f>IF(AND(FP23="",FQ23=""),"",FP23*FP$4+FQ23*(1-FP$4))</f>
        <v>13.3</v>
      </c>
      <c r="FS23" s="203"/>
      <c r="FT23" s="104">
        <f>IF(AND(FP23="",FQ23=""),"",IF(OR(FS23="",FS23&lt;FR23),FR23,IF(FQ23="",FS23,FP23*FP$4+FS23*(1-FP$4))))</f>
        <v>13.3</v>
      </c>
      <c r="FU23" s="102">
        <v>11.7</v>
      </c>
      <c r="FV23" s="198">
        <v>6.75</v>
      </c>
      <c r="FW23" s="104">
        <f>IF(AND(FU23="",FV23=""),"",FU23*FU$4+FV23*(1-FU$4))</f>
        <v>8.73</v>
      </c>
      <c r="FX23" s="202"/>
      <c r="FY23" s="104">
        <f>IF(AND(FU23="",FV23=""),"",IF(OR(FX23="",FX23&lt;FW23),FW23,IF(FV23="",FX23,FU23*FU$4+FX23*(1-FU$4))))</f>
        <v>8.73</v>
      </c>
      <c r="FZ23" s="102"/>
      <c r="GA23" s="102"/>
      <c r="GB23" s="104" t="str">
        <f>IF(AND(FZ23="",GA23=""),"",FZ23*FZ$4+GA23*(1-FZ$4))</f>
        <v/>
      </c>
      <c r="GC23" s="118"/>
      <c r="GD23" s="104" t="str">
        <f>IF(AND(FZ23="",GA23=""),"",IF(OR(GC23="",GC23&lt;GB23),GB23,IF(GA23="",GC23,FZ23*FZ$4+GC23*(1-FZ$4))))</f>
        <v/>
      </c>
      <c r="GE23" s="102"/>
      <c r="GF23" s="102"/>
      <c r="GG23" s="104" t="str">
        <f>IF(AND(GE23="",GF23=""),"",GE23*GE$4+GF23*(1-GE$4))</f>
        <v/>
      </c>
      <c r="GH23" s="102"/>
      <c r="GI23" s="104" t="str">
        <f>IF(AND(GE23="",GF23=""),"",IF(OR(GH23="",GH23&lt;GG23),GG23,IF(GF23="",GH23,GE23*GE$4+GH23*(1-GE$4))))</f>
        <v/>
      </c>
      <c r="GJ23" s="104">
        <f>IF(AND(FK23="",FP23="",FU23=""),"",SUM(FK23)*SUM(FO$4)+SUM(FP23)*SUM(FT$4)+SUM(FU23)*SUM(FY$4)+SUM(FZ23)*SUM(GD$4)+SUM(GE23)*SUM(GI$4))</f>
        <v>10.9375</v>
      </c>
      <c r="GK23" s="104">
        <f>IF(AND(FL23="",FQ23="",FV23=""),"",SUM(FL23)*SUM(FO$4)+SUM(FQ23)*SUM(FT$4)+SUM(FV23)*SUM(FY$4)+SUM(GA23)*SUM(GD$4)+SUM(GF23)*SUM(GI$4))</f>
        <v>10.453125</v>
      </c>
      <c r="GL23" s="104">
        <f>IF(AND(FM23="",FR23="",FW23=""),"",SUM(FM23)*SUM(FO$4)+SUM(FR23)*SUM(FT$4)+SUM(FW23)*SUM(FY$4)+SUM(GB23)*SUM(GD$4)+SUM(GG23)*SUM(GI$4))</f>
        <v>10.646875000000001</v>
      </c>
      <c r="GM23" s="104" t="str">
        <f>IF(AND(FN23="",FS23="",FX23=""),"",SUM(FN23)*SUM(FO$4)+SUM(FS23)*SUM(FT$4)+SUM(FX23)*SUM(FY$4)+SUM(GC23)*SUM(GD$4)+SUM(GH23)*SUM(GI$4))</f>
        <v/>
      </c>
      <c r="GN23" s="104">
        <f>IF(AND(FO23="",FT23="",FY23=""),"",SUM(FO23)*SUM(FO$4)+SUM(FT23)*SUM(FT$4)+SUM(FY23)*SUM(FY$4)+SUM(GD23)*SUM(GD$4)+SUM(GI23)*SUM(GI$4))</f>
        <v>10.646875000000001</v>
      </c>
      <c r="GO23" s="105">
        <f>IF(GL23="","",IF(SUM(GN23)=0,IF(SUM(GL23)&gt;=10,GO$4,0),IF(SUM(GN23)&gt;=10,GO$4,0)))</f>
        <v>2</v>
      </c>
      <c r="GP23" s="109">
        <f>IF(ISERROR(RANK(GN23,GN$6:GN$31)),"",RANK(GN23,GN$6:GN$31))</f>
        <v>13</v>
      </c>
      <c r="GQ23" s="198">
        <v>8.5</v>
      </c>
      <c r="GR23" s="198">
        <v>14.25</v>
      </c>
      <c r="GS23" s="104">
        <f>IF(AND(GQ23="",GR23=""),"",GQ23*GQ$4+GR23*(1-GQ$4))</f>
        <v>11.95</v>
      </c>
      <c r="GT23" s="200"/>
      <c r="GU23" s="104">
        <f>IF(AND(GQ23="",GR23=""),"",IF(OR(GT23="",GT23&lt;GS23),GS23,IF(GR23="",GT23,GQ23*GQ$4+GT23*(1-GQ$4))))</f>
        <v>11.95</v>
      </c>
      <c r="GV23" s="102">
        <v>10</v>
      </c>
      <c r="GW23" s="102">
        <v>10</v>
      </c>
      <c r="GX23" s="104">
        <f>IF(AND(GV23="",GW23=""),"",GV23*GV$4+GW23*(1-GV$4))</f>
        <v>10</v>
      </c>
      <c r="GY23" s="102"/>
      <c r="GZ23" s="104">
        <f>IF(AND(GV23="",GW23=""),"",IF(OR(GY23="",GY23&lt;GX23),GX23,IF(GW23="",GY23,GV23*GV$4+GY23*(1-GV$4))))</f>
        <v>10</v>
      </c>
      <c r="HA23" s="102">
        <v>10</v>
      </c>
      <c r="HB23" s="102">
        <v>10</v>
      </c>
      <c r="HC23" s="104">
        <f>IF(AND(HA23="",HB23=""),"",HA23*HA$4+HB23*(1-HA$4))</f>
        <v>10</v>
      </c>
      <c r="HD23" s="118"/>
      <c r="HE23" s="104">
        <f>IF(AND(HA23="",HB23=""),"",IF(OR(HD23="",HD23&lt;HC23),HC23,IF(HB23="",HD23,HA23*HA$4+HD23*(1-HA$4))))</f>
        <v>10</v>
      </c>
      <c r="HF23" s="102"/>
      <c r="HG23" s="102"/>
      <c r="HH23" s="104" t="str">
        <f>IF(AND(HF23="",HG23=""),"",HF23*HF$4+HG23*(1-HF$4))</f>
        <v/>
      </c>
      <c r="HI23" s="118"/>
      <c r="HJ23" s="104" t="str">
        <f>IF(AND(HF23="",HG23=""),"",IF(OR(HI23="",HI23&lt;HH23),HH23,IF(HG23="",HI23,HF23*HF$4+HI23*(1-HF$4))))</f>
        <v/>
      </c>
      <c r="HK23" s="102"/>
      <c r="HL23" s="102"/>
      <c r="HM23" s="104" t="str">
        <f>IF(AND(HK23="",HL23=""),"",HK23*HK$4+HL23*(1-HK$4))</f>
        <v/>
      </c>
      <c r="HN23" s="102"/>
      <c r="HO23" s="104" t="str">
        <f>IF(AND(HK23="",HL23=""),"",IF(OR(HN23="",HN23&lt;HM23),HM23,IF(HL23="",HN23,HK23*HK$4+HN23*(1-HK$4))))</f>
        <v/>
      </c>
      <c r="HP23" s="104">
        <f>IF(AND(GQ23="",GV23="",HA23=""),"",SUM(GQ23)*SUM(GU$4)+SUM(GV23)*SUM(GZ$4)+SUM(HA23)*SUM(HE$4)+SUM(HF23)*SUM(HJ$4)+SUM(HK23)*SUM(HO$4))</f>
        <v>9.4375</v>
      </c>
      <c r="HQ23" s="104">
        <f>IF(AND(GR23="",GW23="",HB23=""),"",SUM(GR23)*SUM(GU$4)+SUM(GW23)*SUM(GZ$4)+SUM(HB23)*SUM(HE$4)+SUM(HG23)*SUM(HJ$4)+SUM(HL23)*SUM(HO$4))</f>
        <v>11.59375</v>
      </c>
      <c r="HR23" s="104">
        <f>IF(AND(GS23="",GX23="",HC23=""),"",SUM(GS23)*SUM(GU$4)+SUM(GX23)*SUM(GZ$4)+SUM(HC23)*SUM(HE$4)+SUM(HH23)*SUM(HJ$4)+SUM(HM23)*SUM(HO$4))</f>
        <v>10.731249999999999</v>
      </c>
      <c r="HS23" s="104" t="str">
        <f>IF(AND(GT23="",GY23="",HD23=""),"",SUM(GT23)*SUM(GU$4)+SUM(GY23)*SUM(GZ$4)+SUM(HD23)*SUM(HE$4)+SUM(HI23)*SUM(HJ$4)+SUM(HN23)*SUM(HO$4))</f>
        <v/>
      </c>
      <c r="HT23" s="104">
        <f>IF(AND(GU23="",GZ23="",HE23=""),"",SUM(GU23)*SUM(GU$4)+SUM(GZ23)*SUM(GZ$4)+SUM(HE23)*SUM(HE$4)+SUM(HJ23)*SUM(HJ$4)+SUM(HO23)*SUM(HO$4))</f>
        <v>10.731249999999999</v>
      </c>
      <c r="HU23" s="105">
        <f>IF(HR23="","",IF(SUM(HT23)=0,IF(SUM(HR23)&gt;=10,HU$4,0),IF(SUM(HT23)&gt;=10,HU$4,0)))</f>
        <v>2</v>
      </c>
      <c r="HV23" s="109">
        <f>IF(ISERROR(RANK(HT23,HT$6:HT$31)),"",RANK(HT23,HT$6:HT$31))</f>
        <v>7</v>
      </c>
      <c r="HW23" s="102">
        <v>17.5</v>
      </c>
      <c r="HX23" s="102">
        <v>17.5</v>
      </c>
      <c r="HY23" s="104">
        <f>IF(AND(HW23="",HX23=""),"",HW23*HW$4+HX23*(1-HW$4))</f>
        <v>17.5</v>
      </c>
      <c r="HZ23" s="102"/>
      <c r="IA23" s="104">
        <f>IF(AND(HW23="",HX23=""),"",IF(OR(HZ23="",HZ23&lt;HY23),HY23,IF(HX23="",HZ23,HW23*HW$4+HZ23*(1-HW$4))))</f>
        <v>17.5</v>
      </c>
      <c r="IB23" s="102">
        <v>13.75</v>
      </c>
      <c r="IC23" s="102">
        <v>13.75</v>
      </c>
      <c r="ID23" s="104">
        <f>IF(AND(IB23="",IC23=""),"",IB23*IB$4+IC23*(1-IB$4))</f>
        <v>13.75</v>
      </c>
      <c r="IE23" s="102"/>
      <c r="IF23" s="104">
        <f>IF(AND(IB23="",IC23=""),"",IF(OR(IE23="",IE23&lt;ID23),ID23,IF(IC23="",IE23,IB23*IB$4+IE23*(1-IB$4))))</f>
        <v>13.75</v>
      </c>
      <c r="IG23" s="102"/>
      <c r="IH23" s="102"/>
      <c r="II23" s="104" t="str">
        <f>IF(AND(IG23="",IH23=""),"",IG23*IG$4+IH23*(1-IG$4))</f>
        <v/>
      </c>
      <c r="IJ23" s="118"/>
      <c r="IK23" s="104" t="str">
        <f>IF(AND(IG23="",IH23=""),"",IF(OR(IJ23="",IJ23&lt;II23),II23,IF(IH23="",IJ23,IG23*IG$4+IJ23*(1-IG$4))))</f>
        <v/>
      </c>
      <c r="IL23" s="102"/>
      <c r="IM23" s="102"/>
      <c r="IN23" s="104" t="str">
        <f>IF(AND(IL23="",IM23=""),"",IL23*IL$4+IM23*(1-IL$4))</f>
        <v/>
      </c>
      <c r="IO23" s="118"/>
      <c r="IP23" s="104" t="str">
        <f>IF(AND(IL23="",IM23=""),"",IF(OR(IO23="",IO23&lt;IN23),IN23,IF(IM23="",IO23,IL23*IL$4+IO23*(1-IL$4))))</f>
        <v/>
      </c>
      <c r="IQ23" s="102"/>
      <c r="IR23" s="102"/>
      <c r="IS23" s="104" t="str">
        <f>IF(AND(IQ23="",IR23=""),"",IQ23*IQ$4+IR23*(1-IQ$4))</f>
        <v/>
      </c>
      <c r="IT23" s="102"/>
      <c r="IU23" s="104" t="str">
        <f>IF(AND(IQ23="",IR23=""),"",IF(OR(IT23="",IT23&lt;IS23),IS23,IF(IR23="",IT23,IQ23*IQ$4+IT23*(1-IQ$4))))</f>
        <v/>
      </c>
      <c r="IV23" s="104">
        <f>IF(AND(HW23="",IB23="",IG23=""),"",SUM(HW23)*SUM(IA$4)+SUM(IB23)*SUM(IF$4)+SUM(IG23)*SUM(IK$4)+SUM(IL23)*SUM(IP$4)+SUM(IQ23)*SUM(IU$4))</f>
        <v>15.625</v>
      </c>
      <c r="IW23" s="104">
        <f>IF(AND(HX23="",IC23="",IH23=""),"",SUM(HX23)*SUM(IA$4)+SUM(IC23)*SUM(IF$4)+SUM(IH23)*SUM(IK$4)+SUM(IM23)*SUM(IP$4)+SUM(IR23)*SUM(IU$4))</f>
        <v>15.625</v>
      </c>
      <c r="IX23" s="104">
        <f>IF(AND(HY23="",ID23="",II23=""),"",SUM(HY23)*SUM(IA$4)+SUM(ID23)*SUM(IF$4)+SUM(II23)*SUM(IK$4)+SUM(IN23)*SUM(IP$4)+SUM(IS23)*SUM(IU$4))</f>
        <v>15.625</v>
      </c>
      <c r="IY23" s="104" t="str">
        <f>IF(AND(HZ23="",IE23="",IJ23=""),"",SUM(HZ23)*SUM(IA$4)+SUM(IE23)*SUM(IF$4)+SUM(IJ23)*SUM(IK$4)+SUM(IO23)*SUM(IP$4)+SUM(IT23)*SUM(IU$4))</f>
        <v/>
      </c>
      <c r="IZ23" s="104">
        <f>IF(AND(IA23="",IF23="",IK23=""),"",SUM(IA23)*SUM(IA$4)+SUM(IF23)*SUM(IF$4)+SUM(IK23)*SUM(IK$4)+SUM(IP23)*SUM(IP$4)+SUM(IU23)*SUM(IU$4))</f>
        <v>15.625</v>
      </c>
      <c r="JA23" s="105">
        <f>IF(IX23="","",IF(SUM(IZ23)=0,IF(SUM(IX23)&gt;=10,JA$4,0),IF(SUM(IZ23)&gt;=10,JA$4,0)))</f>
        <v>2</v>
      </c>
      <c r="JB23" s="109">
        <f>IF(ISERROR(RANK(IZ23,IZ$6:IZ$31)),"",RANK(IZ23,IZ$6:IZ$31))</f>
        <v>6</v>
      </c>
      <c r="JC23" s="102"/>
      <c r="JD23" s="102"/>
      <c r="JE23" s="104" t="str">
        <f>IF(AND(JC23="",JD23=""),"",JC23*JC$4+JD23*(1-JC$4))</f>
        <v/>
      </c>
      <c r="JF23" s="102"/>
      <c r="JG23" s="104" t="str">
        <f>IF(AND(JC23="",JD23=""),"",IF(OR(JF23="",JF23&lt;JE23),JE23,IF(JD23="",JF23,JC23*JC$4+JF23*(1-JC$4))))</f>
        <v/>
      </c>
      <c r="JH23" s="102"/>
      <c r="JI23" s="102"/>
      <c r="JJ23" s="104" t="str">
        <f>IF(AND(JH23="",JI23=""),"",JH23*JH$4+JI23*(1-JH$4))</f>
        <v/>
      </c>
      <c r="JK23" s="102"/>
      <c r="JL23" s="104" t="str">
        <f>IF(AND(JH23="",JI23=""),"",IF(OR(JK23="",JK23&lt;JJ23),JJ23,IF(JI23="",JK23,JH23*JH$4+JK23*(1-JH$4))))</f>
        <v/>
      </c>
      <c r="JM23" s="102">
        <v>13.75</v>
      </c>
      <c r="JN23" s="102">
        <v>13.75</v>
      </c>
      <c r="JO23" s="104">
        <f>IF(AND(JM23="",JN23=""),"",JM23*JM$4+JN23*(1-JM$4))</f>
        <v>13.75</v>
      </c>
      <c r="JP23" s="118"/>
      <c r="JQ23" s="104">
        <f>IF(AND(JM23="",JN23=""),"",IF(OR(JP23="",JP23&lt;JO23),JO23,IF(JN23="",JP23,JM23*JM$4+JP23*(1-JM$4))))</f>
        <v>13.75</v>
      </c>
      <c r="JR23" s="102"/>
      <c r="JS23" s="102"/>
      <c r="JT23" s="104" t="str">
        <f>IF(AND(JR23="",JS23=""),"",JR23*JR$4+JS23*(1-JR$4))</f>
        <v/>
      </c>
      <c r="JU23" s="118"/>
      <c r="JV23" s="104" t="str">
        <f>IF(AND(JR23="",JS23=""),"",IF(OR(JU23="",JU23&lt;JT23),JT23,IF(JS23="",JU23,JR23*JR$4+JU23*(1-JR$4))))</f>
        <v/>
      </c>
      <c r="JW23" s="102"/>
      <c r="JX23" s="102"/>
      <c r="JY23" s="104" t="str">
        <f>IF(AND(JW23="",JX23=""),"",JW23*JW$4+JX23*(1-JW$4))</f>
        <v/>
      </c>
      <c r="JZ23" s="102"/>
      <c r="KA23" s="104" t="str">
        <f>IF(AND(JW23="",JX23=""),"",IF(OR(JZ23="",JZ23&lt;JY23),JY23,IF(JX23="",JZ23,JW23*JW$4+JZ23*(1-JW$4))))</f>
        <v/>
      </c>
      <c r="KB23" s="104">
        <f>IF(AND(JC23="",JH23="",JM23=""),"",SUM(JC23)*SUM(JG$4)+SUM(JH23)*SUM(JL$4)+SUM(JM23)*SUM(JQ$4)+SUM(JR23)*SUM(JV$4)+SUM(JW23)*SUM(KA$4))</f>
        <v>13.75</v>
      </c>
      <c r="KC23" s="104">
        <f>IF(AND(JD23="",JI23="",JN23=""),"",SUM(JD23)*SUM(JG$4)+SUM(JI23)*SUM(JL$4)+SUM(JN23)*SUM(JQ$4)+SUM(JS23)*SUM(JV$4)+SUM(JX23)*SUM(KA$4))</f>
        <v>13.75</v>
      </c>
      <c r="KD23" s="104">
        <f>IF(AND(JE23="",JJ23="",JO23=""),"",SUM(JE23)*SUM(JG$4)+SUM(JJ23)*SUM(JL$4)+SUM(JO23)*SUM(JQ$4)+SUM(JT23)*SUM(JV$4)+SUM(JY23)*SUM(KA$4))</f>
        <v>13.75</v>
      </c>
      <c r="KE23" s="104" t="str">
        <f>IF(AND(JF23="",JK23="",JP23=""),"",SUM(JF23)*SUM(JG$4)+SUM(JK23)*SUM(JL$4)+SUM(JP23)*SUM(JQ$4)+SUM(JU23)*SUM(JV$4)+SUM(JZ23)*SUM(KA$4))</f>
        <v/>
      </c>
      <c r="KF23" s="104">
        <f>IF(AND(JG23="",JL23="",JQ23=""),"",SUM(JG23)*SUM(JG$4)+SUM(JL23)*SUM(JL$4)+SUM(JQ23)*SUM(JQ$4)+SUM(JV23)*SUM(JV$4)+SUM(KA23)*SUM(KA$4))</f>
        <v>13.75</v>
      </c>
      <c r="KG23" s="105">
        <f>IF(KD23="","",IF(SUM(KF23)=0,IF(SUM(KD23)&gt;=10,KG$4,0),IF(SUM(KF23)&gt;=10,KG$4,0)))</f>
        <v>2</v>
      </c>
      <c r="KH23" s="109">
        <f>IF(ISERROR(RANK(KF23,KF$6:KF$31)),"",RANK(KF23,KF$6:KF$31))</f>
        <v>10</v>
      </c>
      <c r="KI23" s="102">
        <v>8.5</v>
      </c>
      <c r="KJ23" s="102">
        <v>11</v>
      </c>
      <c r="KK23" s="104">
        <f>IF(AND(KI23="",KJ23=""),"",KI23*KI$4+KJ23*(1-KI$4))</f>
        <v>10</v>
      </c>
      <c r="KL23" s="102"/>
      <c r="KM23" s="104">
        <f>IF(AND(KI23="",KJ23=""),"",IF(OR(KL23="",KL23&lt;KK23),KK23,IF(KJ23="",KL23,KI23*KI$4+KL23*(1-KI$4))))</f>
        <v>10</v>
      </c>
      <c r="KN23" s="197">
        <v>13.5</v>
      </c>
      <c r="KO23" s="198">
        <v>12.5</v>
      </c>
      <c r="KP23" s="104">
        <f>IF(AND(KN23="",KO23=""),"",KN23*KN$4+KO23*(1-KN$4))</f>
        <v>12.9</v>
      </c>
      <c r="KQ23" s="200"/>
      <c r="KR23" s="104">
        <f>IF(AND(KN23="",KO23=""),"",IF(OR(KQ23="",KQ23&lt;KP23),KP23,IF(KO23="",KQ23,KN23*KN$4+KQ23*(1-KN$4))))</f>
        <v>12.9</v>
      </c>
      <c r="KS23" s="102">
        <v>14</v>
      </c>
      <c r="KT23" s="102">
        <v>14</v>
      </c>
      <c r="KU23" s="104">
        <f>IF(AND(KS23="",KT23=""),"",KS23*KS$4+KT23*(1-KS$4))</f>
        <v>14</v>
      </c>
      <c r="KV23" s="118"/>
      <c r="KW23" s="104">
        <f>IF(AND(KS23="",KT23=""),"",IF(OR(KV23="",KV23&lt;KU23),KU23,IF(KT23="",KV23,KS23*KS$4+KV23*(1-KS$4))))</f>
        <v>14</v>
      </c>
      <c r="KX23" s="102"/>
      <c r="KY23" s="102"/>
      <c r="KZ23" s="104" t="str">
        <f>IF(AND(KX23="",KY23=""),"",KX23*KX$4+KY23*(1-KX$4))</f>
        <v/>
      </c>
      <c r="LA23" s="118"/>
      <c r="LB23" s="104" t="str">
        <f>IF(AND(KX23="",KY23=""),"",IF(OR(LA23="",LA23&lt;KZ23),KZ23,IF(KY23="",LA23,KX23*KX$4+LA23*(1-KX$4))))</f>
        <v/>
      </c>
      <c r="LC23" s="102"/>
      <c r="LD23" s="102"/>
      <c r="LE23" s="104" t="str">
        <f>IF(AND(LC23="",LD23=""),"",LC23*LC$4+LD23*(1-LC$4))</f>
        <v/>
      </c>
      <c r="LF23" s="102"/>
      <c r="LG23" s="104" t="str">
        <f>IF(AND(LC23="",LD23=""),"",IF(OR(LF23="",LF23&lt;LE23),LE23,IF(LD23="",LF23,LC23*LC$4+LF23*(1-LC$4))))</f>
        <v/>
      </c>
      <c r="LH23" s="104">
        <f>IF(AND(KI23="",KN23="",KS23=""),"",SUM(KI23)*SUM(KM$4)+SUM(KN23)*SUM(KR$4)+SUM(KS23)*SUM(KW$4)+SUM(KX23)*SUM(LB$4)+SUM(LC23)*SUM(LG$4))</f>
        <v>11.75</v>
      </c>
      <c r="LI23" s="104">
        <f>IF(AND(KJ23="",KO23="",KT23=""),"",SUM(KJ23)*SUM(KM$4)+SUM(KO23)*SUM(KR$4)+SUM(KT23)*SUM(KW$4)+SUM(KY23)*SUM(LB$4)+SUM(LD23)*SUM(LG$4))</f>
        <v>12.3125</v>
      </c>
      <c r="LJ23" s="104">
        <f>IF(AND(KK23="",KP23="",KU23=""),"",SUM(KK23)*SUM(KM$4)+SUM(KP23)*SUM(KR$4)+SUM(KU23)*SUM(KW$4)+SUM(KZ23)*SUM(LB$4)+SUM(LE23)*SUM(LG$4))</f>
        <v>12.0875</v>
      </c>
      <c r="LK23" s="104" t="str">
        <f>IF(AND(KL23="",KQ23="",KV23=""),"",SUM(KL23)*SUM(KM$4)+SUM(KQ23)*SUM(KR$4)+SUM(KV23)*SUM(KW$4)+SUM(LA23)*SUM(LB$4)+SUM(LF23)*SUM(LG$4))</f>
        <v/>
      </c>
      <c r="LL23" s="104">
        <f>IF(AND(KM23="",KR23="",KW23=""),"",SUM(KM23)*SUM(KM$4)+SUM(KR23)*SUM(KR$4)+SUM(KW23)*SUM(KW$4)+SUM(LB23)*SUM(LB$4)+SUM(LG23)*SUM(LG$4))</f>
        <v>12.0875</v>
      </c>
      <c r="LM23" s="105">
        <f>IF(LJ23="","",IF(SUM(LL23)=0,IF(SUM(LJ23)&gt;=10,LM$4,0),IF(SUM(LL23)&gt;=10,LM$4,0)))</f>
        <v>2</v>
      </c>
      <c r="LN23" s="109">
        <f>IF(ISERROR(RANK(LL23,LL$6:LL$31)),"",RANK(LL23,LL$6:LL$31))</f>
        <v>11</v>
      </c>
      <c r="LO23" s="102"/>
      <c r="LP23" s="102"/>
      <c r="LQ23" s="104" t="str">
        <f>IF(AND(LO23="",LP23=""),"",LO23*LO$4+LP23*(1-LO$4))</f>
        <v/>
      </c>
      <c r="LR23" s="102"/>
      <c r="LS23" s="104" t="str">
        <f>IF(AND(LO23="",LP23=""),"",IF(OR(LR23="",LR23&lt;LQ23),LQ23,IF(LP23="",LR23,LO23*LO$4+LR23*(1-LO$4))))</f>
        <v/>
      </c>
      <c r="LT23" s="102"/>
      <c r="LU23" s="102"/>
      <c r="LV23" s="104" t="str">
        <f>IF(AND(LT23="",LU23=""),"",LT23*LT$4+LU23*(1-LT$4))</f>
        <v/>
      </c>
      <c r="LW23" s="102"/>
      <c r="LX23" s="104" t="str">
        <f>IF(AND(LT23="",LU23=""),"",IF(OR(LW23="",LW23&lt;LV23),LV23,IF(LU23="",LW23,LT23*LT$4+LW23*(1-LT$4))))</f>
        <v/>
      </c>
      <c r="LY23" s="102"/>
      <c r="LZ23" s="102"/>
      <c r="MA23" s="104" t="str">
        <f>IF(AND(LY23="",LZ23=""),"",LY23*LY$4+LZ23*(1-LY$4))</f>
        <v/>
      </c>
      <c r="MB23" s="118"/>
      <c r="MC23" s="104" t="str">
        <f>IF(AND(LY23="",LZ23=""),"",IF(OR(MB23="",MB23&lt;MA23),MA23,IF(LZ23="",MB23,LY23*LY$4+MB23*(1-LY$4))))</f>
        <v/>
      </c>
      <c r="MD23" s="102"/>
      <c r="ME23" s="102"/>
      <c r="MF23" s="104" t="str">
        <f>IF(AND(MD23="",ME23=""),"",MD23*MD$4+ME23*(1-MD$4))</f>
        <v/>
      </c>
      <c r="MG23" s="118"/>
      <c r="MH23" s="104" t="str">
        <f>IF(AND(MD23="",ME23=""),"",IF(OR(MG23="",MG23&lt;MF23),MF23,IF(ME23="",MG23,MD23*MD$4+MG23*(1-MD$4))))</f>
        <v/>
      </c>
      <c r="MI23" s="102"/>
      <c r="MJ23" s="102"/>
      <c r="MK23" s="104" t="str">
        <f>IF(AND(MI23="",MJ23=""),"",MI23*MI$4+MJ23*(1-MI$4))</f>
        <v/>
      </c>
      <c r="ML23" s="102"/>
      <c r="MM23" s="104" t="str">
        <f>IF(AND(MI23="",MJ23=""),"",IF(OR(ML23="",ML23&lt;MK23),MK23,IF(MJ23="",ML23,MI23*MI$4+ML23*(1-MI$4))))</f>
        <v/>
      </c>
      <c r="MN23" s="104" t="str">
        <f>IF(AND(LO23="",LT23="",LY23=""),"",SUM(LO23)*SUM(LS$4)+SUM(LT23)*SUM(LX$4)+SUM(LY23)*SUM(MC$4)+SUM(MD23)*SUM(MH$4)+SUM(MI23)*SUM(MM$4))</f>
        <v/>
      </c>
      <c r="MO23" s="104" t="str">
        <f>IF(AND(LP23="",LU23="",LZ23=""),"",SUM(LP23)*SUM(LS$4)+SUM(LU23)*SUM(LX$4)+SUM(LZ23)*SUM(MC$4)+SUM(ME23)*SUM(MH$4)+SUM(MJ23)*SUM(MM$4))</f>
        <v/>
      </c>
      <c r="MP23" s="104" t="str">
        <f>IF(AND(LQ23="",LV23="",MA23=""),"",SUM(LQ23)*SUM(LS$4)+SUM(LV23)*SUM(LX$4)+SUM(MA23)*SUM(MC$4)+SUM(MF23)*SUM(MH$4)+SUM(MK23)*SUM(MM$4))</f>
        <v/>
      </c>
      <c r="MQ23" s="104" t="str">
        <f>IF(AND(LR23="",LW23="",MB23=""),"",SUM(LR23)*SUM(LS$4)+SUM(LW23)*SUM(LX$4)+SUM(MB23)*SUM(MC$4)+SUM(MG23)*SUM(MH$4)+SUM(ML23)*SUM(MM$4))</f>
        <v/>
      </c>
      <c r="MR23" s="104" t="str">
        <f>IF(AND(LS23="",LX23="",MC23=""),"",SUM(LS23)*SUM(LS$4)+SUM(LX23)*SUM(LX$4)+SUM(MC23)*SUM(MC$4)+SUM(MH23)*SUM(MH$4)+SUM(MM23)*SUM(MM$4))</f>
        <v/>
      </c>
      <c r="MS23" s="105" t="str">
        <f>IF(MP23="","",IF(SUM(MR23)=0,IF(SUM(MP23)&gt;=10,MS$4,0),IF(SUM(MR23)&gt;=10,MS$4,0)))</f>
        <v/>
      </c>
      <c r="MT23" s="109" t="str">
        <f>IF(ISERROR(RANK(MR23,MR$6:MR$31)),"",RANK(MR23,MR$6:MR$31))</f>
        <v/>
      </c>
      <c r="MU23" s="102"/>
      <c r="MV23" s="102"/>
      <c r="MW23" s="104" t="str">
        <f>IF(AND(MU23="",MV23=""),"",MU23*MU$4+MV23*(1-MU$4))</f>
        <v/>
      </c>
      <c r="MX23" s="102"/>
      <c r="MY23" s="104" t="str">
        <f>IF(AND(MU23="",MV23=""),"",IF(OR(MX23="",MX23&lt;MW23),MW23,IF(MV23="",MX23,MU23*MU$4+MX23*(1-MU$4))))</f>
        <v/>
      </c>
      <c r="MZ23" s="102"/>
      <c r="NA23" s="102"/>
      <c r="NB23" s="104" t="str">
        <f>IF(AND(MZ23="",NA23=""),"",MZ23*MZ$4+NA23*(1-MZ$4))</f>
        <v/>
      </c>
      <c r="NC23" s="102"/>
      <c r="ND23" s="104" t="str">
        <f>IF(AND(MZ23="",NA23=""),"",IF(OR(NC23="",NC23&lt;NB23),NB23,IF(NA23="",NC23,MZ23*MZ$4+NC23*(1-MZ$4))))</f>
        <v/>
      </c>
      <c r="NE23" s="102"/>
      <c r="NF23" s="102"/>
      <c r="NG23" s="104" t="str">
        <f>IF(AND(NE23="",NF23=""),"",NE23*NE$4+NF23*(1-NE$4))</f>
        <v/>
      </c>
      <c r="NH23" s="118"/>
      <c r="NI23" s="104" t="str">
        <f>IF(AND(NE23="",NF23=""),"",IF(OR(NH23="",NH23&lt;NG23),NG23,IF(NF23="",NH23,NE23*NE$4+NH23*(1-NE$4))))</f>
        <v/>
      </c>
      <c r="NJ23" s="102"/>
      <c r="NK23" s="102"/>
      <c r="NL23" s="104" t="str">
        <f>IF(AND(NJ23="",NK23=""),"",NJ23*NJ$4+NK23*(1-NJ$4))</f>
        <v/>
      </c>
      <c r="NM23" s="118"/>
      <c r="NN23" s="104" t="str">
        <f>IF(AND(NJ23="",NK23=""),"",IF(OR(NM23="",NM23&lt;NL23),NL23,IF(NK23="",NM23,NJ23*NJ$4+NM23*(1-NJ$4))))</f>
        <v/>
      </c>
      <c r="NO23" s="102"/>
      <c r="NP23" s="102"/>
      <c r="NQ23" s="104" t="str">
        <f>IF(AND(NO23="",NP23=""),"",NO23*NO$4+NP23*(1-NO$4))</f>
        <v/>
      </c>
      <c r="NR23" s="102"/>
      <c r="NS23" s="104" t="str">
        <f>IF(AND(NO23="",NP23=""),"",IF(OR(NR23="",NR23&lt;NQ23),NQ23,IF(NP23="",NR23,NO23*NO$4+NR23*(1-NO$4))))</f>
        <v/>
      </c>
      <c r="NT23" s="104" t="str">
        <f>IF(AND(MU23="",MZ23="",NE23=""),"",SUM(MU23)*SUM(MY$4)+SUM(MZ23)*SUM(ND$4)+SUM(NE23)*SUM(NI$4)+SUM(NJ23)*SUM(NN$4)+SUM(NO23)*SUM(NS$4))</f>
        <v/>
      </c>
      <c r="NU23" s="104" t="str">
        <f>IF(AND(MV23="",NA23="",NF23=""),"",SUM(MV23)*SUM(MY$4)+SUM(NA23)*SUM(ND$4)+SUM(NF23)*SUM(NI$4)+SUM(NK23)*SUM(NN$4)+SUM(NP23)*SUM(NS$4))</f>
        <v/>
      </c>
      <c r="NV23" s="104" t="str">
        <f>IF(AND(MW23="",NB23="",NG23=""),"",SUM(MW23)*SUM(MY$4)+SUM(NB23)*SUM(ND$4)+SUM(NG23)*SUM(NI$4)+SUM(NL23)*SUM(NN$4)+SUM(NQ23)*SUM(NS$4))</f>
        <v/>
      </c>
      <c r="NW23" s="104" t="str">
        <f>IF(AND(MX23="",NC23="",NH23=""),"",SUM(MX23)*SUM(MY$4)+SUM(NC23)*SUM(ND$4)+SUM(NH23)*SUM(NI$4)+SUM(NM23)*SUM(NN$4)+SUM(NR23)*SUM(NS$4))</f>
        <v/>
      </c>
      <c r="NX23" s="104" t="str">
        <f>IF(AND(MY23="",ND23="",NI23=""),"",SUM(MY23)*SUM(MY$4)+SUM(ND23)*SUM(ND$4)+SUM(NI23)*SUM(NI$4)+SUM(NN23)*SUM(NN$4)+SUM(NS23)*SUM(NS$4))</f>
        <v/>
      </c>
      <c r="NY23" s="105" t="str">
        <f>IF(NV23="","",IF(SUM(NX23)=0,IF(SUM(NV23)&gt;=10,NY$4,0),IF(SUM(NX23)&gt;=10,NY$4,0)))</f>
        <v/>
      </c>
      <c r="NZ23" s="109" t="str">
        <f>IF(ISERROR(RANK(NX23,NX$6:NX$31)),"",RANK(NX23,NX$6:NX$31))</f>
        <v/>
      </c>
      <c r="OA23" s="73" t="str">
        <f>B23</f>
        <v>Rajo</v>
      </c>
      <c r="OB23" s="104">
        <f>AJ23</f>
        <v>14.875</v>
      </c>
      <c r="OC23" s="104">
        <f>BP23</f>
        <v>12.5375</v>
      </c>
      <c r="OD23" s="104">
        <f>CV23</f>
        <v>12.666625</v>
      </c>
      <c r="OE23" s="104">
        <f>EB23</f>
        <v>15.45</v>
      </c>
      <c r="OF23" s="104">
        <f>FH23</f>
        <v>15.24375</v>
      </c>
      <c r="OG23" s="104">
        <f>GN23</f>
        <v>10.646875000000001</v>
      </c>
      <c r="OH23" s="104">
        <f>HT23</f>
        <v>10.731249999999999</v>
      </c>
      <c r="OI23" s="104">
        <f>IZ23</f>
        <v>15.625</v>
      </c>
      <c r="OJ23" s="104">
        <f>KF23</f>
        <v>13.75</v>
      </c>
      <c r="OK23" s="104">
        <f>LL23</f>
        <v>12.0875</v>
      </c>
      <c r="OL23" s="104" t="str">
        <f>MR23</f>
        <v/>
      </c>
      <c r="OM23" s="104" t="str">
        <f>NX23</f>
        <v/>
      </c>
      <c r="ON23" s="134"/>
      <c r="OO23" s="104" t="e">
        <f>IF(AF23="","",(SUM(#REF!)*SUM($AK$4)+SUM(BL23)*SUM($BQ$4)+SUM(CR23)*SUM($CW$4)+SUM(DX23)*SUM($EC$4)+SUM(FD23)*SUM($FI$4)+SUM(GJ23)*SUM($GO$4)+SUM(HP23)*SUM($HU$4)+SUM(IV23)*SUM($JA$4)+SUM(KB23)*SUM($KG$4)+SUM(LH23)*SUM($LM$4)+SUM(MN23)*SUM($MS$4)+SUM(NT23)*SUM($NY$4))/30)</f>
        <v>#REF!</v>
      </c>
      <c r="OP23" s="104" t="e">
        <f>IF(AG23="","",(SUM(#REF!)*SUM($AK$4)+SUM(BM23)*SUM($BQ$4)+SUM(CS23)*SUM($CW$4)+SUM(DY23)*SUM($EC$4)+SUM(FE23)*SUM($FI$4)+SUM(GK23)*SUM($GO$4)+SUM(HQ23)*SUM($HU$4)+SUM(IW23)*SUM($JA$4)+SUM(KC23)*SUM($KG$4)+SUM(LI23)*SUM($LM$4)+SUM(MO23)*SUM($MS$4)+SUM(NU23)*SUM($NY$4))/30)</f>
        <v>#REF!</v>
      </c>
      <c r="OQ23" s="104">
        <f>IF(AH23="","",($AK$4*SUM(AH23)+$BQ$4*SUM(BN23)+$CW$4*SUM(CT23)+$EC$4*SUM(DZ23)+$FI$4*SUM(FF23)+$GO$4*SUM(GL23)+$HU$4*SUM(HR23)+$JA$4*SUM(IX23)+$KG$4*SUM(KD23)+$LM$4*SUM(LJ23)+$MS$4*SUM(MP23)+$NY$4*SUM(NV23))/30)</f>
        <v>13.613466666666666</v>
      </c>
      <c r="OR23" s="104">
        <f>IF(AJ23="","",($AK$4*SUM(AJ23)+$BQ$4*SUM(BP23)+$CW$4*SUM(CV23)+$EC$4*SUM(EB23)+$FI$4*SUM(FH23)+$GO$4*SUM(GN23)+$HU$4*SUM(HT23)+$JA$4*SUM(IZ23)+$KG$4*SUM(KF23)+$LM$4*SUM(LL23)+$MS$4*SUM(MR23)+$NY$4*SUM(NX23))/30)</f>
        <v>13.613466666666666</v>
      </c>
      <c r="OS23" s="105">
        <f>IF(AL23="","",SUM($AK23,$BQ23,$CW23,$EC23,$FI23,$GO23,$HU23,$JA23,$KG23,$LM23,$MS23,$NY23))</f>
        <v>30</v>
      </c>
      <c r="OT23" s="105">
        <f>IF(OR23="","",IF(OR23&lt;10,OS23,30))</f>
        <v>30</v>
      </c>
      <c r="OU23" s="134"/>
      <c r="OV23" s="109">
        <f>IF(ISERROR(RANK(OR23,OR$6:OR$31)),"",RANK(OR23,OR$6:OR$31))</f>
        <v>3</v>
      </c>
      <c r="OX23" s="95" t="s">
        <v>33</v>
      </c>
      <c r="OY23" s="95" t="s">
        <v>34</v>
      </c>
      <c r="OZ23" s="95" t="s">
        <v>34</v>
      </c>
      <c r="PA23" s="95" t="s">
        <v>33</v>
      </c>
      <c r="PB23" s="95"/>
      <c r="PC23" s="95" t="s">
        <v>33</v>
      </c>
      <c r="PD23" s="95"/>
      <c r="PE23" s="95"/>
      <c r="PF23" s="95"/>
      <c r="PG23" s="95"/>
    </row>
    <row r="24" spans="1:423" s="3" customFormat="1" ht="15.6" x14ac:dyDescent="0.3">
      <c r="A24" s="103" t="e">
        <f>A23+1</f>
        <v>#VALUE!</v>
      </c>
      <c r="B24" s="197" t="s">
        <v>279</v>
      </c>
      <c r="C24" s="197"/>
      <c r="D24" s="195"/>
      <c r="E24" s="195"/>
      <c r="F24" s="196"/>
      <c r="G24" s="102">
        <v>11</v>
      </c>
      <c r="H24" s="102">
        <v>4</v>
      </c>
      <c r="I24" s="104">
        <f>IF(AND(G24="",H24=""),"",G24*G$4+H24*(1-G$4))</f>
        <v>6.8000000000000007</v>
      </c>
      <c r="J24" s="102">
        <v>3.25</v>
      </c>
      <c r="K24" s="104">
        <f>IF(AND(G24="",H24=""),"",IF(OR(J24="",J24&lt;I24),I24,IF(H24="",J24,G24*G$4+J24*(1-G$4))))</f>
        <v>6.8000000000000007</v>
      </c>
      <c r="L24" s="102">
        <v>11.5</v>
      </c>
      <c r="M24" s="102">
        <v>3.75</v>
      </c>
      <c r="N24" s="104">
        <f>IF(AND(L24="",M24=""),"",L24*L$4+M24*(1-L$4))</f>
        <v>6.8500000000000005</v>
      </c>
      <c r="O24" s="102">
        <v>6.75</v>
      </c>
      <c r="P24" s="104">
        <f>IF(AND(L24="",M24=""),"",IF(OR(O24="",O24&lt;N24),N24,IF(M24="",O24,L24*L$4+O24*(1-L$4))))</f>
        <v>6.8500000000000005</v>
      </c>
      <c r="Q24" s="102">
        <v>11.5</v>
      </c>
      <c r="R24" s="102">
        <v>12.5</v>
      </c>
      <c r="S24" s="104">
        <f>IF(AND(Q24="",R24=""),"",Q24*Q$4+R24*(1-Q$4))</f>
        <v>12.100000000000001</v>
      </c>
      <c r="T24" s="118"/>
      <c r="U24" s="104">
        <f>IF(AND(Q24="",R24=""),"",IF(OR(T24="",T24&lt;S24),S24,IF(R24="",T24,Q24*Q$4+T24*(1-Q$4))))</f>
        <v>12.100000000000001</v>
      </c>
      <c r="V24" s="102">
        <v>12</v>
      </c>
      <c r="W24" s="102">
        <v>6.75</v>
      </c>
      <c r="X24" s="104">
        <f>IF(AND(V24="",W24=""),"",V24*V$4+W24*(1-V$4))</f>
        <v>8.8500000000000014</v>
      </c>
      <c r="Y24" s="118">
        <v>2</v>
      </c>
      <c r="Z24" s="104">
        <f>IF(AND(V24="",W24=""),"",IF(OR(Y24="",Y24&lt;X24),X24,IF(W24="",Y24,V24*V$4+Y24*(1-V$4))))</f>
        <v>8.8500000000000014</v>
      </c>
      <c r="AA24" s="102"/>
      <c r="AB24" s="102"/>
      <c r="AC24" s="104" t="str">
        <f>IF(AND(AA24="",AB24=""),"",AA24*AA$4+AB24*(1-AA$4))</f>
        <v/>
      </c>
      <c r="AD24" s="102"/>
      <c r="AE24" s="104" t="str">
        <f>IF(AND(AA24="",AB24=""),"",IF(OR(AD24="",AD24&lt;AC24),AC24,IF(AB24="",AD24,AA24*AA$4+AD24*(1-AA$4))))</f>
        <v/>
      </c>
      <c r="AF24" s="104">
        <f>IF(AND(G24="",L24="",Q24=""),"",SUM(G24)*SUM(K$4)+SUM(L24)*SUM(P$4)+SUM(Q24)*SUM(U$4)+SUM(V24)*SUM(Z$4)+SUM(AA24)*SUM(AE$4))</f>
        <v>11.46875</v>
      </c>
      <c r="AG24" s="104">
        <f>IF(AND(H24="",M24="",R24=""),"",SUM(H24)*SUM(K$4)+SUM(M24)*SUM(P$4)+SUM(R24)*SUM(U$4)+SUM(W24)*SUM(Z$4)+SUM(AB24)*SUM(AE$4))</f>
        <v>6.765625</v>
      </c>
      <c r="AH24" s="104">
        <f>IF(AND(I24="",N24="",S24=""),"",SUM(I24)*SUM(K$4)+SUM(N24)*SUM(P$4)+SUM(S24)*SUM(U$4)+SUM(X24)*SUM(Z$4)+SUM(AC24)*SUM(AE$4))</f>
        <v>8.6468750000000014</v>
      </c>
      <c r="AI24" s="104">
        <f>IF(AND(J24="",O24="",T24=""),"",SUM(J24)*SUM(K$4)+SUM(O24)*SUM(P$4)+SUM(T24)*SUM(U$4)+SUM(Y24)*SUM(Z$4)+SUM(AD24)*SUM(AE$4))</f>
        <v>2.78125</v>
      </c>
      <c r="AJ24" s="104">
        <f>IF(AND(K24="",P24="",U24=""),"",SUM(K24)*SUM(K$4)+SUM(P24)*SUM(P$4)+SUM(U24)*SUM(U$4)+SUM(Z24)*SUM(Z$4)+SUM(AE24)*SUM(AE$4))</f>
        <v>8.6468750000000014</v>
      </c>
      <c r="AK24" s="105">
        <f>IF(AH24="","",IF(SUM(AJ24)=0,IF(SUM(AH24)&gt;=10,AK$4,0),IF(SUM(AJ24)&gt;=10,AK$4,0)))</f>
        <v>0</v>
      </c>
      <c r="AL24" s="109">
        <f>IF(ISERROR(RANK(AJ24,AJ$6:AJ$31)),"",RANK(AJ24,AJ$6:AJ$31))</f>
        <v>23</v>
      </c>
      <c r="AM24" s="102">
        <v>12.5</v>
      </c>
      <c r="AN24" s="102">
        <v>12.5</v>
      </c>
      <c r="AO24" s="104">
        <f>IF(AND(AM24="",AN24=""),"",AM24*AM$4+AN24*(1-AM$4))</f>
        <v>12.5</v>
      </c>
      <c r="AP24" s="102"/>
      <c r="AQ24" s="104">
        <f>IF(AND(AM24="",AN24=""),"",IF(OR(AP24="",AP24&lt;AO24),AO24,IF(AN24="",AP24,AM24*AM$4+AP24*(1-AM$4))))</f>
        <v>12.5</v>
      </c>
      <c r="AR24" s="102">
        <v>13</v>
      </c>
      <c r="AS24" s="102">
        <v>9</v>
      </c>
      <c r="AT24" s="104">
        <f>IF(AND(AR24="",AS24=""),"",AR24*AR$4+AS24*(1-AR$4))</f>
        <v>10.6</v>
      </c>
      <c r="AU24" s="102"/>
      <c r="AV24" s="104">
        <f>IF(AND(AR24="",AS24=""),"",IF(OR(AU24="",AU24&lt;AT24),AT24,IF(AS24="",AU24,AR24*AR$4+AU24*(1-AR$4))))</f>
        <v>10.6</v>
      </c>
      <c r="AW24" s="102">
        <v>8</v>
      </c>
      <c r="AX24" s="102">
        <v>8.5</v>
      </c>
      <c r="AY24" s="104">
        <f>IF(AND(AW24="",AX24=""),"",AW24*AW$4+AX24*(1-AW$4))</f>
        <v>8.3000000000000007</v>
      </c>
      <c r="AZ24" s="118"/>
      <c r="BA24" s="104">
        <f>IF(AND(AW24="",AX24=""),"",IF(OR(AZ24="",AZ24&lt;AY24),AY24,IF(AX24="",AZ24,AW24*AW$4+AZ24*(1-AW$4))))</f>
        <v>8.3000000000000007</v>
      </c>
      <c r="BB24" s="102"/>
      <c r="BC24" s="102"/>
      <c r="BD24" s="104" t="str">
        <f>IF(AND(BB24="",BC24=""),"",BB24*BB$4+BC24*(1-BB$4))</f>
        <v/>
      </c>
      <c r="BE24" s="118"/>
      <c r="BF24" s="104" t="str">
        <f>IF(AND(BB24="",BC24=""),"",IF(OR(BE24="",BE24&lt;BD24),BD24,IF(BC24="",BE24,BB24*BB$4+BE24*(1-BB$4))))</f>
        <v/>
      </c>
      <c r="BG24" s="102"/>
      <c r="BH24" s="102"/>
      <c r="BI24" s="104" t="str">
        <f>IF(AND(BG24="",BH24=""),"",BG24*BG$4+BH24*(1-BG$4))</f>
        <v/>
      </c>
      <c r="BJ24" s="102"/>
      <c r="BK24" s="104" t="str">
        <f>IF(AND(BG24="",BH24=""),"",IF(OR(BJ24="",BJ24&lt;BI24),BI24,IF(BH24="",BJ24,BG24*BG$4+BJ24*(1-BG$4))))</f>
        <v/>
      </c>
      <c r="BL24" s="104">
        <f>IF(AND(AM24="",AR24="",AW24=""),"",SUM(AM24)*SUM(AQ$4)+SUM(AR24)*SUM(AV$4)+SUM(AW24)*SUM(BA$4)+SUM(BB24)*SUM(BF$4)+SUM(BG24)*SUM(BK$4))</f>
        <v>11.875</v>
      </c>
      <c r="BM24" s="104">
        <f>IF(AND(AN24="",AS24="",AX24=""),"",SUM(AN24)*SUM(AQ$4)+SUM(AS24)*SUM(AV$4)+SUM(AX24)*SUM(BA$4)+SUM(BC24)*SUM(BF$4)+SUM(BH24)*SUM(BK$4))</f>
        <v>10.21875</v>
      </c>
      <c r="BN24" s="104">
        <f>IF(AND(AO24="",AT24="",AY24=""),"",SUM(AO24)*SUM(AQ$4)+SUM(AT24)*SUM(AV$4)+SUM(AY24)*SUM(BA$4)+SUM(BD24)*SUM(BF$4)+SUM(BI24)*SUM(BK$4))</f>
        <v>10.88125</v>
      </c>
      <c r="BO24" s="104" t="str">
        <f>IF(AND(AP24="",AU24="",AZ24=""),"",SUM(AP24)*SUM(AQ$4)+SUM(AU24)*SUM(AV$4)+SUM(AZ24)*SUM(BA$4)+SUM(BE24)*SUM(BF$4)+SUM(BJ24)*SUM(BK$4))</f>
        <v/>
      </c>
      <c r="BP24" s="104">
        <f>IF(AND(AQ24="",AV24="",BA24=""),"",SUM(AQ24)*SUM(AQ$4)+SUM(AV24)*SUM(AV$4)+SUM(BA24)*SUM(BA$4)+SUM(BF24)*SUM(BF$4)+SUM(BK24)*SUM(BK$4))</f>
        <v>10.88125</v>
      </c>
      <c r="BQ24" s="105">
        <f>IF(BN24="","",IF(SUM(BP24)=0,IF(SUM(BN24)&gt;=10,BQ$4,0),IF(SUM(BP24)&gt;=10,BQ$4,0)))</f>
        <v>4</v>
      </c>
      <c r="BR24" s="109">
        <f>IF(ISERROR(RANK(BP24,BP$6:BP$31)),"",RANK(BP24,BP$6:BP$31))</f>
        <v>13</v>
      </c>
      <c r="BS24" s="102">
        <v>13.36</v>
      </c>
      <c r="BT24" s="102">
        <v>19</v>
      </c>
      <c r="BU24" s="104">
        <f>IF(AND(BS24="",BT24=""),"",BS24*BS$4+BT24*(1-BS$4))</f>
        <v>16.744</v>
      </c>
      <c r="BV24" s="102"/>
      <c r="BW24" s="104">
        <f>IF(AND(BS24="",BT24=""),"",IF(OR(BV24="",BV24&lt;BU24),BU24,IF(BT24="",BV24,BS24*BS$4+BV24*(1-BS$4))))</f>
        <v>16.744</v>
      </c>
      <c r="BX24" s="102">
        <v>16.84</v>
      </c>
      <c r="BY24" s="102">
        <v>16</v>
      </c>
      <c r="BZ24" s="104">
        <f>IF(AND(BX24="",BY24=""),"",BX24*BX$4+BY24*(1-BX$4))</f>
        <v>16.335999999999999</v>
      </c>
      <c r="CA24" s="102"/>
      <c r="CB24" s="104">
        <f>IF(AND(BX24="",BY24=""),"",IF(OR(CA24="",CA24&lt;BZ24),BZ24,IF(BY24="",CA24,BX24*BX$4+CA24*(1-BX$4))))</f>
        <v>16.335999999999999</v>
      </c>
      <c r="CC24" s="102">
        <v>16.36</v>
      </c>
      <c r="CD24" s="102">
        <v>7</v>
      </c>
      <c r="CE24" s="104">
        <f>IF(AND(CC24="",CD24=""),"",CC24*CC$4+CD24*(1-CC$4))</f>
        <v>10.744</v>
      </c>
      <c r="CF24" s="118"/>
      <c r="CG24" s="104">
        <f>IF(AND(CC24="",CD24=""),"",IF(OR(CF24="",CF24&lt;CE24),CE24,IF(CD24="",CF24,CC24*CC$4+CF24*(1-CC$4))))</f>
        <v>10.744</v>
      </c>
      <c r="CH24" s="102"/>
      <c r="CI24" s="102"/>
      <c r="CJ24" s="104" t="str">
        <f>IF(AND(CH24="",CI24=""),"",CH24*CH$4+CI24*(1-CH$4))</f>
        <v/>
      </c>
      <c r="CK24" s="118"/>
      <c r="CL24" s="104" t="str">
        <f>IF(AND(CH24="",CI24=""),"",IF(OR(CK24="",CK24&lt;CJ24),CJ24,IF(CI24="",CK24,CH24*CH$4+CK24*(1-CH$4))))</f>
        <v/>
      </c>
      <c r="CM24" s="102"/>
      <c r="CN24" s="102"/>
      <c r="CO24" s="104" t="str">
        <f>IF(AND(CM24="",CN24=""),"",CM24*CM$4+CN24*(1-CM$4))</f>
        <v/>
      </c>
      <c r="CP24" s="102"/>
      <c r="CQ24" s="104" t="str">
        <f>IF(AND(CM24="",CN24=""),"",IF(OR(CP24="",CP24&lt;CO24),CO24,IF(CN24="",CP24,CM24*CM$4+CP24*(1-CM$4))))</f>
        <v/>
      </c>
      <c r="CR24" s="104">
        <f>IF(AND(BS24="",BX24="",CC24=""),"",SUM(BS24)*SUM(BW$4)+SUM(BX24)*SUM(CB$4)+SUM(CC24)*SUM(CG$4)+SUM(CH24)*SUM(CL$4)+SUM(CM24)*SUM(CQ$4))</f>
        <v>15.385000000000002</v>
      </c>
      <c r="CS24" s="104">
        <f>IF(AND(BT24="",BY24="",CD24=""),"",SUM(BT24)*SUM(BW$4)+SUM(BY24)*SUM(CB$4)+SUM(CD24)*SUM(CG$4)+SUM(CI24)*SUM(CL$4)+SUM(CN24)*SUM(CQ$4))</f>
        <v>14.3125</v>
      </c>
      <c r="CT24" s="104">
        <f>IF(AND(BU24="",BZ24="",CE24=""),"",SUM(BU24)*SUM(BW$4)+SUM(BZ24)*SUM(CB$4)+SUM(CE24)*SUM(CG$4)+SUM(CJ24)*SUM(CL$4)+SUM(CO24)*SUM(CQ$4))</f>
        <v>14.7415</v>
      </c>
      <c r="CU24" s="104" t="str">
        <f>IF(AND(BV24="",CA24="",CF24=""),"",SUM(BV24)*SUM(BW$4)+SUM(CA24)*SUM(CB$4)+SUM(CF24)*SUM(CG$4)+SUM(CK24)*SUM(CL$4)+SUM(CP24)*SUM(CQ$4))</f>
        <v/>
      </c>
      <c r="CV24" s="104">
        <f>IF(AND(BW24="",CB24="",CG24=""),"",SUM(BW24)*SUM(BW$4)+SUM(CB24)*SUM(CB$4)+SUM(CG24)*SUM(CG$4)+SUM(CL24)*SUM(CL$4)+SUM(CQ24)*SUM(CQ$4))</f>
        <v>14.7415</v>
      </c>
      <c r="CW24" s="105">
        <f>IF(CT24="","",IF(SUM(CV24)=0,IF(SUM(CT24)&gt;=10,CW$4,0),IF(SUM(CV24)&gt;=10,CW$4,0)))</f>
        <v>4</v>
      </c>
      <c r="CX24" s="109">
        <f>IF(ISERROR(RANK(CV24,CV$6:CV$31)),"",RANK(CV24,CV$6:CV$31))</f>
        <v>4</v>
      </c>
      <c r="CY24" s="102">
        <v>10</v>
      </c>
      <c r="CZ24" s="102">
        <v>11</v>
      </c>
      <c r="DA24" s="104">
        <f>IF(AND(CY24="",CZ24=""),"",CY24*CY$4+CZ24*(1-CY$4))</f>
        <v>10.6</v>
      </c>
      <c r="DB24" s="102"/>
      <c r="DC24" s="104">
        <f>IF(AND(CY24="",CZ24=""),"",IF(OR(DB24="",DB24&lt;DA24),DA24,IF(CZ24="",DB24,CY24*CY$4+DB24*(1-CY$4))))</f>
        <v>10.6</v>
      </c>
      <c r="DD24" s="102">
        <v>12</v>
      </c>
      <c r="DE24" s="102">
        <v>14</v>
      </c>
      <c r="DF24" s="104">
        <f>IF(AND(DD24="",DE24=""),"",DD24*DD$4+DE24*(1-DD$4))</f>
        <v>13.200000000000001</v>
      </c>
      <c r="DG24" s="102"/>
      <c r="DH24" s="104">
        <f>IF(AND(DD24="",DE24=""),"",IF(OR(DG24="",DG24&lt;DF24),DF24,IF(DE24="",DG24,DD24*DD$4+DG24*(1-DD$4))))</f>
        <v>13.200000000000001</v>
      </c>
      <c r="DI24" s="102"/>
      <c r="DJ24" s="102"/>
      <c r="DK24" s="104" t="str">
        <f>IF(AND(DI24="",DJ24=""),"",DI24*DI$4+DJ24*(1-DI$4))</f>
        <v/>
      </c>
      <c r="DL24" s="118"/>
      <c r="DM24" s="104" t="str">
        <f>IF(AND(DI24="",DJ24=""),"",IF(OR(DL24="",DL24&lt;DK24),DK24,IF(DJ24="",DL24,DI24*DI$4+DL24*(1-DI$4))))</f>
        <v/>
      </c>
      <c r="DN24" s="102"/>
      <c r="DO24" s="102"/>
      <c r="DP24" s="104" t="str">
        <f>IF(AND(DN24="",DO24=""),"",DN24*DN$4+DO24*(1-DN$4))</f>
        <v/>
      </c>
      <c r="DQ24" s="118"/>
      <c r="DR24" s="104" t="str">
        <f>IF(AND(DN24="",DO24=""),"",IF(OR(DQ24="",DQ24&lt;DP24),DP24,IF(DO24="",DQ24,DN24*DN$4+DQ24*(1-DN$4))))</f>
        <v/>
      </c>
      <c r="DS24" s="102"/>
      <c r="DT24" s="102"/>
      <c r="DU24" s="104" t="str">
        <f>IF(AND(DS24="",DT24=""),"",DS24*DS$4+DT24*(1-DS$4))</f>
        <v/>
      </c>
      <c r="DV24" s="102"/>
      <c r="DW24" s="104" t="str">
        <f>IF(AND(DS24="",DT24=""),"",IF(OR(DV24="",DV24&lt;DU24),DU24,IF(DT24="",DV24,DS24*DS$4+DV24*(1-DS$4))))</f>
        <v/>
      </c>
      <c r="DX24" s="104">
        <f>IF(AND(CY24="",DD24="",DI24=""),"",SUM(CY24)*SUM(DC$4)+SUM(DD24)*SUM(DH$4)+SUM(DI24)*SUM(DM$4)+SUM(DN24)*SUM(DR$4)+SUM(DS24)*SUM(DW$4))</f>
        <v>11</v>
      </c>
      <c r="DY24" s="104">
        <f>IF(AND(CZ24="",DE24="",DJ24=""),"",SUM(CZ24)*SUM(DC$4)+SUM(DE24)*SUM(DH$4)+SUM(DJ24)*SUM(DM$4)+SUM(DO24)*SUM(DR$4)+SUM(DT24)*SUM(DW$4))</f>
        <v>12.5</v>
      </c>
      <c r="DZ24" s="104">
        <f>IF(AND(DA24="",DF24="",DK24=""),"",SUM(DA24)*SUM(DC$4)+SUM(DF24)*SUM(DH$4)+SUM(DK24)*SUM(DM$4)+SUM(DP24)*SUM(DR$4)+SUM(DU24)*SUM(DW$4))</f>
        <v>11.9</v>
      </c>
      <c r="EA24" s="104" t="str">
        <f>IF(AND(DB24="",DG24="",DL24=""),"",SUM(DB24)*SUM(DC$4)+SUM(DG24)*SUM(DH$4)+SUM(DL24)*SUM(DM$4)+SUM(DQ24)*SUM(DR$4)+SUM(DV24)*SUM(DW$4))</f>
        <v/>
      </c>
      <c r="EB24" s="104">
        <f>IF(AND(DC24="",DH24="",DM24=""),"",SUM(DC24)*SUM(DC$4)+SUM(DH24)*SUM(DH$4)+SUM(DM24)*SUM(DM$4)+SUM(DR24)*SUM(DR$4)+SUM(DW24)*SUM(DW$4))</f>
        <v>11.9</v>
      </c>
      <c r="EC24" s="105">
        <f>IF(DZ24="","",IF(SUM(EB24)=0,IF(SUM(DZ24)&gt;=10,EC$4,0),IF(SUM(EB24)&gt;=10,EC$4,0)))</f>
        <v>4</v>
      </c>
      <c r="ED24" s="109">
        <f>IF(ISERROR(RANK(EB24,EB$6:EB$31)),"",RANK(EB24,EB$6:EB$31))</f>
        <v>14</v>
      </c>
      <c r="EE24" s="102">
        <v>11.5</v>
      </c>
      <c r="EF24" s="102">
        <v>12</v>
      </c>
      <c r="EG24" s="104">
        <f>IF(AND(EE24="",EF24=""),"",EE24*EE$4+EF24*(1-EE$4))</f>
        <v>11.8</v>
      </c>
      <c r="EH24" s="102"/>
      <c r="EI24" s="104">
        <f>IF(AND(EE24="",EF24=""),"",IF(OR(EH24="",EH24&lt;EG24),EG24,IF(EF24="",EH24,EE24*EE$4+EH24*(1-EE$4))))</f>
        <v>11.8</v>
      </c>
      <c r="EJ24" s="102">
        <v>10.5</v>
      </c>
      <c r="EK24" s="102">
        <v>9</v>
      </c>
      <c r="EL24" s="104">
        <f>IF(AND(EJ24="",EK24=""),"",EJ24*EJ$4+EK24*(1-EJ$4))</f>
        <v>9.6</v>
      </c>
      <c r="EM24" s="102"/>
      <c r="EN24" s="104">
        <f>IF(AND(EJ24="",EK24=""),"",IF(OR(EM24="",EM24&lt;EL24),EL24,IF(EK24="",EM24,EJ24*EJ$4+EM24*(1-EJ$4))))</f>
        <v>9.6</v>
      </c>
      <c r="EO24" s="102">
        <v>13.5</v>
      </c>
      <c r="EP24" s="102">
        <v>7.5</v>
      </c>
      <c r="EQ24" s="104">
        <f>IF(AND(EO24="",EP24=""),"",EO24*EO$4+EP24*(1-EO$4))</f>
        <v>9.9</v>
      </c>
      <c r="ER24" s="118"/>
      <c r="ES24" s="104">
        <f>IF(AND(EO24="",EP24=""),"",IF(OR(ER24="",ER24&lt;EQ24),EQ24,IF(EP24="",ER24,EO24*EO$4+ER24*(1-EO$4))))</f>
        <v>9.9</v>
      </c>
      <c r="ET24" s="102"/>
      <c r="EU24" s="102"/>
      <c r="EV24" s="104" t="str">
        <f>IF(AND(ET24="",EU24=""),"",ET24*ET$4+EU24*(1-ET$4))</f>
        <v/>
      </c>
      <c r="EW24" s="118"/>
      <c r="EX24" s="104" t="str">
        <f>IF(AND(ET24="",EU24=""),"",IF(OR(EW24="",EW24&lt;EV24),EV24,IF(EU24="",EW24,ET24*ET$4+EW24*(1-ET$4))))</f>
        <v/>
      </c>
      <c r="EY24" s="102"/>
      <c r="EZ24" s="102"/>
      <c r="FA24" s="104" t="str">
        <f>IF(AND(EY24="",EZ24=""),"",EY24*EY$4+EZ24*(1-EY$4))</f>
        <v/>
      </c>
      <c r="FB24" s="102"/>
      <c r="FC24" s="104" t="str">
        <f>IF(AND(EY24="",EZ24=""),"",IF(OR(FB24="",FB24&lt;FA24),FA24,IF(EZ24="",FB24,EY24*EY$4+FB24*(1-EY$4))))</f>
        <v/>
      </c>
      <c r="FD24" s="104">
        <f>IF(AND(EE24="",EJ24="",EO24=""),"",SUM(EE24)*SUM(EI$4)+SUM(EJ24)*SUM(EN$4)+SUM(EO24)*SUM(ES$4)+SUM(ET24)*SUM(EX$4)+SUM(EY24)*SUM(FC$4))</f>
        <v>11.9375</v>
      </c>
      <c r="FE24" s="104">
        <f>IF(AND(EF24="",EK24="",EP24=""),"",SUM(EF24)*SUM(EI$4)+SUM(EK24)*SUM(EN$4)+SUM(EP24)*SUM(ES$4)+SUM(EU24)*SUM(EX$4)+SUM(EZ24)*SUM(FC$4))</f>
        <v>9.375</v>
      </c>
      <c r="FF24" s="104">
        <f>IF(AND(EG24="",EL24="",EQ24=""),"",SUM(EG24)*SUM(EI$4)+SUM(EL24)*SUM(EN$4)+SUM(EQ24)*SUM(ES$4)+SUM(EV24)*SUM(EX$4)+SUM(FA24)*SUM(FC$4))</f>
        <v>10.4</v>
      </c>
      <c r="FG24" s="104" t="str">
        <f>IF(AND(EH24="",EM24="",ER24=""),"",SUM(EH24)*SUM(EI$4)+SUM(EM24)*SUM(EN$4)+SUM(ER24)*SUM(ES$4)+SUM(EW24)*SUM(EX$4)+SUM(FB24)*SUM(FC$4))</f>
        <v/>
      </c>
      <c r="FH24" s="104">
        <f>IF(AND(EI24="",EN24="",ES24=""),"",SUM(EI24)*SUM(EI$4)+SUM(EN24)*SUM(EN$4)+SUM(ES24)*SUM(ES$4)+SUM(EX24)*SUM(EX$4)+SUM(FC24)*SUM(FC$4))</f>
        <v>10.4</v>
      </c>
      <c r="FI24" s="105">
        <f>IF(FF24="","",IF(SUM(FH24)=0,IF(SUM(FF24)&gt;=10,FI$4,0),IF(SUM(FH24)&gt;=10,FI$4,0)))</f>
        <v>3</v>
      </c>
      <c r="FJ24" s="109">
        <f>IF(ISERROR(RANK(FH24,FH$6:FH$31)),"",RANK(FH24,FH$6:FH$31))</f>
        <v>18</v>
      </c>
      <c r="FK24" s="198">
        <v>11</v>
      </c>
      <c r="FL24" s="198">
        <v>9.5</v>
      </c>
      <c r="FM24" s="104">
        <f>IF(AND(FK24="",FL24=""),"",FK24*FK$4+FL24*(1-FK$4))</f>
        <v>10.100000000000001</v>
      </c>
      <c r="FN24" s="200"/>
      <c r="FO24" s="104">
        <f>IF(AND(FK24="",FL24=""),"",IF(OR(FN24="",FN24&lt;FM24),FM24,IF(FL24="",FN24,FK24*FK$4+FN24*(1-FK$4))))</f>
        <v>10.100000000000001</v>
      </c>
      <c r="FP24" s="199">
        <f>(7.8*20)/9</f>
        <v>17.333333333333332</v>
      </c>
      <c r="FQ24" s="197">
        <v>6.5</v>
      </c>
      <c r="FR24" s="104">
        <f>IF(AND(FP24="",FQ24=""),"",FP24*FP$4+FQ24*(1-FP$4))</f>
        <v>10.833333333333334</v>
      </c>
      <c r="FS24" s="203"/>
      <c r="FT24" s="104">
        <f>IF(AND(FP24="",FQ24=""),"",IF(OR(FS24="",FS24&lt;FR24),FR24,IF(FQ24="",FS24,FP24*FP$4+FS24*(1-FP$4))))</f>
        <v>10.833333333333334</v>
      </c>
      <c r="FU24" s="102">
        <v>16.170000000000002</v>
      </c>
      <c r="FV24" s="198">
        <v>6.5</v>
      </c>
      <c r="FW24" s="104">
        <f>IF(AND(FU24="",FV24=""),"",FU24*FU$4+FV24*(1-FU$4))</f>
        <v>10.368</v>
      </c>
      <c r="FX24" s="202"/>
      <c r="FY24" s="104">
        <f>IF(AND(FU24="",FV24=""),"",IF(OR(FX24="",FX24&lt;FW24),FW24,IF(FV24="",FX24,FU24*FU$4+FX24*(1-FU$4))))</f>
        <v>10.368</v>
      </c>
      <c r="FZ24" s="102"/>
      <c r="GA24" s="102"/>
      <c r="GB24" s="104" t="str">
        <f>IF(AND(FZ24="",GA24=""),"",FZ24*FZ$4+GA24*(1-FZ$4))</f>
        <v/>
      </c>
      <c r="GC24" s="118"/>
      <c r="GD24" s="104" t="str">
        <f>IF(AND(FZ24="",GA24=""),"",IF(OR(GC24="",GC24&lt;GB24),GB24,IF(GA24="",GC24,FZ24*FZ$4+GC24*(1-FZ$4))))</f>
        <v/>
      </c>
      <c r="GE24" s="102"/>
      <c r="GF24" s="102"/>
      <c r="GG24" s="104" t="str">
        <f>IF(AND(GE24="",GF24=""),"",GE24*GE$4+GF24*(1-GE$4))</f>
        <v/>
      </c>
      <c r="GH24" s="102"/>
      <c r="GI24" s="104" t="str">
        <f>IF(AND(GE24="",GF24=""),"",IF(OR(GH24="",GH24&lt;GG24),GG24,IF(GF24="",GH24,GE24*GE$4+GH24*(1-GE$4))))</f>
        <v/>
      </c>
      <c r="GJ24" s="104">
        <f>IF(AND(FK24="",FP24="",FU24=""),"",SUM(FK24)*SUM(FO$4)+SUM(FP24)*SUM(FT$4)+SUM(FU24)*SUM(FY$4)+SUM(FZ24)*SUM(GD$4)+SUM(GE24)*SUM(GI$4))</f>
        <v>14.198958333333334</v>
      </c>
      <c r="GK24" s="104">
        <f>IF(AND(FL24="",FQ24="",FV24=""),"",SUM(FL24)*SUM(FO$4)+SUM(FQ24)*SUM(FT$4)+SUM(FV24)*SUM(FY$4)+SUM(GA24)*SUM(GD$4)+SUM(GF24)*SUM(GI$4))</f>
        <v>7.8125</v>
      </c>
      <c r="GL24" s="104">
        <f>IF(AND(FM24="",FR24="",FW24=""),"",SUM(FM24)*SUM(FO$4)+SUM(FR24)*SUM(FT$4)+SUM(FW24)*SUM(FY$4)+SUM(GB24)*SUM(GD$4)+SUM(GG24)*SUM(GI$4))</f>
        <v>10.367083333333335</v>
      </c>
      <c r="GM24" s="104" t="str">
        <f>IF(AND(FN24="",FS24="",FX24=""),"",SUM(FN24)*SUM(FO$4)+SUM(FS24)*SUM(FT$4)+SUM(FX24)*SUM(FY$4)+SUM(GC24)*SUM(GD$4)+SUM(GH24)*SUM(GI$4))</f>
        <v/>
      </c>
      <c r="GN24" s="104">
        <f>IF(AND(FO24="",FT24="",FY24=""),"",SUM(FO24)*SUM(FO$4)+SUM(FT24)*SUM(FT$4)+SUM(FY24)*SUM(FY$4)+SUM(GD24)*SUM(GD$4)+SUM(GI24)*SUM(GI$4))</f>
        <v>10.367083333333335</v>
      </c>
      <c r="GO24" s="105">
        <f>IF(GL24="","",IF(SUM(GN24)=0,IF(SUM(GL24)&gt;=10,GO$4,0),IF(SUM(GN24)&gt;=10,GO$4,0)))</f>
        <v>2</v>
      </c>
      <c r="GP24" s="109">
        <f>IF(ISERROR(RANK(GN24,GN$6:GN$31)),"",RANK(GN24,GN$6:GN$31))</f>
        <v>17</v>
      </c>
      <c r="GQ24" s="198">
        <v>6</v>
      </c>
      <c r="GR24" s="198">
        <v>8.75</v>
      </c>
      <c r="GS24" s="104">
        <f>IF(AND(GQ24="",GR24=""),"",GQ24*GQ$4+GR24*(1-GQ$4))</f>
        <v>7.65</v>
      </c>
      <c r="GT24" s="200">
        <v>10.8</v>
      </c>
      <c r="GU24" s="104">
        <f>IF(AND(GQ24="",GR24=""),"",IF(OR(GT24="",GT24&lt;GS24),GS24,IF(GR24="",GT24,GQ24*GQ$4+GT24*(1-GQ$4))))</f>
        <v>8.8800000000000008</v>
      </c>
      <c r="GV24" s="102">
        <v>10</v>
      </c>
      <c r="GW24" s="102">
        <v>10</v>
      </c>
      <c r="GX24" s="104">
        <f>IF(AND(GV24="",GW24=""),"",GV24*GV$4+GW24*(1-GV$4))</f>
        <v>10</v>
      </c>
      <c r="GY24" s="102"/>
      <c r="GZ24" s="104">
        <f>IF(AND(GV24="",GW24=""),"",IF(OR(GY24="",GY24&lt;GX24),GX24,IF(GW24="",GY24,GV24*GV$4+GY24*(1-GV$4))))</f>
        <v>10</v>
      </c>
      <c r="HA24" s="102">
        <v>10</v>
      </c>
      <c r="HB24" s="102">
        <v>10</v>
      </c>
      <c r="HC24" s="104">
        <f>IF(AND(HA24="",HB24=""),"",HA24*HA$4+HB24*(1-HA$4))</f>
        <v>10</v>
      </c>
      <c r="HD24" s="118"/>
      <c r="HE24" s="104">
        <f>IF(AND(HA24="",HB24=""),"",IF(OR(HD24="",HD24&lt;HC24),HC24,IF(HB24="",HD24,HA24*HA$4+HD24*(1-HA$4))))</f>
        <v>10</v>
      </c>
      <c r="HF24" s="102"/>
      <c r="HG24" s="102"/>
      <c r="HH24" s="104" t="str">
        <f>IF(AND(HF24="",HG24=""),"",HF24*HF$4+HG24*(1-HF$4))</f>
        <v/>
      </c>
      <c r="HI24" s="118"/>
      <c r="HJ24" s="104" t="str">
        <f>IF(AND(HF24="",HG24=""),"",IF(OR(HI24="",HI24&lt;HH24),HH24,IF(HG24="",HI24,HF24*HF$4+HI24*(1-HF$4))))</f>
        <v/>
      </c>
      <c r="HK24" s="102"/>
      <c r="HL24" s="102"/>
      <c r="HM24" s="104" t="str">
        <f>IF(AND(HK24="",HL24=""),"",HK24*HK$4+HL24*(1-HK$4))</f>
        <v/>
      </c>
      <c r="HN24" s="102"/>
      <c r="HO24" s="104" t="str">
        <f>IF(AND(HK24="",HL24=""),"",IF(OR(HN24="",HN24&lt;HM24),HM24,IF(HL24="",HN24,HK24*HK$4+HN24*(1-HK$4))))</f>
        <v/>
      </c>
      <c r="HP24" s="104">
        <f>IF(AND(GQ24="",GV24="",HA24=""),"",SUM(GQ24)*SUM(GU$4)+SUM(GV24)*SUM(GZ$4)+SUM(HA24)*SUM(HE$4)+SUM(HF24)*SUM(HJ$4)+SUM(HK24)*SUM(HO$4))</f>
        <v>8.5</v>
      </c>
      <c r="HQ24" s="104">
        <f>IF(AND(GR24="",GW24="",HB24=""),"",SUM(GR24)*SUM(GU$4)+SUM(GW24)*SUM(GZ$4)+SUM(HB24)*SUM(HE$4)+SUM(HG24)*SUM(HJ$4)+SUM(HL24)*SUM(HO$4))</f>
        <v>9.53125</v>
      </c>
      <c r="HR24" s="104">
        <f>IF(AND(GS24="",GX24="",HC24=""),"",SUM(GS24)*SUM(GU$4)+SUM(GX24)*SUM(GZ$4)+SUM(HC24)*SUM(HE$4)+SUM(HH24)*SUM(HJ$4)+SUM(HM24)*SUM(HO$4))</f>
        <v>9.1187500000000004</v>
      </c>
      <c r="HS24" s="104">
        <f>IF(AND(GT24="",GY24="",HD24=""),"",SUM(GT24)*SUM(GU$4)+SUM(GY24)*SUM(GZ$4)+SUM(HD24)*SUM(HE$4)+SUM(HI24)*SUM(HJ$4)+SUM(HN24)*SUM(HO$4))</f>
        <v>4.0500000000000007</v>
      </c>
      <c r="HT24" s="104">
        <f>IF(AND(GU24="",GZ24="",HE24=""),"",SUM(GU24)*SUM(GU$4)+SUM(GZ24)*SUM(GZ$4)+SUM(HE24)*SUM(HE$4)+SUM(HJ24)*SUM(HJ$4)+SUM(HO24)*SUM(HO$4))</f>
        <v>9.58</v>
      </c>
      <c r="HU24" s="105">
        <f>IF(HR24="","",IF(SUM(HT24)=0,IF(SUM(HR24)&gt;=10,HU$4,0),IF(SUM(HT24)&gt;=10,HU$4,0)))</f>
        <v>0</v>
      </c>
      <c r="HV24" s="109">
        <f>IF(ISERROR(RANK(HT24,HT$6:HT$31)),"",RANK(HT24,HT$6:HT$31))</f>
        <v>21</v>
      </c>
      <c r="HW24" s="102">
        <v>17.5</v>
      </c>
      <c r="HX24" s="102">
        <v>17.5</v>
      </c>
      <c r="HY24" s="104">
        <f>IF(AND(HW24="",HX24=""),"",HW24*HW$4+HX24*(1-HW$4))</f>
        <v>17.5</v>
      </c>
      <c r="HZ24" s="102"/>
      <c r="IA24" s="104">
        <f>IF(AND(HW24="",HX24=""),"",IF(OR(HZ24="",HZ24&lt;HY24),HY24,IF(HX24="",HZ24,HW24*HW$4+HZ24*(1-HW$4))))</f>
        <v>17.5</v>
      </c>
      <c r="IB24" s="102">
        <v>14</v>
      </c>
      <c r="IC24" s="102">
        <v>14</v>
      </c>
      <c r="ID24" s="104">
        <f>IF(AND(IB24="",IC24=""),"",IB24*IB$4+IC24*(1-IB$4))</f>
        <v>14</v>
      </c>
      <c r="IE24" s="102"/>
      <c r="IF24" s="104">
        <f>IF(AND(IB24="",IC24=""),"",IF(OR(IE24="",IE24&lt;ID24),ID24,IF(IC24="",IE24,IB24*IB$4+IE24*(1-IB$4))))</f>
        <v>14</v>
      </c>
      <c r="IG24" s="102"/>
      <c r="IH24" s="102"/>
      <c r="II24" s="104" t="str">
        <f>IF(AND(IG24="",IH24=""),"",IG24*IG$4+IH24*(1-IG$4))</f>
        <v/>
      </c>
      <c r="IJ24" s="118"/>
      <c r="IK24" s="104" t="str">
        <f>IF(AND(IG24="",IH24=""),"",IF(OR(IJ24="",IJ24&lt;II24),II24,IF(IH24="",IJ24,IG24*IG$4+IJ24*(1-IG$4))))</f>
        <v/>
      </c>
      <c r="IL24" s="102"/>
      <c r="IM24" s="102"/>
      <c r="IN24" s="104" t="str">
        <f>IF(AND(IL24="",IM24=""),"",IL24*IL$4+IM24*(1-IL$4))</f>
        <v/>
      </c>
      <c r="IO24" s="118"/>
      <c r="IP24" s="104" t="str">
        <f>IF(AND(IL24="",IM24=""),"",IF(OR(IO24="",IO24&lt;IN24),IN24,IF(IM24="",IO24,IL24*IL$4+IO24*(1-IL$4))))</f>
        <v/>
      </c>
      <c r="IQ24" s="102"/>
      <c r="IR24" s="102"/>
      <c r="IS24" s="104" t="str">
        <f>IF(AND(IQ24="",IR24=""),"",IQ24*IQ$4+IR24*(1-IQ$4))</f>
        <v/>
      </c>
      <c r="IT24" s="102"/>
      <c r="IU24" s="104" t="str">
        <f>IF(AND(IQ24="",IR24=""),"",IF(OR(IT24="",IT24&lt;IS24),IS24,IF(IR24="",IT24,IQ24*IQ$4+IT24*(1-IQ$4))))</f>
        <v/>
      </c>
      <c r="IV24" s="104">
        <f>IF(AND(HW24="",IB24="",IG24=""),"",SUM(HW24)*SUM(IA$4)+SUM(IB24)*SUM(IF$4)+SUM(IG24)*SUM(IK$4)+SUM(IL24)*SUM(IP$4)+SUM(IQ24)*SUM(IU$4))</f>
        <v>15.75</v>
      </c>
      <c r="IW24" s="104">
        <f>IF(AND(HX24="",IC24="",IH24=""),"",SUM(HX24)*SUM(IA$4)+SUM(IC24)*SUM(IF$4)+SUM(IH24)*SUM(IK$4)+SUM(IM24)*SUM(IP$4)+SUM(IR24)*SUM(IU$4))</f>
        <v>15.75</v>
      </c>
      <c r="IX24" s="104">
        <f>IF(AND(HY24="",ID24="",II24=""),"",SUM(HY24)*SUM(IA$4)+SUM(ID24)*SUM(IF$4)+SUM(II24)*SUM(IK$4)+SUM(IN24)*SUM(IP$4)+SUM(IS24)*SUM(IU$4))</f>
        <v>15.75</v>
      </c>
      <c r="IY24" s="104" t="str">
        <f>IF(AND(HZ24="",IE24="",IJ24=""),"",SUM(HZ24)*SUM(IA$4)+SUM(IE24)*SUM(IF$4)+SUM(IJ24)*SUM(IK$4)+SUM(IO24)*SUM(IP$4)+SUM(IT24)*SUM(IU$4))</f>
        <v/>
      </c>
      <c r="IZ24" s="104">
        <f>IF(AND(IA24="",IF24="",IK24=""),"",SUM(IA24)*SUM(IA$4)+SUM(IF24)*SUM(IF$4)+SUM(IK24)*SUM(IK$4)+SUM(IP24)*SUM(IP$4)+SUM(IU24)*SUM(IU$4))</f>
        <v>15.75</v>
      </c>
      <c r="JA24" s="105">
        <f>IF(IX24="","",IF(SUM(IZ24)=0,IF(SUM(IX24)&gt;=10,JA$4,0),IF(SUM(IZ24)&gt;=10,JA$4,0)))</f>
        <v>2</v>
      </c>
      <c r="JB24" s="109">
        <f>IF(ISERROR(RANK(IZ24,IZ$6:IZ$31)),"",RANK(IZ24,IZ$6:IZ$31))</f>
        <v>4</v>
      </c>
      <c r="JC24" s="102"/>
      <c r="JD24" s="102"/>
      <c r="JE24" s="104" t="str">
        <f>IF(AND(JC24="",JD24=""),"",JC24*JC$4+JD24*(1-JC$4))</f>
        <v/>
      </c>
      <c r="JF24" s="102"/>
      <c r="JG24" s="104" t="str">
        <f>IF(AND(JC24="",JD24=""),"",IF(OR(JF24="",JF24&lt;JE24),JE24,IF(JD24="",JF24,JC24*JC$4+JF24*(1-JC$4))))</f>
        <v/>
      </c>
      <c r="JH24" s="102"/>
      <c r="JI24" s="102"/>
      <c r="JJ24" s="104" t="str">
        <f>IF(AND(JH24="",JI24=""),"",JH24*JH$4+JI24*(1-JH$4))</f>
        <v/>
      </c>
      <c r="JK24" s="102"/>
      <c r="JL24" s="104" t="str">
        <f>IF(AND(JH24="",JI24=""),"",IF(OR(JK24="",JK24&lt;JJ24),JJ24,IF(JI24="",JK24,JH24*JH$4+JK24*(1-JH$4))))</f>
        <v/>
      </c>
      <c r="JM24" s="102">
        <v>14</v>
      </c>
      <c r="JN24" s="102">
        <v>14</v>
      </c>
      <c r="JO24" s="104">
        <f>IF(AND(JM24="",JN24=""),"",JM24*JM$4+JN24*(1-JM$4))</f>
        <v>14</v>
      </c>
      <c r="JP24" s="118"/>
      <c r="JQ24" s="104">
        <f>IF(AND(JM24="",JN24=""),"",IF(OR(JP24="",JP24&lt;JO24),JO24,IF(JN24="",JP24,JM24*JM$4+JP24*(1-JM$4))))</f>
        <v>14</v>
      </c>
      <c r="JR24" s="102"/>
      <c r="JS24" s="102"/>
      <c r="JT24" s="104" t="str">
        <f>IF(AND(JR24="",JS24=""),"",JR24*JR$4+JS24*(1-JR$4))</f>
        <v/>
      </c>
      <c r="JU24" s="118"/>
      <c r="JV24" s="104" t="str">
        <f>IF(AND(JR24="",JS24=""),"",IF(OR(JU24="",JU24&lt;JT24),JT24,IF(JS24="",JU24,JR24*JR$4+JU24*(1-JR$4))))</f>
        <v/>
      </c>
      <c r="JW24" s="102"/>
      <c r="JX24" s="102"/>
      <c r="JY24" s="104" t="str">
        <f>IF(AND(JW24="",JX24=""),"",JW24*JW$4+JX24*(1-JW$4))</f>
        <v/>
      </c>
      <c r="JZ24" s="102"/>
      <c r="KA24" s="104" t="str">
        <f>IF(AND(JW24="",JX24=""),"",IF(OR(JZ24="",JZ24&lt;JY24),JY24,IF(JX24="",JZ24,JW24*JW$4+JZ24*(1-JW$4))))</f>
        <v/>
      </c>
      <c r="KB24" s="104">
        <f>IF(AND(JC24="",JH24="",JM24=""),"",SUM(JC24)*SUM(JG$4)+SUM(JH24)*SUM(JL$4)+SUM(JM24)*SUM(JQ$4)+SUM(JR24)*SUM(JV$4)+SUM(JW24)*SUM(KA$4))</f>
        <v>14</v>
      </c>
      <c r="KC24" s="104">
        <f>IF(AND(JD24="",JI24="",JN24=""),"",SUM(JD24)*SUM(JG$4)+SUM(JI24)*SUM(JL$4)+SUM(JN24)*SUM(JQ$4)+SUM(JS24)*SUM(JV$4)+SUM(JX24)*SUM(KA$4))</f>
        <v>14</v>
      </c>
      <c r="KD24" s="104">
        <f>IF(AND(JE24="",JJ24="",JO24=""),"",SUM(JE24)*SUM(JG$4)+SUM(JJ24)*SUM(JL$4)+SUM(JO24)*SUM(JQ$4)+SUM(JT24)*SUM(JV$4)+SUM(JY24)*SUM(KA$4))</f>
        <v>14</v>
      </c>
      <c r="KE24" s="104" t="str">
        <f>IF(AND(JF24="",JK24="",JP24=""),"",SUM(JF24)*SUM(JG$4)+SUM(JK24)*SUM(JL$4)+SUM(JP24)*SUM(JQ$4)+SUM(JU24)*SUM(JV$4)+SUM(JZ24)*SUM(KA$4))</f>
        <v/>
      </c>
      <c r="KF24" s="104">
        <f>IF(AND(JG24="",JL24="",JQ24=""),"",SUM(JG24)*SUM(JG$4)+SUM(JL24)*SUM(JL$4)+SUM(JQ24)*SUM(JQ$4)+SUM(JV24)*SUM(JV$4)+SUM(KA24)*SUM(KA$4))</f>
        <v>14</v>
      </c>
      <c r="KG24" s="105">
        <f>IF(KD24="","",IF(SUM(KF24)=0,IF(SUM(KD24)&gt;=10,KG$4,0),IF(SUM(KF24)&gt;=10,KG$4,0)))</f>
        <v>2</v>
      </c>
      <c r="KH24" s="109">
        <f>IF(ISERROR(RANK(KF24,KF$6:KF$31)),"",RANK(KF24,KF$6:KF$31))</f>
        <v>8</v>
      </c>
      <c r="KI24" s="102">
        <v>9</v>
      </c>
      <c r="KJ24" s="102">
        <v>6</v>
      </c>
      <c r="KK24" s="104">
        <f>IF(AND(KI24="",KJ24=""),"",KI24*KI$4+KJ24*(1-KI$4))</f>
        <v>7.1999999999999993</v>
      </c>
      <c r="KL24" s="102">
        <v>14</v>
      </c>
      <c r="KM24" s="104">
        <f>IF(AND(KI24="",KJ24=""),"",IF(OR(KL24="",KL24&lt;KK24),KK24,IF(KJ24="",KL24,KI24*KI$4+KL24*(1-KI$4))))</f>
        <v>12</v>
      </c>
      <c r="KN24" s="197">
        <v>12</v>
      </c>
      <c r="KO24" s="198">
        <v>11</v>
      </c>
      <c r="KP24" s="104">
        <f>IF(AND(KN24="",KO24=""),"",KN24*KN$4+KO24*(1-KN$4))</f>
        <v>11.4</v>
      </c>
      <c r="KQ24" s="200"/>
      <c r="KR24" s="104">
        <f>IF(AND(KN24="",KO24=""),"",IF(OR(KQ24="",KQ24&lt;KP24),KP24,IF(KO24="",KQ24,KN24*KN$4+KQ24*(1-KN$4))))</f>
        <v>11.4</v>
      </c>
      <c r="KS24" s="102">
        <v>14</v>
      </c>
      <c r="KT24" s="102">
        <v>14</v>
      </c>
      <c r="KU24" s="104">
        <f>IF(AND(KS24="",KT24=""),"",KS24*KS$4+KT24*(1-KS$4))</f>
        <v>14</v>
      </c>
      <c r="KV24" s="118"/>
      <c r="KW24" s="104">
        <f>IF(AND(KS24="",KT24=""),"",IF(OR(KV24="",KV24&lt;KU24),KU24,IF(KT24="",KV24,KS24*KS$4+KV24*(1-KS$4))))</f>
        <v>14</v>
      </c>
      <c r="KX24" s="102"/>
      <c r="KY24" s="102"/>
      <c r="KZ24" s="104" t="str">
        <f>IF(AND(KX24="",KY24=""),"",KX24*KX$4+KY24*(1-KX$4))</f>
        <v/>
      </c>
      <c r="LA24" s="118"/>
      <c r="LB24" s="104" t="str">
        <f>IF(AND(KX24="",KY24=""),"",IF(OR(LA24="",LA24&lt;KZ24),KZ24,IF(KY24="",LA24,KX24*KX$4+LA24*(1-KX$4))))</f>
        <v/>
      </c>
      <c r="LC24" s="102"/>
      <c r="LD24" s="102"/>
      <c r="LE24" s="104" t="str">
        <f>IF(AND(LC24="",LD24=""),"",LC24*LC$4+LD24*(1-LC$4))</f>
        <v/>
      </c>
      <c r="LF24" s="102"/>
      <c r="LG24" s="104" t="str">
        <f>IF(AND(LC24="",LD24=""),"",IF(OR(LF24="",LF24&lt;LE24),LE24,IF(LD24="",LF24,LC24*LC$4+LF24*(1-LC$4))))</f>
        <v/>
      </c>
      <c r="LH24" s="104">
        <f>IF(AND(KI24="",KN24="",KS24=""),"",SUM(KI24)*SUM(KM$4)+SUM(KN24)*SUM(KR$4)+SUM(KS24)*SUM(KW$4)+SUM(KX24)*SUM(LB$4)+SUM(LC24)*SUM(LG$4))</f>
        <v>11.375</v>
      </c>
      <c r="LI24" s="104">
        <f>IF(AND(KJ24="",KO24="",KT24=""),"",SUM(KJ24)*SUM(KM$4)+SUM(KO24)*SUM(KR$4)+SUM(KT24)*SUM(KW$4)+SUM(KY24)*SUM(LB$4)+SUM(LD24)*SUM(LG$4))</f>
        <v>9.875</v>
      </c>
      <c r="LJ24" s="104">
        <f>IF(AND(KK24="",KP24="",KU24=""),"",SUM(KK24)*SUM(KM$4)+SUM(KP24)*SUM(KR$4)+SUM(KU24)*SUM(KW$4)+SUM(KZ24)*SUM(LB$4)+SUM(LE24)*SUM(LG$4))</f>
        <v>10.475</v>
      </c>
      <c r="LK24" s="104">
        <f>IF(AND(KL24="",KQ24="",KV24=""),"",SUM(KL24)*SUM(KM$4)+SUM(KQ24)*SUM(KR$4)+SUM(KV24)*SUM(KW$4)+SUM(LA24)*SUM(LB$4)+SUM(LF24)*SUM(LG$4))</f>
        <v>5.25</v>
      </c>
      <c r="LL24" s="104">
        <f>IF(AND(KM24="",KR24="",KW24=""),"",SUM(KM24)*SUM(KM$4)+SUM(KR24)*SUM(KR$4)+SUM(KW24)*SUM(KW$4)+SUM(LB24)*SUM(LB$4)+SUM(LG24)*SUM(LG$4))</f>
        <v>12.275</v>
      </c>
      <c r="LM24" s="105">
        <f>IF(LJ24="","",IF(SUM(LL24)=0,IF(SUM(LJ24)&gt;=10,LM$4,0),IF(SUM(LL24)&gt;=10,LM$4,0)))</f>
        <v>2</v>
      </c>
      <c r="LN24" s="109">
        <f>IF(ISERROR(RANK(LL24,LL$6:LL$31)),"",RANK(LL24,LL$6:LL$31))</f>
        <v>9</v>
      </c>
      <c r="LO24" s="102"/>
      <c r="LP24" s="102"/>
      <c r="LQ24" s="104" t="str">
        <f>IF(AND(LO24="",LP24=""),"",LO24*LO$4+LP24*(1-LO$4))</f>
        <v/>
      </c>
      <c r="LR24" s="102"/>
      <c r="LS24" s="104" t="str">
        <f>IF(AND(LO24="",LP24=""),"",IF(OR(LR24="",LR24&lt;LQ24),LQ24,IF(LP24="",LR24,LO24*LO$4+LR24*(1-LO$4))))</f>
        <v/>
      </c>
      <c r="LT24" s="102"/>
      <c r="LU24" s="102"/>
      <c r="LV24" s="104" t="str">
        <f>IF(AND(LT24="",LU24=""),"",LT24*LT$4+LU24*(1-LT$4))</f>
        <v/>
      </c>
      <c r="LW24" s="102"/>
      <c r="LX24" s="104" t="str">
        <f>IF(AND(LT24="",LU24=""),"",IF(OR(LW24="",LW24&lt;LV24),LV24,IF(LU24="",LW24,LT24*LT$4+LW24*(1-LT$4))))</f>
        <v/>
      </c>
      <c r="LY24" s="102"/>
      <c r="LZ24" s="102"/>
      <c r="MA24" s="104" t="str">
        <f>IF(AND(LY24="",LZ24=""),"",LY24*LY$4+LZ24*(1-LY$4))</f>
        <v/>
      </c>
      <c r="MB24" s="118"/>
      <c r="MC24" s="104" t="str">
        <f>IF(AND(LY24="",LZ24=""),"",IF(OR(MB24="",MB24&lt;MA24),MA24,IF(LZ24="",MB24,LY24*LY$4+MB24*(1-LY$4))))</f>
        <v/>
      </c>
      <c r="MD24" s="102"/>
      <c r="ME24" s="102"/>
      <c r="MF24" s="104" t="str">
        <f>IF(AND(MD24="",ME24=""),"",MD24*MD$4+ME24*(1-MD$4))</f>
        <v/>
      </c>
      <c r="MG24" s="118"/>
      <c r="MH24" s="104" t="str">
        <f>IF(AND(MD24="",ME24=""),"",IF(OR(MG24="",MG24&lt;MF24),MF24,IF(ME24="",MG24,MD24*MD$4+MG24*(1-MD$4))))</f>
        <v/>
      </c>
      <c r="MI24" s="102"/>
      <c r="MJ24" s="102"/>
      <c r="MK24" s="104" t="str">
        <f>IF(AND(MI24="",MJ24=""),"",MI24*MI$4+MJ24*(1-MI$4))</f>
        <v/>
      </c>
      <c r="ML24" s="102"/>
      <c r="MM24" s="104" t="str">
        <f>IF(AND(MI24="",MJ24=""),"",IF(OR(ML24="",ML24&lt;MK24),MK24,IF(MJ24="",ML24,MI24*MI$4+ML24*(1-MI$4))))</f>
        <v/>
      </c>
      <c r="MN24" s="104" t="str">
        <f>IF(AND(LO24="",LT24="",LY24=""),"",SUM(LO24)*SUM(LS$4)+SUM(LT24)*SUM(LX$4)+SUM(LY24)*SUM(MC$4)+SUM(MD24)*SUM(MH$4)+SUM(MI24)*SUM(MM$4))</f>
        <v/>
      </c>
      <c r="MO24" s="104" t="str">
        <f>IF(AND(LP24="",LU24="",LZ24=""),"",SUM(LP24)*SUM(LS$4)+SUM(LU24)*SUM(LX$4)+SUM(LZ24)*SUM(MC$4)+SUM(ME24)*SUM(MH$4)+SUM(MJ24)*SUM(MM$4))</f>
        <v/>
      </c>
      <c r="MP24" s="104" t="str">
        <f>IF(AND(LQ24="",LV24="",MA24=""),"",SUM(LQ24)*SUM(LS$4)+SUM(LV24)*SUM(LX$4)+SUM(MA24)*SUM(MC$4)+SUM(MF24)*SUM(MH$4)+SUM(MK24)*SUM(MM$4))</f>
        <v/>
      </c>
      <c r="MQ24" s="104" t="str">
        <f>IF(AND(LR24="",LW24="",MB24=""),"",SUM(LR24)*SUM(LS$4)+SUM(LW24)*SUM(LX$4)+SUM(MB24)*SUM(MC$4)+SUM(MG24)*SUM(MH$4)+SUM(ML24)*SUM(MM$4))</f>
        <v/>
      </c>
      <c r="MR24" s="104" t="str">
        <f>IF(AND(LS24="",LX24="",MC24=""),"",SUM(LS24)*SUM(LS$4)+SUM(LX24)*SUM(LX$4)+SUM(MC24)*SUM(MC$4)+SUM(MH24)*SUM(MH$4)+SUM(MM24)*SUM(MM$4))</f>
        <v/>
      </c>
      <c r="MS24" s="105" t="str">
        <f>IF(MP24="","",IF(SUM(MR24)=0,IF(SUM(MP24)&gt;=10,MS$4,0),IF(SUM(MR24)&gt;=10,MS$4,0)))</f>
        <v/>
      </c>
      <c r="MT24" s="109" t="str">
        <f>IF(ISERROR(RANK(MR24,MR$6:MR$31)),"",RANK(MR24,MR$6:MR$31))</f>
        <v/>
      </c>
      <c r="MU24" s="102"/>
      <c r="MV24" s="102"/>
      <c r="MW24" s="104" t="str">
        <f>IF(AND(MU24="",MV24=""),"",MU24*MU$4+MV24*(1-MU$4))</f>
        <v/>
      </c>
      <c r="MX24" s="102"/>
      <c r="MY24" s="104" t="str">
        <f>IF(AND(MU24="",MV24=""),"",IF(OR(MX24="",MX24&lt;MW24),MW24,IF(MV24="",MX24,MU24*MU$4+MX24*(1-MU$4))))</f>
        <v/>
      </c>
      <c r="MZ24" s="102"/>
      <c r="NA24" s="102"/>
      <c r="NB24" s="104" t="str">
        <f>IF(AND(MZ24="",NA24=""),"",MZ24*MZ$4+NA24*(1-MZ$4))</f>
        <v/>
      </c>
      <c r="NC24" s="102"/>
      <c r="ND24" s="104" t="str">
        <f>IF(AND(MZ24="",NA24=""),"",IF(OR(NC24="",NC24&lt;NB24),NB24,IF(NA24="",NC24,MZ24*MZ$4+NC24*(1-MZ$4))))</f>
        <v/>
      </c>
      <c r="NE24" s="102"/>
      <c r="NF24" s="102"/>
      <c r="NG24" s="104" t="str">
        <f>IF(AND(NE24="",NF24=""),"",NE24*NE$4+NF24*(1-NE$4))</f>
        <v/>
      </c>
      <c r="NH24" s="118"/>
      <c r="NI24" s="104" t="str">
        <f>IF(AND(NE24="",NF24=""),"",IF(OR(NH24="",NH24&lt;NG24),NG24,IF(NF24="",NH24,NE24*NE$4+NH24*(1-NE$4))))</f>
        <v/>
      </c>
      <c r="NJ24" s="102"/>
      <c r="NK24" s="102"/>
      <c r="NL24" s="104" t="str">
        <f>IF(AND(NJ24="",NK24=""),"",NJ24*NJ$4+NK24*(1-NJ$4))</f>
        <v/>
      </c>
      <c r="NM24" s="118"/>
      <c r="NN24" s="104" t="str">
        <f>IF(AND(NJ24="",NK24=""),"",IF(OR(NM24="",NM24&lt;NL24),NL24,IF(NK24="",NM24,NJ24*NJ$4+NM24*(1-NJ$4))))</f>
        <v/>
      </c>
      <c r="NO24" s="102"/>
      <c r="NP24" s="102"/>
      <c r="NQ24" s="104" t="str">
        <f>IF(AND(NO24="",NP24=""),"",NO24*NO$4+NP24*(1-NO$4))</f>
        <v/>
      </c>
      <c r="NR24" s="102"/>
      <c r="NS24" s="104" t="str">
        <f>IF(AND(NO24="",NP24=""),"",IF(OR(NR24="",NR24&lt;NQ24),NQ24,IF(NP24="",NR24,NO24*NO$4+NR24*(1-NO$4))))</f>
        <v/>
      </c>
      <c r="NT24" s="104" t="str">
        <f>IF(AND(MU24="",MZ24="",NE24=""),"",SUM(MU24)*SUM(MY$4)+SUM(MZ24)*SUM(ND$4)+SUM(NE24)*SUM(NI$4)+SUM(NJ24)*SUM(NN$4)+SUM(NO24)*SUM(NS$4))</f>
        <v/>
      </c>
      <c r="NU24" s="104" t="str">
        <f>IF(AND(MV24="",NA24="",NF24=""),"",SUM(MV24)*SUM(MY$4)+SUM(NA24)*SUM(ND$4)+SUM(NF24)*SUM(NI$4)+SUM(NK24)*SUM(NN$4)+SUM(NP24)*SUM(NS$4))</f>
        <v/>
      </c>
      <c r="NV24" s="104" t="str">
        <f>IF(AND(MW24="",NB24="",NG24=""),"",SUM(MW24)*SUM(MY$4)+SUM(NB24)*SUM(ND$4)+SUM(NG24)*SUM(NI$4)+SUM(NL24)*SUM(NN$4)+SUM(NQ24)*SUM(NS$4))</f>
        <v/>
      </c>
      <c r="NW24" s="104" t="str">
        <f>IF(AND(MX24="",NC24="",NH24=""),"",SUM(MX24)*SUM(MY$4)+SUM(NC24)*SUM(ND$4)+SUM(NH24)*SUM(NI$4)+SUM(NM24)*SUM(NN$4)+SUM(NR24)*SUM(NS$4))</f>
        <v/>
      </c>
      <c r="NX24" s="104" t="str">
        <f>IF(AND(MY24="",ND24="",NI24=""),"",SUM(MY24)*SUM(MY$4)+SUM(ND24)*SUM(ND$4)+SUM(NI24)*SUM(NI$4)+SUM(NN24)*SUM(NN$4)+SUM(NS24)*SUM(NS$4))</f>
        <v/>
      </c>
      <c r="NY24" s="105" t="str">
        <f>IF(NV24="","",IF(SUM(NX24)=0,IF(SUM(NV24)&gt;=10,NY$4,0),IF(SUM(NX24)&gt;=10,NY$4,0)))</f>
        <v/>
      </c>
      <c r="NZ24" s="109" t="str">
        <f>IF(ISERROR(RANK(NX24,NX$6:NX$31)),"",RANK(NX24,NX$6:NX$31))</f>
        <v/>
      </c>
      <c r="OA24" s="73" t="str">
        <f>B24</f>
        <v>Rodrigue</v>
      </c>
      <c r="OB24" s="104">
        <f>AJ24</f>
        <v>8.6468750000000014</v>
      </c>
      <c r="OC24" s="104">
        <f>BP24</f>
        <v>10.88125</v>
      </c>
      <c r="OD24" s="104">
        <f>CV24</f>
        <v>14.7415</v>
      </c>
      <c r="OE24" s="104">
        <f>EB24</f>
        <v>11.9</v>
      </c>
      <c r="OF24" s="104">
        <f>FH24</f>
        <v>10.4</v>
      </c>
      <c r="OG24" s="104">
        <f>GN24</f>
        <v>10.367083333333335</v>
      </c>
      <c r="OH24" s="104">
        <f>HT24</f>
        <v>9.58</v>
      </c>
      <c r="OI24" s="104">
        <f>IZ24</f>
        <v>15.75</v>
      </c>
      <c r="OJ24" s="104">
        <f>KF24</f>
        <v>14</v>
      </c>
      <c r="OK24" s="104">
        <f>LL24</f>
        <v>12.275</v>
      </c>
      <c r="OL24" s="104" t="str">
        <f>MR24</f>
        <v/>
      </c>
      <c r="OM24" s="104" t="str">
        <f>NX24</f>
        <v/>
      </c>
      <c r="ON24" s="134"/>
      <c r="OO24" s="104" t="e">
        <f>IF(AF24="","",(SUM(#REF!)*SUM($AK$4)+SUM(BL24)*SUM($BQ$4)+SUM(CR24)*SUM($CW$4)+SUM(DX24)*SUM($EC$4)+SUM(FD24)*SUM($FI$4)+SUM(GJ24)*SUM($GO$4)+SUM(HP24)*SUM($HU$4)+SUM(IV24)*SUM($JA$4)+SUM(KB24)*SUM($KG$4)+SUM(LH24)*SUM($LM$4)+SUM(MN24)*SUM($MS$4)+SUM(NT24)*SUM($NY$4))/30)</f>
        <v>#REF!</v>
      </c>
      <c r="OP24" s="104" t="e">
        <f>IF(AG24="","",(SUM(#REF!)*SUM($AK$4)+SUM(BM24)*SUM($BQ$4)+SUM(CS24)*SUM($CW$4)+SUM(DY24)*SUM($EC$4)+SUM(FE24)*SUM($FI$4)+SUM(GK24)*SUM($GO$4)+SUM(HQ24)*SUM($HU$4)+SUM(IW24)*SUM($JA$4)+SUM(KC24)*SUM($KG$4)+SUM(LI24)*SUM($LM$4)+SUM(MO24)*SUM($MS$4)+SUM(NU24)*SUM($NY$4))/30)</f>
        <v>#REF!</v>
      </c>
      <c r="OQ24" s="104">
        <f>IF(AH24="","",($AK$4*SUM(AH24)+$BQ$4*SUM(BN24)+$CW$4*SUM(CT24)+$EC$4*SUM(DZ24)+$FI$4*SUM(FF24)+$GO$4*SUM(GL24)+$HU$4*SUM(HR24)+$JA$4*SUM(IX24)+$KG$4*SUM(KD24)+$LM$4*SUM(LJ24)+$MS$4*SUM(MP24)+$NY$4*SUM(NV24))/30)</f>
        <v>11.464901388888888</v>
      </c>
      <c r="OR24" s="104">
        <f>IF(AJ24="","",($AK$4*SUM(AJ24)+$BQ$4*SUM(BP24)+$CW$4*SUM(CV24)+$EC$4*SUM(EB24)+$FI$4*SUM(FH24)+$GO$4*SUM(GN24)+$HU$4*SUM(HT24)+$JA$4*SUM(IZ24)+$KG$4*SUM(KF24)+$LM$4*SUM(LL24)+$MS$4*SUM(MR24)+$NY$4*SUM(NX24))/30)</f>
        <v>11.615651388888891</v>
      </c>
      <c r="OS24" s="105">
        <f>IF(AL24="","",SUM($AK24,$BQ24,$CW24,$EC24,$FI24,$GO24,$HU24,$JA24,$KG24,$LM24,$MS24,$NY24))</f>
        <v>23</v>
      </c>
      <c r="OT24" s="105">
        <f>IF(OR24="","",IF(OR24&lt;10,OS24,30))</f>
        <v>30</v>
      </c>
      <c r="OU24" s="134"/>
      <c r="OV24" s="109">
        <f>IF(ISERROR(RANK(OR24,OR$6:OR$31)),"",RANK(OR24,OR$6:OR$31))</f>
        <v>10</v>
      </c>
      <c r="OW24" s="10"/>
      <c r="OX24" s="95" t="s">
        <v>34</v>
      </c>
      <c r="OY24" s="95" t="s">
        <v>35</v>
      </c>
      <c r="OZ24" s="95" t="s">
        <v>35</v>
      </c>
      <c r="PA24" s="95" t="s">
        <v>34</v>
      </c>
      <c r="PB24" s="95"/>
      <c r="PC24" s="95" t="s">
        <v>35</v>
      </c>
      <c r="PD24" s="95"/>
      <c r="PE24" s="95"/>
      <c r="PF24" s="95"/>
      <c r="PG24" s="95"/>
    </row>
    <row r="25" spans="1:423" ht="15.6" x14ac:dyDescent="0.3">
      <c r="A25" s="103" t="e">
        <f>A24+1</f>
        <v>#VALUE!</v>
      </c>
      <c r="B25" s="197" t="s">
        <v>296</v>
      </c>
      <c r="C25" s="197"/>
      <c r="D25" s="195"/>
      <c r="E25" s="195"/>
      <c r="F25" s="196"/>
      <c r="G25" s="102">
        <v>13</v>
      </c>
      <c r="H25" s="102">
        <v>5.75</v>
      </c>
      <c r="I25" s="104">
        <f>IF(AND(G25="",H25=""),"",G25*G$4+H25*(1-G$4))</f>
        <v>8.65</v>
      </c>
      <c r="J25" s="102"/>
      <c r="K25" s="104">
        <f>IF(AND(G25="",H25=""),"",IF(OR(J25="",J25&lt;I25),I25,IF(H25="",J25,G25*G$4+J25*(1-G$4))))</f>
        <v>8.65</v>
      </c>
      <c r="L25" s="102">
        <v>12</v>
      </c>
      <c r="M25" s="102">
        <v>8.75</v>
      </c>
      <c r="N25" s="104">
        <f>IF(AND(L25="",M25=""),"",L25*L$4+M25*(1-L$4))</f>
        <v>10.050000000000001</v>
      </c>
      <c r="O25" s="102"/>
      <c r="P25" s="104">
        <f>IF(AND(L25="",M25=""),"",IF(OR(O25="",O25&lt;N25),N25,IF(M25="",O25,L25*L$4+O25*(1-L$4))))</f>
        <v>10.050000000000001</v>
      </c>
      <c r="Q25" s="102">
        <v>15.5</v>
      </c>
      <c r="R25" s="102">
        <v>15</v>
      </c>
      <c r="S25" s="104">
        <f>IF(AND(Q25="",R25=""),"",Q25*Q$4+R25*(1-Q$4))</f>
        <v>15.2</v>
      </c>
      <c r="T25" s="118"/>
      <c r="U25" s="104">
        <f>IF(AND(Q25="",R25=""),"",IF(OR(T25="",T25&lt;S25),S25,IF(R25="",T25,Q25*Q$4+T25*(1-Q$4))))</f>
        <v>15.2</v>
      </c>
      <c r="V25" s="102">
        <v>15.5</v>
      </c>
      <c r="W25" s="102">
        <v>8</v>
      </c>
      <c r="X25" s="104">
        <f>IF(AND(V25="",W25=""),"",V25*V$4+W25*(1-V$4))</f>
        <v>11</v>
      </c>
      <c r="Y25" s="118"/>
      <c r="Z25" s="104">
        <f>IF(AND(V25="",W25=""),"",IF(OR(Y25="",Y25&lt;X25),X25,IF(W25="",Y25,V25*V$4+Y25*(1-V$4))))</f>
        <v>11</v>
      </c>
      <c r="AA25" s="102"/>
      <c r="AB25" s="102"/>
      <c r="AC25" s="104" t="str">
        <f>IF(AND(AA25="",AB25=""),"",AA25*AA$4+AB25*(1-AA$4))</f>
        <v/>
      </c>
      <c r="AD25" s="102"/>
      <c r="AE25" s="104" t="str">
        <f>IF(AND(AA25="",AB25=""),"",IF(OR(AD25="",AD25&lt;AC25),AC25,IF(AB25="",AD25,AA25*AA$4+AD25*(1-AA$4))))</f>
        <v/>
      </c>
      <c r="AF25" s="104">
        <f>IF(AND(G25="",L25="",Q25=""),"",SUM(G25)*SUM(K$4)+SUM(L25)*SUM(P$4)+SUM(Q25)*SUM(U$4)+SUM(V25)*SUM(Z$4)+SUM(AA25)*SUM(AE$4))</f>
        <v>14.0625</v>
      </c>
      <c r="AG25" s="104">
        <f>IF(AND(H25="",M25="",R25=""),"",SUM(H25)*SUM(K$4)+SUM(M25)*SUM(P$4)+SUM(R25)*SUM(U$4)+SUM(W25)*SUM(Z$4)+SUM(AB25)*SUM(AE$4))</f>
        <v>9.1875</v>
      </c>
      <c r="AH25" s="104">
        <f>IF(AND(I25="",N25="",S25=""),"",SUM(I25)*SUM(K$4)+SUM(N25)*SUM(P$4)+SUM(S25)*SUM(U$4)+SUM(X25)*SUM(Z$4)+SUM(AC25)*SUM(AE$4))</f>
        <v>11.137499999999999</v>
      </c>
      <c r="AI25" s="104" t="str">
        <f>IF(AND(J25="",O25="",T25=""),"",SUM(J25)*SUM(K$4)+SUM(O25)*SUM(P$4)+SUM(T25)*SUM(U$4)+SUM(Y25)*SUM(Z$4)+SUM(AD25)*SUM(AE$4))</f>
        <v/>
      </c>
      <c r="AJ25" s="104">
        <f>IF(AND(K25="",P25="",U25=""),"",SUM(K25)*SUM(K$4)+SUM(P25)*SUM(P$4)+SUM(U25)*SUM(U$4)+SUM(Z25)*SUM(Z$4)+SUM(AE25)*SUM(AE$4))</f>
        <v>11.137499999999999</v>
      </c>
      <c r="AK25" s="105">
        <f>IF(AH25="","",IF(SUM(AJ25)=0,IF(SUM(AH25)&gt;=10,AK$4,0),IF(SUM(AJ25)&gt;=10,AK$4,0)))</f>
        <v>5</v>
      </c>
      <c r="AL25" s="109">
        <f>IF(ISERROR(RANK(AJ25,AJ$6:AJ$31)),"",RANK(AJ25,AJ$6:AJ$31))</f>
        <v>7</v>
      </c>
      <c r="AM25" s="102">
        <v>12</v>
      </c>
      <c r="AN25" s="102">
        <v>9</v>
      </c>
      <c r="AO25" s="104">
        <f>IF(AND(AM25="",AN25=""),"",AM25*AM$4+AN25*(1-AM$4))</f>
        <v>10.199999999999999</v>
      </c>
      <c r="AP25" s="102"/>
      <c r="AQ25" s="104">
        <f>IF(AND(AM25="",AN25=""),"",IF(OR(AP25="",AP25&lt;AO25),AO25,IF(AN25="",AP25,AM25*AM$4+AP25*(1-AM$4))))</f>
        <v>10.199999999999999</v>
      </c>
      <c r="AR25" s="102">
        <v>11</v>
      </c>
      <c r="AS25" s="102">
        <v>12.5</v>
      </c>
      <c r="AT25" s="104">
        <f>IF(AND(AR25="",AS25=""),"",AR25*AR$4+AS25*(1-AR$4))</f>
        <v>11.9</v>
      </c>
      <c r="AU25" s="102"/>
      <c r="AV25" s="104">
        <f>IF(AND(AR25="",AS25=""),"",IF(OR(AU25="",AU25&lt;AT25),AT25,IF(AS25="",AU25,AR25*AR$4+AU25*(1-AR$4))))</f>
        <v>11.9</v>
      </c>
      <c r="AW25" s="102">
        <v>8</v>
      </c>
      <c r="AX25" s="102">
        <v>6.5</v>
      </c>
      <c r="AY25" s="104">
        <f>IF(AND(AW25="",AX25=""),"",AW25*AW$4+AX25*(1-AW$4))</f>
        <v>7.1</v>
      </c>
      <c r="AZ25" s="118"/>
      <c r="BA25" s="104">
        <f>IF(AND(AW25="",AX25=""),"",IF(OR(AZ25="",AZ25&lt;AY25),AY25,IF(AX25="",AZ25,AW25*AW$4+AZ25*(1-AW$4))))</f>
        <v>7.1</v>
      </c>
      <c r="BB25" s="102"/>
      <c r="BC25" s="102"/>
      <c r="BD25" s="104" t="str">
        <f>IF(AND(BB25="",BC25=""),"",BB25*BB$4+BC25*(1-BB$4))</f>
        <v/>
      </c>
      <c r="BE25" s="118"/>
      <c r="BF25" s="104" t="str">
        <f>IF(AND(BB25="",BC25=""),"",IF(OR(BE25="",BE25&lt;BD25),BD25,IF(BC25="",BE25,BB25*BB$4+BE25*(1-BB$4))))</f>
        <v/>
      </c>
      <c r="BG25" s="102"/>
      <c r="BH25" s="102"/>
      <c r="BI25" s="104" t="str">
        <f>IF(AND(BG25="",BH25=""),"",BG25*BG$4+BH25*(1-BG$4))</f>
        <v/>
      </c>
      <c r="BJ25" s="102"/>
      <c r="BK25" s="104" t="str">
        <f>IF(AND(BG25="",BH25=""),"",IF(OR(BJ25="",BJ25&lt;BI25),BI25,IF(BH25="",BJ25,BG25*BG$4+BJ25*(1-BG$4))))</f>
        <v/>
      </c>
      <c r="BL25" s="104">
        <f>IF(AND(AM25="",AR25="",AW25=""),"",SUM(AM25)*SUM(AQ$4)+SUM(AR25)*SUM(AV$4)+SUM(AW25)*SUM(BA$4)+SUM(BB25)*SUM(BF$4)+SUM(BG25)*SUM(BK$4))</f>
        <v>10.8125</v>
      </c>
      <c r="BM25" s="104">
        <f>IF(AND(AN25="",AS25="",AX25=""),"",SUM(AN25)*SUM(AQ$4)+SUM(AS25)*SUM(AV$4)+SUM(AX25)*SUM(BA$4)+SUM(BC25)*SUM(BF$4)+SUM(BH25)*SUM(BK$4))</f>
        <v>10.0625</v>
      </c>
      <c r="BN25" s="104">
        <f>IF(AND(AO25="",AT25="",AY25=""),"",SUM(AO25)*SUM(AQ$4)+SUM(AT25)*SUM(AV$4)+SUM(AY25)*SUM(BA$4)+SUM(BD25)*SUM(BF$4)+SUM(BI25)*SUM(BK$4))</f>
        <v>10.362500000000001</v>
      </c>
      <c r="BO25" s="104" t="str">
        <f>IF(AND(AP25="",AU25="",AZ25=""),"",SUM(AP25)*SUM(AQ$4)+SUM(AU25)*SUM(AV$4)+SUM(AZ25)*SUM(BA$4)+SUM(BE25)*SUM(BF$4)+SUM(BJ25)*SUM(BK$4))</f>
        <v/>
      </c>
      <c r="BP25" s="104">
        <f>IF(AND(AQ25="",AV25="",BA25=""),"",SUM(AQ25)*SUM(AQ$4)+SUM(AV25)*SUM(AV$4)+SUM(BA25)*SUM(BA$4)+SUM(BF25)*SUM(BF$4)+SUM(BK25)*SUM(BK$4))</f>
        <v>10.362500000000001</v>
      </c>
      <c r="BQ25" s="105">
        <f>IF(BN25="","",IF(SUM(BP25)=0,IF(SUM(BN25)&gt;=10,BQ$4,0),IF(SUM(BP25)&gt;=10,BQ$4,0)))</f>
        <v>4</v>
      </c>
      <c r="BR25" s="109">
        <f>IF(ISERROR(RANK(BP25,BP$6:BP$31)),"",RANK(BP25,BP$6:BP$31))</f>
        <v>16</v>
      </c>
      <c r="BS25" s="102">
        <v>12.66</v>
      </c>
      <c r="BT25" s="102">
        <v>8</v>
      </c>
      <c r="BU25" s="104">
        <f>IF(AND(BS25="",BT25=""),"",BS25*BS$4+BT25*(1-BS$4))</f>
        <v>9.8640000000000008</v>
      </c>
      <c r="BV25" s="102"/>
      <c r="BW25" s="104">
        <f>IF(AND(BS25="",BT25=""),"",IF(OR(BV25="",BV25&lt;BU25),BU25,IF(BT25="",BV25,BS25*BS$4+BV25*(1-BS$4))))</f>
        <v>9.8640000000000008</v>
      </c>
      <c r="BX25" s="102">
        <v>11.6</v>
      </c>
      <c r="BY25" s="102">
        <v>17</v>
      </c>
      <c r="BZ25" s="104">
        <f>IF(AND(BX25="",BY25=""),"",BX25*BX$4+BY25*(1-BX$4))</f>
        <v>14.84</v>
      </c>
      <c r="CA25" s="102"/>
      <c r="CB25" s="104">
        <f>IF(AND(BX25="",BY25=""),"",IF(OR(CA25="",CA25&lt;BZ25),BZ25,IF(BY25="",CA25,BX25*BX$4+CA25*(1-BX$4))))</f>
        <v>14.84</v>
      </c>
      <c r="CC25" s="102">
        <v>17.420000000000002</v>
      </c>
      <c r="CD25" s="102">
        <v>14</v>
      </c>
      <c r="CE25" s="104">
        <f>IF(AND(CC25="",CD25=""),"",CC25*CC$4+CD25*(1-CC$4))</f>
        <v>15.368000000000002</v>
      </c>
      <c r="CF25" s="118"/>
      <c r="CG25" s="104">
        <f>IF(AND(CC25="",CD25=""),"",IF(OR(CF25="",CF25&lt;CE25),CE25,IF(CD25="",CF25,CC25*CC$4+CF25*(1-CC$4))))</f>
        <v>15.368000000000002</v>
      </c>
      <c r="CH25" s="102"/>
      <c r="CI25" s="102"/>
      <c r="CJ25" s="104" t="str">
        <f>IF(AND(CH25="",CI25=""),"",CH25*CH$4+CI25*(1-CH$4))</f>
        <v/>
      </c>
      <c r="CK25" s="118"/>
      <c r="CL25" s="104" t="str">
        <f>IF(AND(CH25="",CI25=""),"",IF(OR(CK25="",CK25&lt;CJ25),CJ25,IF(CI25="",CK25,CH25*CH$4+CK25*(1-CH$4))))</f>
        <v/>
      </c>
      <c r="CM25" s="102"/>
      <c r="CN25" s="102"/>
      <c r="CO25" s="104" t="str">
        <f>IF(AND(CM25="",CN25=""),"",CM25*CM$4+CN25*(1-CM$4))</f>
        <v/>
      </c>
      <c r="CP25" s="102"/>
      <c r="CQ25" s="104" t="str">
        <f>IF(AND(CM25="",CN25=""),"",IF(OR(CP25="",CP25&lt;CO25),CO25,IF(CN25="",CP25,CM25*CM$4+CP25*(1-CM$4))))</f>
        <v/>
      </c>
      <c r="CR25" s="104">
        <f>IF(AND(BS25="",BX25="",CC25=""),"",SUM(BS25)*SUM(BW$4)+SUM(BX25)*SUM(CB$4)+SUM(CC25)*SUM(CG$4)+SUM(CH25)*SUM(CL$4)+SUM(CM25)*SUM(CQ$4))</f>
        <v>13.81625</v>
      </c>
      <c r="CS25" s="104">
        <f>IF(AND(BT25="",BY25="",CD25=""),"",SUM(BT25)*SUM(BW$4)+SUM(BY25)*SUM(CB$4)+SUM(CD25)*SUM(CG$4)+SUM(CI25)*SUM(CL$4)+SUM(CN25)*SUM(CQ$4))</f>
        <v>12.6875</v>
      </c>
      <c r="CT25" s="104">
        <f>IF(AND(BU25="",BZ25="",CE25=""),"",SUM(BU25)*SUM(BW$4)+SUM(BZ25)*SUM(CB$4)+SUM(CE25)*SUM(CG$4)+SUM(CJ25)*SUM(CL$4)+SUM(CO25)*SUM(CQ$4))</f>
        <v>13.139000000000001</v>
      </c>
      <c r="CU25" s="104" t="str">
        <f>IF(AND(BV25="",CA25="",CF25=""),"",SUM(BV25)*SUM(BW$4)+SUM(CA25)*SUM(CB$4)+SUM(CF25)*SUM(CG$4)+SUM(CK25)*SUM(CL$4)+SUM(CP25)*SUM(CQ$4))</f>
        <v/>
      </c>
      <c r="CV25" s="104">
        <f>IF(AND(BW25="",CB25="",CG25=""),"",SUM(BW25)*SUM(BW$4)+SUM(CB25)*SUM(CB$4)+SUM(CG25)*SUM(CG$4)+SUM(CL25)*SUM(CL$4)+SUM(CQ25)*SUM(CQ$4))</f>
        <v>13.139000000000001</v>
      </c>
      <c r="CW25" s="105">
        <f>IF(CT25="","",IF(SUM(CV25)=0,IF(SUM(CT25)&gt;=10,CW$4,0),IF(SUM(CV25)&gt;=10,CW$4,0)))</f>
        <v>4</v>
      </c>
      <c r="CX25" s="109">
        <f>IF(ISERROR(RANK(CV25,CV$6:CV$31)),"",RANK(CV25,CV$6:CV$31))</f>
        <v>11</v>
      </c>
      <c r="CY25" s="102">
        <v>13</v>
      </c>
      <c r="CZ25" s="102">
        <v>13</v>
      </c>
      <c r="DA25" s="104">
        <f>IF(AND(CY25="",CZ25=""),"",CY25*CY$4+CZ25*(1-CY$4))</f>
        <v>13</v>
      </c>
      <c r="DB25" s="102"/>
      <c r="DC25" s="104">
        <f>IF(AND(CY25="",CZ25=""),"",IF(OR(DB25="",DB25&lt;DA25),DA25,IF(CZ25="",DB25,CY25*CY$4+DB25*(1-CY$4))))</f>
        <v>13</v>
      </c>
      <c r="DD25" s="102">
        <v>12</v>
      </c>
      <c r="DE25" s="102">
        <v>10</v>
      </c>
      <c r="DF25" s="104">
        <f>IF(AND(DD25="",DE25=""),"",DD25*DD$4+DE25*(1-DD$4))</f>
        <v>10.8</v>
      </c>
      <c r="DG25" s="102"/>
      <c r="DH25" s="104">
        <f>IF(AND(DD25="",DE25=""),"",IF(OR(DG25="",DG25&lt;DF25),DF25,IF(DE25="",DG25,DD25*DD$4+DG25*(1-DD$4))))</f>
        <v>10.8</v>
      </c>
      <c r="DI25" s="102"/>
      <c r="DJ25" s="102"/>
      <c r="DK25" s="104" t="str">
        <f>IF(AND(DI25="",DJ25=""),"",DI25*DI$4+DJ25*(1-DI$4))</f>
        <v/>
      </c>
      <c r="DL25" s="118"/>
      <c r="DM25" s="104" t="str">
        <f>IF(AND(DI25="",DJ25=""),"",IF(OR(DL25="",DL25&lt;DK25),DK25,IF(DJ25="",DL25,DI25*DI$4+DL25*(1-DI$4))))</f>
        <v/>
      </c>
      <c r="DN25" s="102"/>
      <c r="DO25" s="102"/>
      <c r="DP25" s="104" t="str">
        <f>IF(AND(DN25="",DO25=""),"",DN25*DN$4+DO25*(1-DN$4))</f>
        <v/>
      </c>
      <c r="DQ25" s="118"/>
      <c r="DR25" s="104" t="str">
        <f>IF(AND(DN25="",DO25=""),"",IF(OR(DQ25="",DQ25&lt;DP25),DP25,IF(DO25="",DQ25,DN25*DN$4+DQ25*(1-DN$4))))</f>
        <v/>
      </c>
      <c r="DS25" s="102"/>
      <c r="DT25" s="102"/>
      <c r="DU25" s="104" t="str">
        <f>IF(AND(DS25="",DT25=""),"",DS25*DS$4+DT25*(1-DS$4))</f>
        <v/>
      </c>
      <c r="DV25" s="102"/>
      <c r="DW25" s="104" t="str">
        <f>IF(AND(DS25="",DT25=""),"",IF(OR(DV25="",DV25&lt;DU25),DU25,IF(DT25="",DV25,DS25*DS$4+DV25*(1-DS$4))))</f>
        <v/>
      </c>
      <c r="DX25" s="104">
        <f>IF(AND(CY25="",DD25="",DI25=""),"",SUM(CY25)*SUM(DC$4)+SUM(DD25)*SUM(DH$4)+SUM(DI25)*SUM(DM$4)+SUM(DN25)*SUM(DR$4)+SUM(DS25)*SUM(DW$4))</f>
        <v>12.5</v>
      </c>
      <c r="DY25" s="104">
        <f>IF(AND(CZ25="",DE25="",DJ25=""),"",SUM(CZ25)*SUM(DC$4)+SUM(DE25)*SUM(DH$4)+SUM(DJ25)*SUM(DM$4)+SUM(DO25)*SUM(DR$4)+SUM(DT25)*SUM(DW$4))</f>
        <v>11.5</v>
      </c>
      <c r="DZ25" s="104">
        <f>IF(AND(DA25="",DF25="",DK25=""),"",SUM(DA25)*SUM(DC$4)+SUM(DF25)*SUM(DH$4)+SUM(DK25)*SUM(DM$4)+SUM(DP25)*SUM(DR$4)+SUM(DU25)*SUM(DW$4))</f>
        <v>11.9</v>
      </c>
      <c r="EA25" s="104" t="str">
        <f>IF(AND(DB25="",DG25="",DL25=""),"",SUM(DB25)*SUM(DC$4)+SUM(DG25)*SUM(DH$4)+SUM(DL25)*SUM(DM$4)+SUM(DQ25)*SUM(DR$4)+SUM(DV25)*SUM(DW$4))</f>
        <v/>
      </c>
      <c r="EB25" s="104">
        <f>IF(AND(DC25="",DH25="",DM25=""),"",SUM(DC25)*SUM(DC$4)+SUM(DH25)*SUM(DH$4)+SUM(DM25)*SUM(DM$4)+SUM(DR25)*SUM(DR$4)+SUM(DW25)*SUM(DW$4))</f>
        <v>11.9</v>
      </c>
      <c r="EC25" s="105">
        <f>IF(DZ25="","",IF(SUM(EB25)=0,IF(SUM(DZ25)&gt;=10,EC$4,0),IF(SUM(EB25)&gt;=10,EC$4,0)))</f>
        <v>4</v>
      </c>
      <c r="ED25" s="109">
        <f>IF(ISERROR(RANK(EB25,EB$6:EB$31)),"",RANK(EB25,EB$6:EB$31))</f>
        <v>14</v>
      </c>
      <c r="EE25" s="102">
        <v>11.5</v>
      </c>
      <c r="EF25" s="102">
        <v>13.5</v>
      </c>
      <c r="EG25" s="104">
        <f>IF(AND(EE25="",EF25=""),"",EE25*EE$4+EF25*(1-EE$4))</f>
        <v>12.7</v>
      </c>
      <c r="EH25" s="102"/>
      <c r="EI25" s="104">
        <f>IF(AND(EE25="",EF25=""),"",IF(OR(EH25="",EH25&lt;EG25),EG25,IF(EF25="",EH25,EE25*EE$4+EH25*(1-EE$4))))</f>
        <v>12.7</v>
      </c>
      <c r="EJ25" s="102">
        <v>11.5</v>
      </c>
      <c r="EK25" s="102">
        <v>10</v>
      </c>
      <c r="EL25" s="104">
        <f>IF(AND(EJ25="",EK25=""),"",EJ25*EJ$4+EK25*(1-EJ$4))</f>
        <v>10.600000000000001</v>
      </c>
      <c r="EM25" s="102"/>
      <c r="EN25" s="104">
        <f>IF(AND(EJ25="",EK25=""),"",IF(OR(EM25="",EM25&lt;EL25),EL25,IF(EK25="",EM25,EJ25*EJ$4+EM25*(1-EJ$4))))</f>
        <v>10.600000000000001</v>
      </c>
      <c r="EO25" s="102">
        <v>14</v>
      </c>
      <c r="EP25" s="102">
        <v>13</v>
      </c>
      <c r="EQ25" s="104">
        <f>IF(AND(EO25="",EP25=""),"",EO25*EO$4+EP25*(1-EO$4))</f>
        <v>13.4</v>
      </c>
      <c r="ER25" s="118"/>
      <c r="ES25" s="104">
        <f>IF(AND(EO25="",EP25=""),"",IF(OR(ER25="",ER25&lt;EQ25),EQ25,IF(EP25="",ER25,EO25*EO$4+ER25*(1-EO$4))))</f>
        <v>13.4</v>
      </c>
      <c r="ET25" s="102"/>
      <c r="EU25" s="102"/>
      <c r="EV25" s="104" t="str">
        <f>IF(AND(ET25="",EU25=""),"",ET25*ET$4+EU25*(1-ET$4))</f>
        <v/>
      </c>
      <c r="EW25" s="118"/>
      <c r="EX25" s="104" t="str">
        <f>IF(AND(ET25="",EU25=""),"",IF(OR(EW25="",EW25&lt;EV25),EV25,IF(EU25="",EW25,ET25*ET$4+EW25*(1-ET$4))))</f>
        <v/>
      </c>
      <c r="EY25" s="102"/>
      <c r="EZ25" s="102"/>
      <c r="FA25" s="104" t="str">
        <f>IF(AND(EY25="",EZ25=""),"",EY25*EY$4+EZ25*(1-EY$4))</f>
        <v/>
      </c>
      <c r="FB25" s="102"/>
      <c r="FC25" s="104" t="str">
        <f>IF(AND(EY25="",EZ25=""),"",IF(OR(FB25="",FB25&lt;FA25),FA25,IF(EZ25="",FB25,EY25*EY$4+FB25*(1-EY$4))))</f>
        <v/>
      </c>
      <c r="FD25" s="104">
        <f>IF(AND(EE25="",EJ25="",EO25=""),"",SUM(EE25)*SUM(EI$4)+SUM(EJ25)*SUM(EN$4)+SUM(EO25)*SUM(ES$4)+SUM(ET25)*SUM(EX$4)+SUM(EY25)*SUM(FC$4))</f>
        <v>12.4375</v>
      </c>
      <c r="FE25" s="104">
        <f>IF(AND(EF25="",EK25="",EP25=""),"",SUM(EF25)*SUM(EI$4)+SUM(EK25)*SUM(EN$4)+SUM(EP25)*SUM(ES$4)+SUM(EU25)*SUM(EX$4)+SUM(EZ25)*SUM(FC$4))</f>
        <v>12.21875</v>
      </c>
      <c r="FF25" s="104">
        <f>IF(AND(EG25="",EL25="",EQ25=""),"",SUM(EG25)*SUM(EI$4)+SUM(EL25)*SUM(EN$4)+SUM(EQ25)*SUM(ES$4)+SUM(EV25)*SUM(EX$4)+SUM(FA25)*SUM(FC$4))</f>
        <v>12.30625</v>
      </c>
      <c r="FG25" s="104" t="str">
        <f>IF(AND(EH25="",EM25="",ER25=""),"",SUM(EH25)*SUM(EI$4)+SUM(EM25)*SUM(EN$4)+SUM(ER25)*SUM(ES$4)+SUM(EW25)*SUM(EX$4)+SUM(FB25)*SUM(FC$4))</f>
        <v/>
      </c>
      <c r="FH25" s="104">
        <f>IF(AND(EI25="",EN25="",ES25=""),"",SUM(EI25)*SUM(EI$4)+SUM(EN25)*SUM(EN$4)+SUM(ES25)*SUM(ES$4)+SUM(EX25)*SUM(EX$4)+SUM(FC25)*SUM(FC$4))</f>
        <v>12.30625</v>
      </c>
      <c r="FI25" s="105">
        <f>IF(FF25="","",IF(SUM(FH25)=0,IF(SUM(FF25)&gt;=10,FI$4,0),IF(SUM(FH25)&gt;=10,FI$4,0)))</f>
        <v>3</v>
      </c>
      <c r="FJ25" s="109">
        <f>IF(ISERROR(RANK(FH25,FH$6:FH$31)),"",RANK(FH25,FH$6:FH$31))</f>
        <v>5</v>
      </c>
      <c r="FK25" s="198">
        <v>14</v>
      </c>
      <c r="FL25" s="198">
        <v>8.75</v>
      </c>
      <c r="FM25" s="104">
        <f>IF(AND(FK25="",FL25=""),"",FK25*FK$4+FL25*(1-FK$4))</f>
        <v>10.850000000000001</v>
      </c>
      <c r="FN25" s="200"/>
      <c r="FO25" s="104">
        <f>IF(AND(FK25="",FL25=""),"",IF(OR(FN25="",FN25&lt;FM25),FM25,IF(FL25="",FN25,FK25*FK$4+FN25*(1-FK$4))))</f>
        <v>10.850000000000001</v>
      </c>
      <c r="FP25" s="199">
        <f>(7.2*20)/9</f>
        <v>16</v>
      </c>
      <c r="FQ25" s="197">
        <v>6</v>
      </c>
      <c r="FR25" s="104">
        <f>IF(AND(FP25="",FQ25=""),"",FP25*FP$4+FQ25*(1-FP$4))</f>
        <v>10</v>
      </c>
      <c r="FS25" s="203"/>
      <c r="FT25" s="104">
        <f>IF(AND(FP25="",FQ25=""),"",IF(OR(FS25="",FS25&lt;FR25),FR25,IF(FQ25="",FS25,FP25*FP$4+FS25*(1-FP$4))))</f>
        <v>10</v>
      </c>
      <c r="FU25" s="102">
        <v>16</v>
      </c>
      <c r="FV25" s="198">
        <v>9.5</v>
      </c>
      <c r="FW25" s="104">
        <f>IF(AND(FU25="",FV25=""),"",FU25*FU$4+FV25*(1-FU$4))</f>
        <v>12.100000000000001</v>
      </c>
      <c r="FX25" s="202"/>
      <c r="FY25" s="104">
        <f>IF(AND(FU25="",FV25=""),"",IF(OR(FX25="",FX25&lt;FW25),FW25,IF(FV25="",FX25,FU25*FU$4+FX25*(1-FU$4))))</f>
        <v>12.100000000000001</v>
      </c>
      <c r="FZ25" s="102"/>
      <c r="GA25" s="102"/>
      <c r="GB25" s="104" t="str">
        <f>IF(AND(FZ25="",GA25=""),"",FZ25*FZ$4+GA25*(1-FZ$4))</f>
        <v/>
      </c>
      <c r="GC25" s="118"/>
      <c r="GD25" s="104" t="str">
        <f>IF(AND(FZ25="",GA25=""),"",IF(OR(GC25="",GC25&lt;GB25),GB25,IF(GA25="",GC25,FZ25*FZ$4+GC25*(1-FZ$4))))</f>
        <v/>
      </c>
      <c r="GE25" s="102"/>
      <c r="GF25" s="102"/>
      <c r="GG25" s="104" t="str">
        <f>IF(AND(GE25="",GF25=""),"",GE25*GE$4+GF25*(1-GE$4))</f>
        <v/>
      </c>
      <c r="GH25" s="102"/>
      <c r="GI25" s="104" t="str">
        <f>IF(AND(GE25="",GF25=""),"",IF(OR(GH25="",GH25&lt;GG25),GG25,IF(GF25="",GH25,GE25*GE$4+GH25*(1-GE$4))))</f>
        <v/>
      </c>
      <c r="GJ25" s="104">
        <f>IF(AND(FK25="",FP25="",FU25=""),"",SUM(FK25)*SUM(FO$4)+SUM(FP25)*SUM(FT$4)+SUM(FU25)*SUM(FY$4)+SUM(FZ25)*SUM(GD$4)+SUM(GE25)*SUM(GI$4))</f>
        <v>15.125</v>
      </c>
      <c r="GK25" s="104">
        <f>IF(AND(FL25="",FQ25="",FV25=""),"",SUM(FL25)*SUM(FO$4)+SUM(FQ25)*SUM(FT$4)+SUM(FV25)*SUM(FY$4)+SUM(GA25)*SUM(GD$4)+SUM(GF25)*SUM(GI$4))</f>
        <v>8.296875</v>
      </c>
      <c r="GL25" s="104">
        <f>IF(AND(FM25="",FR25="",FW25=""),"",SUM(FM25)*SUM(FO$4)+SUM(FR25)*SUM(FT$4)+SUM(FW25)*SUM(FY$4)+SUM(GB25)*SUM(GD$4)+SUM(GG25)*SUM(GI$4))</f>
        <v>11.028125000000001</v>
      </c>
      <c r="GM25" s="104" t="str">
        <f>IF(AND(FN25="",FS25="",FX25=""),"",SUM(FN25)*SUM(FO$4)+SUM(FS25)*SUM(FT$4)+SUM(FX25)*SUM(FY$4)+SUM(GC25)*SUM(GD$4)+SUM(GH25)*SUM(GI$4))</f>
        <v/>
      </c>
      <c r="GN25" s="104">
        <f>IF(AND(FO25="",FT25="",FY25=""),"",SUM(FO25)*SUM(FO$4)+SUM(FT25)*SUM(FT$4)+SUM(FY25)*SUM(FY$4)+SUM(GD25)*SUM(GD$4)+SUM(GI25)*SUM(GI$4))</f>
        <v>11.028125000000001</v>
      </c>
      <c r="GO25" s="105">
        <f>IF(GL25="","",IF(SUM(GN25)=0,IF(SUM(GL25)&gt;=10,GO$4,0),IF(SUM(GN25)&gt;=10,GO$4,0)))</f>
        <v>2</v>
      </c>
      <c r="GP25" s="109">
        <f>IF(ISERROR(RANK(GN25,GN$6:GN$31)),"",RANK(GN25,GN$6:GN$31))</f>
        <v>10</v>
      </c>
      <c r="GQ25" s="198">
        <v>10.5</v>
      </c>
      <c r="GR25" s="198">
        <v>9.5</v>
      </c>
      <c r="GS25" s="104">
        <f>IF(AND(GQ25="",GR25=""),"",GQ25*GQ$4+GR25*(1-GQ$4))</f>
        <v>9.9</v>
      </c>
      <c r="GT25" s="200">
        <v>11.75</v>
      </c>
      <c r="GU25" s="104">
        <f>IF(AND(GQ25="",GR25=""),"",IF(OR(GT25="",GT25&lt;GS25),GS25,IF(GR25="",GT25,GQ25*GQ$4+GT25*(1-GQ$4))))</f>
        <v>11.25</v>
      </c>
      <c r="GV25" s="102">
        <v>10</v>
      </c>
      <c r="GW25" s="102">
        <v>10</v>
      </c>
      <c r="GX25" s="104">
        <f>IF(AND(GV25="",GW25=""),"",GV25*GV$4+GW25*(1-GV$4))</f>
        <v>10</v>
      </c>
      <c r="GY25" s="102"/>
      <c r="GZ25" s="104">
        <f>IF(AND(GV25="",GW25=""),"",IF(OR(GY25="",GY25&lt;GX25),GX25,IF(GW25="",GY25,GV25*GV$4+GY25*(1-GV$4))))</f>
        <v>10</v>
      </c>
      <c r="HA25" s="102">
        <v>10</v>
      </c>
      <c r="HB25" s="102">
        <v>10</v>
      </c>
      <c r="HC25" s="104">
        <f>IF(AND(HA25="",HB25=""),"",HA25*HA$4+HB25*(1-HA$4))</f>
        <v>10</v>
      </c>
      <c r="HD25" s="118"/>
      <c r="HE25" s="104">
        <f>IF(AND(HA25="",HB25=""),"",IF(OR(HD25="",HD25&lt;HC25),HC25,IF(HB25="",HD25,HA25*HA$4+HD25*(1-HA$4))))</f>
        <v>10</v>
      </c>
      <c r="HF25" s="102"/>
      <c r="HG25" s="102"/>
      <c r="HH25" s="104" t="str">
        <f>IF(AND(HF25="",HG25=""),"",HF25*HF$4+HG25*(1-HF$4))</f>
        <v/>
      </c>
      <c r="HI25" s="118"/>
      <c r="HJ25" s="104" t="str">
        <f>IF(AND(HF25="",HG25=""),"",IF(OR(HI25="",HI25&lt;HH25),HH25,IF(HG25="",HI25,HF25*HF$4+HI25*(1-HF$4))))</f>
        <v/>
      </c>
      <c r="HK25" s="102"/>
      <c r="HL25" s="102"/>
      <c r="HM25" s="104" t="str">
        <f>IF(AND(HK25="",HL25=""),"",HK25*HK$4+HL25*(1-HK$4))</f>
        <v/>
      </c>
      <c r="HN25" s="102"/>
      <c r="HO25" s="104" t="str">
        <f>IF(AND(HK25="",HL25=""),"",IF(OR(HN25="",HN25&lt;HM25),HM25,IF(HL25="",HN25,HK25*HK$4+HN25*(1-HK$4))))</f>
        <v/>
      </c>
      <c r="HP25" s="104">
        <f>IF(AND(GQ25="",GV25="",HA25=""),"",SUM(GQ25)*SUM(GU$4)+SUM(GV25)*SUM(GZ$4)+SUM(HA25)*SUM(HE$4)+SUM(HF25)*SUM(HJ$4)+SUM(HK25)*SUM(HO$4))</f>
        <v>10.1875</v>
      </c>
      <c r="HQ25" s="104">
        <f>IF(AND(GR25="",GW25="",HB25=""),"",SUM(GR25)*SUM(GU$4)+SUM(GW25)*SUM(GZ$4)+SUM(HB25)*SUM(HE$4)+SUM(HG25)*SUM(HJ$4)+SUM(HL25)*SUM(HO$4))</f>
        <v>9.8125</v>
      </c>
      <c r="HR25" s="104">
        <f>IF(AND(GS25="",GX25="",HC25=""),"",SUM(GS25)*SUM(GU$4)+SUM(GX25)*SUM(GZ$4)+SUM(HC25)*SUM(HE$4)+SUM(HH25)*SUM(HJ$4)+SUM(HM25)*SUM(HO$4))</f>
        <v>9.9625000000000004</v>
      </c>
      <c r="HS25" s="104">
        <f>IF(AND(GT25="",GY25="",HD25=""),"",SUM(GT25)*SUM(GU$4)+SUM(GY25)*SUM(GZ$4)+SUM(HD25)*SUM(HE$4)+SUM(HI25)*SUM(HJ$4)+SUM(HN25)*SUM(HO$4))</f>
        <v>4.40625</v>
      </c>
      <c r="HT25" s="104">
        <f>IF(AND(GU25="",GZ25="",HE25=""),"",SUM(GU25)*SUM(GU$4)+SUM(GZ25)*SUM(GZ$4)+SUM(HE25)*SUM(HE$4)+SUM(HJ25)*SUM(HJ$4)+SUM(HO25)*SUM(HO$4))</f>
        <v>10.46875</v>
      </c>
      <c r="HU25" s="105">
        <f>IF(HR25="","",IF(SUM(HT25)=0,IF(SUM(HR25)&gt;=10,HU$4,0),IF(SUM(HT25)&gt;=10,HU$4,0)))</f>
        <v>2</v>
      </c>
      <c r="HV25" s="109">
        <f>IF(ISERROR(RANK(HT25,HT$6:HT$31)),"",RANK(HT25,HT$6:HT$31))</f>
        <v>9</v>
      </c>
      <c r="HW25" s="102">
        <v>16.5</v>
      </c>
      <c r="HX25" s="102">
        <v>16.5</v>
      </c>
      <c r="HY25" s="104">
        <f>IF(AND(HW25="",HX25=""),"",HW25*HW$4+HX25*(1-HW$4))</f>
        <v>16.5</v>
      </c>
      <c r="HZ25" s="102"/>
      <c r="IA25" s="104">
        <f>IF(AND(HW25="",HX25=""),"",IF(OR(HZ25="",HZ25&lt;HY25),HY25,IF(HX25="",HZ25,HW25*HW$4+HZ25*(1-HW$4))))</f>
        <v>16.5</v>
      </c>
      <c r="IB25" s="102">
        <v>15.5</v>
      </c>
      <c r="IC25" s="102">
        <v>15.5</v>
      </c>
      <c r="ID25" s="104">
        <f>IF(AND(IB25="",IC25=""),"",IB25*IB$4+IC25*(1-IB$4))</f>
        <v>15.5</v>
      </c>
      <c r="IE25" s="102"/>
      <c r="IF25" s="104">
        <f>IF(AND(IB25="",IC25=""),"",IF(OR(IE25="",IE25&lt;ID25),ID25,IF(IC25="",IE25,IB25*IB$4+IE25*(1-IB$4))))</f>
        <v>15.5</v>
      </c>
      <c r="IG25" s="102"/>
      <c r="IH25" s="102"/>
      <c r="II25" s="104" t="str">
        <f>IF(AND(IG25="",IH25=""),"",IG25*IG$4+IH25*(1-IG$4))</f>
        <v/>
      </c>
      <c r="IJ25" s="118"/>
      <c r="IK25" s="104" t="str">
        <f>IF(AND(IG25="",IH25=""),"",IF(OR(IJ25="",IJ25&lt;II25),II25,IF(IH25="",IJ25,IG25*IG$4+IJ25*(1-IG$4))))</f>
        <v/>
      </c>
      <c r="IL25" s="102"/>
      <c r="IM25" s="102"/>
      <c r="IN25" s="104" t="str">
        <f>IF(AND(IL25="",IM25=""),"",IL25*IL$4+IM25*(1-IL$4))</f>
        <v/>
      </c>
      <c r="IO25" s="118"/>
      <c r="IP25" s="104" t="str">
        <f>IF(AND(IL25="",IM25=""),"",IF(OR(IO25="",IO25&lt;IN25),IN25,IF(IM25="",IO25,IL25*IL$4+IO25*(1-IL$4))))</f>
        <v/>
      </c>
      <c r="IQ25" s="102"/>
      <c r="IR25" s="102"/>
      <c r="IS25" s="104" t="str">
        <f>IF(AND(IQ25="",IR25=""),"",IQ25*IQ$4+IR25*(1-IQ$4))</f>
        <v/>
      </c>
      <c r="IT25" s="102"/>
      <c r="IU25" s="104" t="str">
        <f>IF(AND(IQ25="",IR25=""),"",IF(OR(IT25="",IT25&lt;IS25),IS25,IF(IR25="",IT25,IQ25*IQ$4+IT25*(1-IQ$4))))</f>
        <v/>
      </c>
      <c r="IV25" s="104">
        <f>IF(AND(HW25="",IB25="",IG25=""),"",SUM(HW25)*SUM(IA$4)+SUM(IB25)*SUM(IF$4)+SUM(IG25)*SUM(IK$4)+SUM(IL25)*SUM(IP$4)+SUM(IQ25)*SUM(IU$4))</f>
        <v>16</v>
      </c>
      <c r="IW25" s="104">
        <f>IF(AND(HX25="",IC25="",IH25=""),"",SUM(HX25)*SUM(IA$4)+SUM(IC25)*SUM(IF$4)+SUM(IH25)*SUM(IK$4)+SUM(IM25)*SUM(IP$4)+SUM(IR25)*SUM(IU$4))</f>
        <v>16</v>
      </c>
      <c r="IX25" s="104">
        <f>IF(AND(HY25="",ID25="",II25=""),"",SUM(HY25)*SUM(IA$4)+SUM(ID25)*SUM(IF$4)+SUM(II25)*SUM(IK$4)+SUM(IN25)*SUM(IP$4)+SUM(IS25)*SUM(IU$4))</f>
        <v>16</v>
      </c>
      <c r="IY25" s="104" t="str">
        <f>IF(AND(HZ25="",IE25="",IJ25=""),"",SUM(HZ25)*SUM(IA$4)+SUM(IE25)*SUM(IF$4)+SUM(IJ25)*SUM(IK$4)+SUM(IO25)*SUM(IP$4)+SUM(IT25)*SUM(IU$4))</f>
        <v/>
      </c>
      <c r="IZ25" s="104">
        <f>IF(AND(IA25="",IF25="",IK25=""),"",SUM(IA25)*SUM(IA$4)+SUM(IF25)*SUM(IF$4)+SUM(IK25)*SUM(IK$4)+SUM(IP25)*SUM(IP$4)+SUM(IU25)*SUM(IU$4))</f>
        <v>16</v>
      </c>
      <c r="JA25" s="105">
        <f>IF(IX25="","",IF(SUM(IZ25)=0,IF(SUM(IX25)&gt;=10,JA$4,0),IF(SUM(IZ25)&gt;=10,JA$4,0)))</f>
        <v>2</v>
      </c>
      <c r="JB25" s="109">
        <f>IF(ISERROR(RANK(IZ25,IZ$6:IZ$31)),"",RANK(IZ25,IZ$6:IZ$31))</f>
        <v>2</v>
      </c>
      <c r="JC25" s="102"/>
      <c r="JD25" s="102"/>
      <c r="JE25" s="104" t="str">
        <f>IF(AND(JC25="",JD25=""),"",JC25*JC$4+JD25*(1-JC$4))</f>
        <v/>
      </c>
      <c r="JF25" s="102"/>
      <c r="JG25" s="104" t="str">
        <f>IF(AND(JC25="",JD25=""),"",IF(OR(JF25="",JF25&lt;JE25),JE25,IF(JD25="",JF25,JC25*JC$4+JF25*(1-JC$4))))</f>
        <v/>
      </c>
      <c r="JH25" s="102"/>
      <c r="JI25" s="102"/>
      <c r="JJ25" s="104" t="str">
        <f>IF(AND(JH25="",JI25=""),"",JH25*JH$4+JI25*(1-JH$4))</f>
        <v/>
      </c>
      <c r="JK25" s="102"/>
      <c r="JL25" s="104" t="str">
        <f>IF(AND(JH25="",JI25=""),"",IF(OR(JK25="",JK25&lt;JJ25),JJ25,IF(JI25="",JK25,JH25*JH$4+JK25*(1-JH$4))))</f>
        <v/>
      </c>
      <c r="JM25" s="102">
        <v>15.5</v>
      </c>
      <c r="JN25" s="102">
        <v>15.5</v>
      </c>
      <c r="JO25" s="104">
        <f>IF(AND(JM25="",JN25=""),"",JM25*JM$4+JN25*(1-JM$4))</f>
        <v>15.5</v>
      </c>
      <c r="JP25" s="118"/>
      <c r="JQ25" s="104">
        <f>IF(AND(JM25="",JN25=""),"",IF(OR(JP25="",JP25&lt;JO25),JO25,IF(JN25="",JP25,JM25*JM$4+JP25*(1-JM$4))))</f>
        <v>15.5</v>
      </c>
      <c r="JR25" s="102"/>
      <c r="JS25" s="102"/>
      <c r="JT25" s="104" t="str">
        <f>IF(AND(JR25="",JS25=""),"",JR25*JR$4+JS25*(1-JR$4))</f>
        <v/>
      </c>
      <c r="JU25" s="118"/>
      <c r="JV25" s="104" t="str">
        <f>IF(AND(JR25="",JS25=""),"",IF(OR(JU25="",JU25&lt;JT25),JT25,IF(JS25="",JU25,JR25*JR$4+JU25*(1-JR$4))))</f>
        <v/>
      </c>
      <c r="JW25" s="102"/>
      <c r="JX25" s="102"/>
      <c r="JY25" s="104" t="str">
        <f>IF(AND(JW25="",JX25=""),"",JW25*JW$4+JX25*(1-JW$4))</f>
        <v/>
      </c>
      <c r="JZ25" s="102"/>
      <c r="KA25" s="104" t="str">
        <f>IF(AND(JW25="",JX25=""),"",IF(OR(JZ25="",JZ25&lt;JY25),JY25,IF(JX25="",JZ25,JW25*JW$4+JZ25*(1-JW$4))))</f>
        <v/>
      </c>
      <c r="KB25" s="104">
        <f>IF(AND(JC25="",JH25="",JM25=""),"",SUM(JC25)*SUM(JG$4)+SUM(JH25)*SUM(JL$4)+SUM(JM25)*SUM(JQ$4)+SUM(JR25)*SUM(JV$4)+SUM(JW25)*SUM(KA$4))</f>
        <v>15.5</v>
      </c>
      <c r="KC25" s="104">
        <f>IF(AND(JD25="",JI25="",JN25=""),"",SUM(JD25)*SUM(JG$4)+SUM(JI25)*SUM(JL$4)+SUM(JN25)*SUM(JQ$4)+SUM(JS25)*SUM(JV$4)+SUM(JX25)*SUM(KA$4))</f>
        <v>15.5</v>
      </c>
      <c r="KD25" s="104">
        <f>IF(AND(JE25="",JJ25="",JO25=""),"",SUM(JE25)*SUM(JG$4)+SUM(JJ25)*SUM(JL$4)+SUM(JO25)*SUM(JQ$4)+SUM(JT25)*SUM(JV$4)+SUM(JY25)*SUM(KA$4))</f>
        <v>15.5</v>
      </c>
      <c r="KE25" s="104" t="str">
        <f>IF(AND(JF25="",JK25="",JP25=""),"",SUM(JF25)*SUM(JG$4)+SUM(JK25)*SUM(JL$4)+SUM(JP25)*SUM(JQ$4)+SUM(JU25)*SUM(JV$4)+SUM(JZ25)*SUM(KA$4))</f>
        <v/>
      </c>
      <c r="KF25" s="104">
        <f>IF(AND(JG25="",JL25="",JQ25=""),"",SUM(JG25)*SUM(JG$4)+SUM(JL25)*SUM(JL$4)+SUM(JQ25)*SUM(JQ$4)+SUM(JV25)*SUM(JV$4)+SUM(KA25)*SUM(KA$4))</f>
        <v>15.5</v>
      </c>
      <c r="KG25" s="105">
        <f>IF(KD25="","",IF(SUM(KF25)=0,IF(SUM(KD25)&gt;=10,KG$4,0),IF(SUM(KF25)&gt;=10,KG$4,0)))</f>
        <v>2</v>
      </c>
      <c r="KH25" s="109">
        <f>IF(ISERROR(RANK(KF25,KF$6:KF$31)),"",RANK(KF25,KF$6:KF$31))</f>
        <v>5</v>
      </c>
      <c r="KI25" s="102">
        <v>10</v>
      </c>
      <c r="KJ25" s="102">
        <v>6</v>
      </c>
      <c r="KK25" s="104">
        <f>IF(AND(KI25="",KJ25=""),"",KI25*KI$4+KJ25*(1-KI$4))</f>
        <v>7.6</v>
      </c>
      <c r="KL25" s="102">
        <v>14</v>
      </c>
      <c r="KM25" s="104">
        <f>IF(AND(KI25="",KJ25=""),"",IF(OR(KL25="",KL25&lt;KK25),KK25,IF(KJ25="",KL25,KI25*KI$4+KL25*(1-KI$4))))</f>
        <v>12.4</v>
      </c>
      <c r="KN25" s="197">
        <v>12</v>
      </c>
      <c r="KO25" s="198">
        <v>11</v>
      </c>
      <c r="KP25" s="104">
        <f>IF(AND(KN25="",KO25=""),"",KN25*KN$4+KO25*(1-KN$4))</f>
        <v>11.4</v>
      </c>
      <c r="KQ25" s="200"/>
      <c r="KR25" s="104">
        <f>IF(AND(KN25="",KO25=""),"",IF(OR(KQ25="",KQ25&lt;KP25),KP25,IF(KO25="",KQ25,KN25*KN$4+KQ25*(1-KN$4))))</f>
        <v>11.4</v>
      </c>
      <c r="KS25" s="102">
        <v>14</v>
      </c>
      <c r="KT25" s="102">
        <v>14</v>
      </c>
      <c r="KU25" s="104">
        <f>IF(AND(KS25="",KT25=""),"",KS25*KS$4+KT25*(1-KS$4))</f>
        <v>14</v>
      </c>
      <c r="KV25" s="118"/>
      <c r="KW25" s="104">
        <f>IF(AND(KS25="",KT25=""),"",IF(OR(KV25="",KV25&lt;KU25),KU25,IF(KT25="",KV25,KS25*KS$4+KV25*(1-KS$4))))</f>
        <v>14</v>
      </c>
      <c r="KX25" s="102"/>
      <c r="KY25" s="102"/>
      <c r="KZ25" s="104" t="str">
        <f>IF(AND(KX25="",KY25=""),"",KX25*KX$4+KY25*(1-KX$4))</f>
        <v/>
      </c>
      <c r="LA25" s="118"/>
      <c r="LB25" s="104" t="str">
        <f>IF(AND(KX25="",KY25=""),"",IF(OR(LA25="",LA25&lt;KZ25),KZ25,IF(KY25="",LA25,KX25*KX$4+LA25*(1-KX$4))))</f>
        <v/>
      </c>
      <c r="LC25" s="102"/>
      <c r="LD25" s="102"/>
      <c r="LE25" s="104" t="str">
        <f>IF(AND(LC25="",LD25=""),"",LC25*LC$4+LD25*(1-LC$4))</f>
        <v/>
      </c>
      <c r="LF25" s="102"/>
      <c r="LG25" s="104" t="str">
        <f>IF(AND(LC25="",LD25=""),"",IF(OR(LF25="",LF25&lt;LE25),LE25,IF(LD25="",LF25,LC25*LC$4+LF25*(1-LC$4))))</f>
        <v/>
      </c>
      <c r="LH25" s="104">
        <f>IF(AND(KI25="",KN25="",KS25=""),"",SUM(KI25)*SUM(KM$4)+SUM(KN25)*SUM(KR$4)+SUM(KS25)*SUM(KW$4)+SUM(KX25)*SUM(LB$4)+SUM(LC25)*SUM(LG$4))</f>
        <v>11.75</v>
      </c>
      <c r="LI25" s="104">
        <f>IF(AND(KJ25="",KO25="",KT25=""),"",SUM(KJ25)*SUM(KM$4)+SUM(KO25)*SUM(KR$4)+SUM(KT25)*SUM(KW$4)+SUM(KY25)*SUM(LB$4)+SUM(LD25)*SUM(LG$4))</f>
        <v>9.875</v>
      </c>
      <c r="LJ25" s="104">
        <f>IF(AND(KK25="",KP25="",KU25=""),"",SUM(KK25)*SUM(KM$4)+SUM(KP25)*SUM(KR$4)+SUM(KU25)*SUM(KW$4)+SUM(KZ25)*SUM(LB$4)+SUM(LE25)*SUM(LG$4))</f>
        <v>10.625</v>
      </c>
      <c r="LK25" s="104">
        <f>IF(AND(KL25="",KQ25="",KV25=""),"",SUM(KL25)*SUM(KM$4)+SUM(KQ25)*SUM(KR$4)+SUM(KV25)*SUM(KW$4)+SUM(LA25)*SUM(LB$4)+SUM(LF25)*SUM(LG$4))</f>
        <v>5.25</v>
      </c>
      <c r="LL25" s="104">
        <f>IF(AND(KM25="",KR25="",KW25=""),"",SUM(KM25)*SUM(KM$4)+SUM(KR25)*SUM(KR$4)+SUM(KW25)*SUM(KW$4)+SUM(LB25)*SUM(LB$4)+SUM(LG25)*SUM(LG$4))</f>
        <v>12.425000000000001</v>
      </c>
      <c r="LM25" s="105">
        <f>IF(LJ25="","",IF(SUM(LL25)=0,IF(SUM(LJ25)&gt;=10,LM$4,0),IF(SUM(LL25)&gt;=10,LM$4,0)))</f>
        <v>2</v>
      </c>
      <c r="LN25" s="109">
        <f>IF(ISERROR(RANK(LL25,LL$6:LL$31)),"",RANK(LL25,LL$6:LL$31))</f>
        <v>7</v>
      </c>
      <c r="LO25" s="102"/>
      <c r="LP25" s="102"/>
      <c r="LQ25" s="104" t="str">
        <f>IF(AND(LO25="",LP25=""),"",LO25*LO$4+LP25*(1-LO$4))</f>
        <v/>
      </c>
      <c r="LR25" s="102"/>
      <c r="LS25" s="104" t="str">
        <f>IF(AND(LO25="",LP25=""),"",IF(OR(LR25="",LR25&lt;LQ25),LQ25,IF(LP25="",LR25,LO25*LO$4+LR25*(1-LO$4))))</f>
        <v/>
      </c>
      <c r="LT25" s="102"/>
      <c r="LU25" s="102"/>
      <c r="LV25" s="104" t="str">
        <f>IF(AND(LT25="",LU25=""),"",LT25*LT$4+LU25*(1-LT$4))</f>
        <v/>
      </c>
      <c r="LW25" s="102"/>
      <c r="LX25" s="104" t="str">
        <f>IF(AND(LT25="",LU25=""),"",IF(OR(LW25="",LW25&lt;LV25),LV25,IF(LU25="",LW25,LT25*LT$4+LW25*(1-LT$4))))</f>
        <v/>
      </c>
      <c r="LY25" s="102"/>
      <c r="LZ25" s="102"/>
      <c r="MA25" s="104" t="str">
        <f>IF(AND(LY25="",LZ25=""),"",LY25*LY$4+LZ25*(1-LY$4))</f>
        <v/>
      </c>
      <c r="MB25" s="118"/>
      <c r="MC25" s="104" t="str">
        <f>IF(AND(LY25="",LZ25=""),"",IF(OR(MB25="",MB25&lt;MA25),MA25,IF(LZ25="",MB25,LY25*LY$4+MB25*(1-LY$4))))</f>
        <v/>
      </c>
      <c r="MD25" s="102"/>
      <c r="ME25" s="102"/>
      <c r="MF25" s="104" t="str">
        <f>IF(AND(MD25="",ME25=""),"",MD25*MD$4+ME25*(1-MD$4))</f>
        <v/>
      </c>
      <c r="MG25" s="118"/>
      <c r="MH25" s="104" t="str">
        <f>IF(AND(MD25="",ME25=""),"",IF(OR(MG25="",MG25&lt;MF25),MF25,IF(ME25="",MG25,MD25*MD$4+MG25*(1-MD$4))))</f>
        <v/>
      </c>
      <c r="MI25" s="102"/>
      <c r="MJ25" s="102"/>
      <c r="MK25" s="104" t="str">
        <f>IF(AND(MI25="",MJ25=""),"",MI25*MI$4+MJ25*(1-MI$4))</f>
        <v/>
      </c>
      <c r="ML25" s="102"/>
      <c r="MM25" s="104" t="str">
        <f>IF(AND(MI25="",MJ25=""),"",IF(OR(ML25="",ML25&lt;MK25),MK25,IF(MJ25="",ML25,MI25*MI$4+ML25*(1-MI$4))))</f>
        <v/>
      </c>
      <c r="MN25" s="104" t="str">
        <f>IF(AND(LO25="",LT25="",LY25=""),"",SUM(LO25)*SUM(LS$4)+SUM(LT25)*SUM(LX$4)+SUM(LY25)*SUM(MC$4)+SUM(MD25)*SUM(MH$4)+SUM(MI25)*SUM(MM$4))</f>
        <v/>
      </c>
      <c r="MO25" s="104" t="str">
        <f>IF(AND(LP25="",LU25="",LZ25=""),"",SUM(LP25)*SUM(LS$4)+SUM(LU25)*SUM(LX$4)+SUM(LZ25)*SUM(MC$4)+SUM(ME25)*SUM(MH$4)+SUM(MJ25)*SUM(MM$4))</f>
        <v/>
      </c>
      <c r="MP25" s="104" t="str">
        <f>IF(AND(LQ25="",LV25="",MA25=""),"",SUM(LQ25)*SUM(LS$4)+SUM(LV25)*SUM(LX$4)+SUM(MA25)*SUM(MC$4)+SUM(MF25)*SUM(MH$4)+SUM(MK25)*SUM(MM$4))</f>
        <v/>
      </c>
      <c r="MQ25" s="104" t="str">
        <f>IF(AND(LR25="",LW25="",MB25=""),"",SUM(LR25)*SUM(LS$4)+SUM(LW25)*SUM(LX$4)+SUM(MB25)*SUM(MC$4)+SUM(MG25)*SUM(MH$4)+SUM(ML25)*SUM(MM$4))</f>
        <v/>
      </c>
      <c r="MR25" s="104" t="str">
        <f>IF(AND(LS25="",LX25="",MC25=""),"",SUM(LS25)*SUM(LS$4)+SUM(LX25)*SUM(LX$4)+SUM(MC25)*SUM(MC$4)+SUM(MH25)*SUM(MH$4)+SUM(MM25)*SUM(MM$4))</f>
        <v/>
      </c>
      <c r="MS25" s="105" t="str">
        <f>IF(MP25="","",IF(SUM(MR25)=0,IF(SUM(MP25)&gt;=10,MS$4,0),IF(SUM(MR25)&gt;=10,MS$4,0)))</f>
        <v/>
      </c>
      <c r="MT25" s="109" t="str">
        <f>IF(ISERROR(RANK(MR25,MR$6:MR$31)),"",RANK(MR25,MR$6:MR$31))</f>
        <v/>
      </c>
      <c r="MU25" s="102"/>
      <c r="MV25" s="102"/>
      <c r="MW25" s="104" t="str">
        <f>IF(AND(MU25="",MV25=""),"",MU25*MU$4+MV25*(1-MU$4))</f>
        <v/>
      </c>
      <c r="MX25" s="102"/>
      <c r="MY25" s="104" t="str">
        <f>IF(AND(MU25="",MV25=""),"",IF(OR(MX25="",MX25&lt;MW25),MW25,IF(MV25="",MX25,MU25*MU$4+MX25*(1-MU$4))))</f>
        <v/>
      </c>
      <c r="MZ25" s="102"/>
      <c r="NA25" s="102"/>
      <c r="NB25" s="104" t="str">
        <f>IF(AND(MZ25="",NA25=""),"",MZ25*MZ$4+NA25*(1-MZ$4))</f>
        <v/>
      </c>
      <c r="NC25" s="102"/>
      <c r="ND25" s="104" t="str">
        <f>IF(AND(MZ25="",NA25=""),"",IF(OR(NC25="",NC25&lt;NB25),NB25,IF(NA25="",NC25,MZ25*MZ$4+NC25*(1-MZ$4))))</f>
        <v/>
      </c>
      <c r="NE25" s="102"/>
      <c r="NF25" s="102"/>
      <c r="NG25" s="104" t="str">
        <f>IF(AND(NE25="",NF25=""),"",NE25*NE$4+NF25*(1-NE$4))</f>
        <v/>
      </c>
      <c r="NH25" s="118"/>
      <c r="NI25" s="104" t="str">
        <f>IF(AND(NE25="",NF25=""),"",IF(OR(NH25="",NH25&lt;NG25),NG25,IF(NF25="",NH25,NE25*NE$4+NH25*(1-NE$4))))</f>
        <v/>
      </c>
      <c r="NJ25" s="102"/>
      <c r="NK25" s="102"/>
      <c r="NL25" s="104" t="str">
        <f>IF(AND(NJ25="",NK25=""),"",NJ25*NJ$4+NK25*(1-NJ$4))</f>
        <v/>
      </c>
      <c r="NM25" s="118"/>
      <c r="NN25" s="104" t="str">
        <f>IF(AND(NJ25="",NK25=""),"",IF(OR(NM25="",NM25&lt;NL25),NL25,IF(NK25="",NM25,NJ25*NJ$4+NM25*(1-NJ$4))))</f>
        <v/>
      </c>
      <c r="NO25" s="102"/>
      <c r="NP25" s="102"/>
      <c r="NQ25" s="104" t="str">
        <f>IF(AND(NO25="",NP25=""),"",NO25*NO$4+NP25*(1-NO$4))</f>
        <v/>
      </c>
      <c r="NR25" s="102"/>
      <c r="NS25" s="104" t="str">
        <f>IF(AND(NO25="",NP25=""),"",IF(OR(NR25="",NR25&lt;NQ25),NQ25,IF(NP25="",NR25,NO25*NO$4+NR25*(1-NO$4))))</f>
        <v/>
      </c>
      <c r="NT25" s="104" t="str">
        <f>IF(AND(MU25="",MZ25="",NE25=""),"",SUM(MU25)*SUM(MY$4)+SUM(MZ25)*SUM(ND$4)+SUM(NE25)*SUM(NI$4)+SUM(NJ25)*SUM(NN$4)+SUM(NO25)*SUM(NS$4))</f>
        <v/>
      </c>
      <c r="NU25" s="104" t="str">
        <f>IF(AND(MV25="",NA25="",NF25=""),"",SUM(MV25)*SUM(MY$4)+SUM(NA25)*SUM(ND$4)+SUM(NF25)*SUM(NI$4)+SUM(NK25)*SUM(NN$4)+SUM(NP25)*SUM(NS$4))</f>
        <v/>
      </c>
      <c r="NV25" s="104" t="str">
        <f>IF(AND(MW25="",NB25="",NG25=""),"",SUM(MW25)*SUM(MY$4)+SUM(NB25)*SUM(ND$4)+SUM(NG25)*SUM(NI$4)+SUM(NL25)*SUM(NN$4)+SUM(NQ25)*SUM(NS$4))</f>
        <v/>
      </c>
      <c r="NW25" s="104" t="str">
        <f>IF(AND(MX25="",NC25="",NH25=""),"",SUM(MX25)*SUM(MY$4)+SUM(NC25)*SUM(ND$4)+SUM(NH25)*SUM(NI$4)+SUM(NM25)*SUM(NN$4)+SUM(NR25)*SUM(NS$4))</f>
        <v/>
      </c>
      <c r="NX25" s="104" t="str">
        <f>IF(AND(MY25="",ND25="",NI25=""),"",SUM(MY25)*SUM(MY$4)+SUM(ND25)*SUM(ND$4)+SUM(NI25)*SUM(NI$4)+SUM(NN25)*SUM(NN$4)+SUM(NS25)*SUM(NS$4))</f>
        <v/>
      </c>
      <c r="NY25" s="105" t="str">
        <f>IF(NV25="","",IF(SUM(NX25)=0,IF(SUM(NV25)&gt;=10,NY$4,0),IF(SUM(NX25)&gt;=10,NY$4,0)))</f>
        <v/>
      </c>
      <c r="NZ25" s="109" t="str">
        <f>IF(ISERROR(RANK(NX25,NX$6:NX$31)),"",RANK(NX25,NX$6:NX$31))</f>
        <v/>
      </c>
      <c r="OA25" s="73" t="str">
        <f>B25</f>
        <v>Rojosoa</v>
      </c>
      <c r="OB25" s="104">
        <f>AJ25</f>
        <v>11.137499999999999</v>
      </c>
      <c r="OC25" s="104">
        <f>BP25</f>
        <v>10.362500000000001</v>
      </c>
      <c r="OD25" s="104">
        <f>CV25</f>
        <v>13.139000000000001</v>
      </c>
      <c r="OE25" s="104">
        <f>EB25</f>
        <v>11.9</v>
      </c>
      <c r="OF25" s="104">
        <f>FH25</f>
        <v>12.30625</v>
      </c>
      <c r="OG25" s="104">
        <f>GN25</f>
        <v>11.028125000000001</v>
      </c>
      <c r="OH25" s="104">
        <f>HT25</f>
        <v>10.46875</v>
      </c>
      <c r="OI25" s="104">
        <f>IZ25</f>
        <v>16</v>
      </c>
      <c r="OJ25" s="104">
        <f>KF25</f>
        <v>15.5</v>
      </c>
      <c r="OK25" s="104">
        <f>LL25</f>
        <v>12.425000000000001</v>
      </c>
      <c r="OL25" s="104" t="str">
        <f>MR25</f>
        <v/>
      </c>
      <c r="OM25" s="104" t="str">
        <f>NX25</f>
        <v/>
      </c>
      <c r="ON25" s="134"/>
      <c r="OO25" s="104">
        <f>IF(AF25="","",(SUM(AF31)*SUM($AK$4)+SUM(BL25)*SUM($BQ$4)+SUM(CR25)*SUM($CW$4)+SUM(DX25)*SUM($EC$4)+SUM(FD25)*SUM($FI$4)+SUM(GJ25)*SUM($GO$4)+SUM(HP25)*SUM($HU$4)+SUM(IV25)*SUM($JA$4)+SUM(KB25)*SUM($KG$4)+SUM(LH25)*SUM($LM$4)+SUM(MN25)*SUM($MS$4)+SUM(NT25)*SUM($NY$4))/30)</f>
        <v>13.061958333333333</v>
      </c>
      <c r="OP25" s="104">
        <f>IF(AG25="","",(SUM(AG31)*SUM($AK$4)+SUM(BM25)*SUM($BQ$4)+SUM(CS25)*SUM($CW$4)+SUM(DY25)*SUM($EC$4)+SUM(FE25)*SUM($FI$4)+SUM(GK25)*SUM($GO$4)+SUM(HQ25)*SUM($HU$4)+SUM(IW25)*SUM($JA$4)+SUM(KC25)*SUM($KG$4)+SUM(LI25)*SUM($LM$4)+SUM(MO25)*SUM($MS$4)+SUM(NU25)*SUM($NY$4))/30)</f>
        <v>11.4078125</v>
      </c>
      <c r="OQ25" s="104">
        <f>IF(AH25="","",($AK$4*SUM(AH25)+$BQ$4*SUM(BN25)+$CW$4*SUM(CT25)+$EC$4*SUM(DZ25)+$FI$4*SUM(FF25)+$GO$4*SUM(GL25)+$HU$4*SUM(HR25)+$JA$4*SUM(IX25)+$KG$4*SUM(KD25)+$LM$4*SUM(LJ25)+$MS$4*SUM(MP25)+$NY$4*SUM(NV25))/30)</f>
        <v>12.014783333333332</v>
      </c>
      <c r="OR25" s="104">
        <f>IF(AJ25="","",($AK$4*SUM(AJ25)+$BQ$4*SUM(BP25)+$CW$4*SUM(CV25)+$EC$4*SUM(EB25)+$FI$4*SUM(FH25)+$GO$4*SUM(GN25)+$HU$4*SUM(HT25)+$JA$4*SUM(IZ25)+$KG$4*SUM(KF25)+$LM$4*SUM(LL25)+$MS$4*SUM(MR25)+$NY$4*SUM(NX25))/30)</f>
        <v>12.168533333333333</v>
      </c>
      <c r="OS25" s="105">
        <f>IF(AL25="","",SUM($AK25,$BQ25,$CW25,$EC25,$FI25,$GO25,$HU25,$JA25,$KG25,$LM25,$MS25,$NY25))</f>
        <v>30</v>
      </c>
      <c r="OT25" s="105">
        <f>IF(OR25="","",IF(OR25&lt;10,OS25,30))</f>
        <v>30</v>
      </c>
      <c r="OU25" s="134"/>
      <c r="OV25" s="109">
        <f>IF(ISERROR(RANK(OR25,OR$6:OR$31)),"",RANK(OR25,OR$6:OR$31))</f>
        <v>7</v>
      </c>
      <c r="OX25" s="95" t="s">
        <v>34</v>
      </c>
      <c r="OY25" s="95" t="s">
        <v>35</v>
      </c>
      <c r="OZ25" s="95" t="s">
        <v>35</v>
      </c>
      <c r="PA25" s="95" t="s">
        <v>35</v>
      </c>
      <c r="PB25" s="95"/>
      <c r="PC25" s="95" t="s">
        <v>35</v>
      </c>
      <c r="PD25" s="95"/>
      <c r="PE25" s="95"/>
      <c r="PF25" s="95"/>
      <c r="PG25" s="95"/>
    </row>
    <row r="26" spans="1:423" ht="15.6" x14ac:dyDescent="0.3">
      <c r="A26" s="103" t="e">
        <f>A25+1</f>
        <v>#VALUE!</v>
      </c>
      <c r="B26" s="197" t="s">
        <v>294</v>
      </c>
      <c r="C26" s="197"/>
      <c r="D26" s="195"/>
      <c r="E26" s="195"/>
      <c r="F26" s="196"/>
      <c r="G26" s="102">
        <v>15</v>
      </c>
      <c r="H26" s="102">
        <v>11.25</v>
      </c>
      <c r="I26" s="104">
        <f>IF(AND(G26="",H26=""),"",G26*G$4+H26*(1-G$4))</f>
        <v>12.75</v>
      </c>
      <c r="J26" s="102"/>
      <c r="K26" s="104">
        <f>IF(AND(G26="",H26=""),"",IF(OR(J26="",J26&lt;I26),I26,IF(H26="",J26,G26*G$4+J26*(1-G$4))))</f>
        <v>12.75</v>
      </c>
      <c r="L26" s="102">
        <v>17</v>
      </c>
      <c r="M26" s="102">
        <v>12.25</v>
      </c>
      <c r="N26" s="104">
        <f>IF(AND(L26="",M26=""),"",L26*L$4+M26*(1-L$4))</f>
        <v>14.15</v>
      </c>
      <c r="O26" s="102"/>
      <c r="P26" s="104">
        <f>IF(AND(L26="",M26=""),"",IF(OR(O26="",O26&lt;N26),N26,IF(M26="",O26,L26*L$4+O26*(1-L$4))))</f>
        <v>14.15</v>
      </c>
      <c r="Q26" s="102">
        <v>16.5</v>
      </c>
      <c r="R26" s="102">
        <v>19</v>
      </c>
      <c r="S26" s="104">
        <f>IF(AND(Q26="",R26=""),"",Q26*Q$4+R26*(1-Q$4))</f>
        <v>18</v>
      </c>
      <c r="T26" s="118"/>
      <c r="U26" s="104">
        <f>IF(AND(Q26="",R26=""),"",IF(OR(T26="",T26&lt;S26),S26,IF(R26="",T26,Q26*Q$4+T26*(1-Q$4))))</f>
        <v>18</v>
      </c>
      <c r="V26" s="102">
        <v>15.5</v>
      </c>
      <c r="W26" s="102">
        <v>13.5</v>
      </c>
      <c r="X26" s="104">
        <f>IF(AND(V26="",W26=""),"",V26*V$4+W26*(1-V$4))</f>
        <v>14.3</v>
      </c>
      <c r="Y26" s="118"/>
      <c r="Z26" s="104">
        <f>IF(AND(V26="",W26=""),"",IF(OR(Y26="",Y26&lt;X26),X26,IF(W26="",Y26,V26*V$4+Y26*(1-V$4))))</f>
        <v>14.3</v>
      </c>
      <c r="AA26" s="102"/>
      <c r="AB26" s="102"/>
      <c r="AC26" s="104" t="str">
        <f>IF(AND(AA26="",AB26=""),"",AA26*AA$4+AB26*(1-AA$4))</f>
        <v/>
      </c>
      <c r="AD26" s="102"/>
      <c r="AE26" s="104" t="str">
        <f>IF(AND(AA26="",AB26=""),"",IF(OR(AD26="",AD26&lt;AC26),AC26,IF(AB26="",AD26,AA26*AA$4+AD26*(1-AA$4))))</f>
        <v/>
      </c>
      <c r="AF26" s="104">
        <f>IF(AND(G26="",L26="",Q26=""),"",SUM(G26)*SUM(K$4)+SUM(L26)*SUM(P$4)+SUM(Q26)*SUM(U$4)+SUM(V26)*SUM(Z$4)+SUM(AA26)*SUM(AE$4))</f>
        <v>15.875</v>
      </c>
      <c r="AG26" s="104">
        <f>IF(AND(H26="",M26="",R26=""),"",SUM(H26)*SUM(K$4)+SUM(M26)*SUM(P$4)+SUM(R26)*SUM(U$4)+SUM(W26)*SUM(Z$4)+SUM(AB26)*SUM(AE$4))</f>
        <v>13.9375</v>
      </c>
      <c r="AH26" s="104">
        <f>IF(AND(I26="",N26="",S26=""),"",SUM(I26)*SUM(K$4)+SUM(N26)*SUM(P$4)+SUM(S26)*SUM(U$4)+SUM(X26)*SUM(Z$4)+SUM(AC26)*SUM(AE$4))</f>
        <v>14.712499999999999</v>
      </c>
      <c r="AI26" s="104" t="str">
        <f>IF(AND(J26="",O26="",T26=""),"",SUM(J26)*SUM(K$4)+SUM(O26)*SUM(P$4)+SUM(T26)*SUM(U$4)+SUM(Y26)*SUM(Z$4)+SUM(AD26)*SUM(AE$4))</f>
        <v/>
      </c>
      <c r="AJ26" s="104">
        <f>IF(AND(K26="",P26="",U26=""),"",SUM(K26)*SUM(K$4)+SUM(P26)*SUM(P$4)+SUM(U26)*SUM(U$4)+SUM(Z26)*SUM(Z$4)+SUM(AE26)*SUM(AE$4))</f>
        <v>14.712499999999999</v>
      </c>
      <c r="AK26" s="105">
        <f>IF(AH26="","",IF(SUM(AJ26)=0,IF(SUM(AH26)&gt;=10,AK$4,0),IF(SUM(AJ26)&gt;=10,AK$4,0)))</f>
        <v>5</v>
      </c>
      <c r="AL26" s="109">
        <f>IF(ISERROR(RANK(AJ26,AJ$6:AJ$31)),"",RANK(AJ26,AJ$6:AJ$31))</f>
        <v>2</v>
      </c>
      <c r="AM26" s="102">
        <v>18.5</v>
      </c>
      <c r="AN26" s="102">
        <v>11.5</v>
      </c>
      <c r="AO26" s="104">
        <f>IF(AND(AM26="",AN26=""),"",AM26*AM$4+AN26*(1-AM$4))</f>
        <v>14.3</v>
      </c>
      <c r="AP26" s="102"/>
      <c r="AQ26" s="104">
        <f>IF(AND(AM26="",AN26=""),"",IF(OR(AP26="",AP26&lt;AO26),AO26,IF(AN26="",AP26,AM26*AM$4+AP26*(1-AM$4))))</f>
        <v>14.3</v>
      </c>
      <c r="AR26" s="102">
        <v>14.25</v>
      </c>
      <c r="AS26" s="102">
        <v>15.5</v>
      </c>
      <c r="AT26" s="104">
        <f>IF(AND(AR26="",AS26=""),"",AR26*AR$4+AS26*(1-AR$4))</f>
        <v>15</v>
      </c>
      <c r="AU26" s="102"/>
      <c r="AV26" s="104">
        <f>IF(AND(AR26="",AS26=""),"",IF(OR(AU26="",AU26&lt;AT26),AT26,IF(AS26="",AU26,AR26*AR$4+AU26*(1-AR$4))))</f>
        <v>15</v>
      </c>
      <c r="AW26" s="102">
        <v>15</v>
      </c>
      <c r="AX26" s="102">
        <v>16.5</v>
      </c>
      <c r="AY26" s="104">
        <f>IF(AND(AW26="",AX26=""),"",AW26*AW$4+AX26*(1-AW$4))</f>
        <v>15.9</v>
      </c>
      <c r="AZ26" s="118"/>
      <c r="BA26" s="104">
        <f>IF(AND(AW26="",AX26=""),"",IF(OR(AZ26="",AZ26&lt;AY26),AY26,IF(AX26="",AZ26,AW26*AW$4+AZ26*(1-AW$4))))</f>
        <v>15.9</v>
      </c>
      <c r="BB26" s="102"/>
      <c r="BC26" s="102"/>
      <c r="BD26" s="104" t="str">
        <f>IF(AND(BB26="",BC26=""),"",BB26*BB$4+BC26*(1-BB$4))</f>
        <v/>
      </c>
      <c r="BE26" s="118"/>
      <c r="BF26" s="104" t="str">
        <f>IF(AND(BB26="",BC26=""),"",IF(OR(BE26="",BE26&lt;BD26),BD26,IF(BC26="",BE26,BB26*BB$4+BE26*(1-BB$4))))</f>
        <v/>
      </c>
      <c r="BG26" s="102"/>
      <c r="BH26" s="102"/>
      <c r="BI26" s="104" t="str">
        <f>IF(AND(BG26="",BH26=""),"",BG26*BG$4+BH26*(1-BG$4))</f>
        <v/>
      </c>
      <c r="BJ26" s="102"/>
      <c r="BK26" s="104" t="str">
        <f>IF(AND(BG26="",BH26=""),"",IF(OR(BJ26="",BJ26&lt;BI26),BI26,IF(BH26="",BJ26,BG26*BG$4+BJ26*(1-BG$4))))</f>
        <v/>
      </c>
      <c r="BL26" s="104">
        <f>IF(AND(AM26="",AR26="",AW26=""),"",SUM(AM26)*SUM(AQ$4)+SUM(AR26)*SUM(AV$4)+SUM(AW26)*SUM(BA$4)+SUM(BB26)*SUM(BF$4)+SUM(BG26)*SUM(BK$4))</f>
        <v>15.984375</v>
      </c>
      <c r="BM26" s="104">
        <f>IF(AND(AN26="",AS26="",AX26=""),"",SUM(AN26)*SUM(AQ$4)+SUM(AS26)*SUM(AV$4)+SUM(AX26)*SUM(BA$4)+SUM(BC26)*SUM(BF$4)+SUM(BH26)*SUM(BK$4))</f>
        <v>14.1875</v>
      </c>
      <c r="BN26" s="104">
        <f>IF(AND(AO26="",AT26="",AY26=""),"",SUM(AO26)*SUM(AQ$4)+SUM(AT26)*SUM(AV$4)+SUM(AY26)*SUM(BA$4)+SUM(BD26)*SUM(BF$4)+SUM(BI26)*SUM(BK$4))</f>
        <v>14.90625</v>
      </c>
      <c r="BO26" s="104" t="str">
        <f>IF(AND(AP26="",AU26="",AZ26=""),"",SUM(AP26)*SUM(AQ$4)+SUM(AU26)*SUM(AV$4)+SUM(AZ26)*SUM(BA$4)+SUM(BE26)*SUM(BF$4)+SUM(BJ26)*SUM(BK$4))</f>
        <v/>
      </c>
      <c r="BP26" s="104">
        <f>IF(AND(AQ26="",AV26="",BA26=""),"",SUM(AQ26)*SUM(AQ$4)+SUM(AV26)*SUM(AV$4)+SUM(BA26)*SUM(BA$4)+SUM(BF26)*SUM(BF$4)+SUM(BK26)*SUM(BK$4))</f>
        <v>14.90625</v>
      </c>
      <c r="BQ26" s="105">
        <f>IF(BN26="","",IF(SUM(BP26)=0,IF(SUM(BN26)&gt;=10,BQ$4,0),IF(SUM(BP26)&gt;=10,BQ$4,0)))</f>
        <v>4</v>
      </c>
      <c r="BR26" s="109">
        <f>IF(ISERROR(RANK(BP26,BP$6:BP$31)),"",RANK(BP26,BP$6:BP$31))</f>
        <v>1</v>
      </c>
      <c r="BS26" s="102">
        <v>15.04</v>
      </c>
      <c r="BT26" s="102">
        <v>16</v>
      </c>
      <c r="BU26" s="104">
        <f>IF(AND(BS26="",BT26=""),"",BS26*BS$4+BT26*(1-BS$4))</f>
        <v>15.616</v>
      </c>
      <c r="BV26" s="102"/>
      <c r="BW26" s="104">
        <f>IF(AND(BS26="",BT26=""),"",IF(OR(BV26="",BV26&lt;BU26),BU26,IF(BT26="",BV26,BS26*BS$4+BV26*(1-BS$4))))</f>
        <v>15.616</v>
      </c>
      <c r="BX26" s="102">
        <v>15.62</v>
      </c>
      <c r="BY26" s="102">
        <v>17</v>
      </c>
      <c r="BZ26" s="104">
        <f>IF(AND(BX26="",BY26=""),"",BX26*BX$4+BY26*(1-BX$4))</f>
        <v>16.448</v>
      </c>
      <c r="CA26" s="102"/>
      <c r="CB26" s="104">
        <f>IF(AND(BX26="",BY26=""),"",IF(OR(CA26="",CA26&lt;BZ26),BZ26,IF(BY26="",CA26,BX26*BX$4+CA26*(1-BX$4))))</f>
        <v>16.448</v>
      </c>
      <c r="CC26" s="102">
        <v>17.45</v>
      </c>
      <c r="CD26" s="102">
        <v>17</v>
      </c>
      <c r="CE26" s="104">
        <f>IF(AND(CC26="",CD26=""),"",CC26*CC$4+CD26*(1-CC$4))</f>
        <v>17.18</v>
      </c>
      <c r="CF26" s="118"/>
      <c r="CG26" s="104">
        <f>IF(AND(CC26="",CD26=""),"",IF(OR(CF26="",CF26&lt;CE26),CE26,IF(CD26="",CF26,CC26*CC$4+CF26*(1-CC$4))))</f>
        <v>17.18</v>
      </c>
      <c r="CH26" s="102"/>
      <c r="CI26" s="102"/>
      <c r="CJ26" s="104" t="str">
        <f>IF(AND(CH26="",CI26=""),"",CH26*CH$4+CI26*(1-CH$4))</f>
        <v/>
      </c>
      <c r="CK26" s="118"/>
      <c r="CL26" s="104" t="str">
        <f>IF(AND(CH26="",CI26=""),"",IF(OR(CK26="",CK26&lt;CJ26),CJ26,IF(CI26="",CK26,CH26*CH$4+CK26*(1-CH$4))))</f>
        <v/>
      </c>
      <c r="CM26" s="102"/>
      <c r="CN26" s="102"/>
      <c r="CO26" s="104" t="str">
        <f>IF(AND(CM26="",CN26=""),"",CM26*CM$4+CN26*(1-CM$4))</f>
        <v/>
      </c>
      <c r="CP26" s="102"/>
      <c r="CQ26" s="104" t="str">
        <f>IF(AND(CM26="",CN26=""),"",IF(OR(CP26="",CP26&lt;CO26),CO26,IF(CN26="",CP26,CM26*CM$4+CP26*(1-CM$4))))</f>
        <v/>
      </c>
      <c r="CR26" s="104">
        <f>IF(AND(BS26="",BX26="",CC26=""),"",SUM(BS26)*SUM(BW$4)+SUM(BX26)*SUM(CB$4)+SUM(CC26)*SUM(CG$4)+SUM(CH26)*SUM(CL$4)+SUM(CM26)*SUM(CQ$4))</f>
        <v>15.974374999999998</v>
      </c>
      <c r="CS26" s="104">
        <f>IF(AND(BT26="",BY26="",CD26=""),"",SUM(BT26)*SUM(BW$4)+SUM(BY26)*SUM(CB$4)+SUM(CD26)*SUM(CG$4)+SUM(CI26)*SUM(CL$4)+SUM(CN26)*SUM(CQ$4))</f>
        <v>16.625</v>
      </c>
      <c r="CT26" s="104">
        <f>IF(AND(BU26="",BZ26="",CE26=""),"",SUM(BU26)*SUM(BW$4)+SUM(BZ26)*SUM(CB$4)+SUM(CE26)*SUM(CG$4)+SUM(CJ26)*SUM(CL$4)+SUM(CO26)*SUM(CQ$4))</f>
        <v>16.364750000000001</v>
      </c>
      <c r="CU26" s="104" t="str">
        <f>IF(AND(BV26="",CA26="",CF26=""),"",SUM(BV26)*SUM(BW$4)+SUM(CA26)*SUM(CB$4)+SUM(CF26)*SUM(CG$4)+SUM(CK26)*SUM(CL$4)+SUM(CP26)*SUM(CQ$4))</f>
        <v/>
      </c>
      <c r="CV26" s="104">
        <f>IF(AND(BW26="",CB26="",CG26=""),"",SUM(BW26)*SUM(BW$4)+SUM(CB26)*SUM(CB$4)+SUM(CG26)*SUM(CG$4)+SUM(CL26)*SUM(CL$4)+SUM(CQ26)*SUM(CQ$4))</f>
        <v>16.364750000000001</v>
      </c>
      <c r="CW26" s="105">
        <f>IF(CT26="","",IF(SUM(CV26)=0,IF(SUM(CT26)&gt;=10,CW$4,0),IF(SUM(CV26)&gt;=10,CW$4,0)))</f>
        <v>4</v>
      </c>
      <c r="CX26" s="109">
        <f>IF(ISERROR(RANK(CV26,CV$6:CV$31)),"",RANK(CV26,CV$6:CV$31))</f>
        <v>1</v>
      </c>
      <c r="CY26" s="102">
        <v>18</v>
      </c>
      <c r="CZ26" s="102">
        <v>19</v>
      </c>
      <c r="DA26" s="104">
        <f>IF(AND(CY26="",CZ26=""),"",CY26*CY$4+CZ26*(1-CY$4))</f>
        <v>18.600000000000001</v>
      </c>
      <c r="DB26" s="102"/>
      <c r="DC26" s="104">
        <f>IF(AND(CY26="",CZ26=""),"",IF(OR(DB26="",DB26&lt;DA26),DA26,IF(CZ26="",DB26,CY26*CY$4+DB26*(1-CY$4))))</f>
        <v>18.600000000000001</v>
      </c>
      <c r="DD26" s="102">
        <v>19</v>
      </c>
      <c r="DE26" s="102">
        <v>17</v>
      </c>
      <c r="DF26" s="104">
        <f>IF(AND(DD26="",DE26=""),"",DD26*DD$4+DE26*(1-DD$4))</f>
        <v>17.8</v>
      </c>
      <c r="DG26" s="102"/>
      <c r="DH26" s="104">
        <f>IF(AND(DD26="",DE26=""),"",IF(OR(DG26="",DG26&lt;DF26),DF26,IF(DE26="",DG26,DD26*DD$4+DG26*(1-DD$4))))</f>
        <v>17.8</v>
      </c>
      <c r="DI26" s="102"/>
      <c r="DJ26" s="102"/>
      <c r="DK26" s="104" t="str">
        <f>IF(AND(DI26="",DJ26=""),"",DI26*DI$4+DJ26*(1-DI$4))</f>
        <v/>
      </c>
      <c r="DL26" s="118"/>
      <c r="DM26" s="104" t="str">
        <f>IF(AND(DI26="",DJ26=""),"",IF(OR(DL26="",DL26&lt;DK26),DK26,IF(DJ26="",DL26,DI26*DI$4+DL26*(1-DI$4))))</f>
        <v/>
      </c>
      <c r="DN26" s="102"/>
      <c r="DO26" s="102"/>
      <c r="DP26" s="104" t="str">
        <f>IF(AND(DN26="",DO26=""),"",DN26*DN$4+DO26*(1-DN$4))</f>
        <v/>
      </c>
      <c r="DQ26" s="118"/>
      <c r="DR26" s="104" t="str">
        <f>IF(AND(DN26="",DO26=""),"",IF(OR(DQ26="",DQ26&lt;DP26),DP26,IF(DO26="",DQ26,DN26*DN$4+DQ26*(1-DN$4))))</f>
        <v/>
      </c>
      <c r="DS26" s="102"/>
      <c r="DT26" s="102"/>
      <c r="DU26" s="104" t="str">
        <f>IF(AND(DS26="",DT26=""),"",DS26*DS$4+DT26*(1-DS$4))</f>
        <v/>
      </c>
      <c r="DV26" s="102"/>
      <c r="DW26" s="104" t="str">
        <f>IF(AND(DS26="",DT26=""),"",IF(OR(DV26="",DV26&lt;DU26),DU26,IF(DT26="",DV26,DS26*DS$4+DV26*(1-DS$4))))</f>
        <v/>
      </c>
      <c r="DX26" s="104">
        <f>IF(AND(CY26="",DD26="",DI26=""),"",SUM(CY26)*SUM(DC$4)+SUM(DD26)*SUM(DH$4)+SUM(DI26)*SUM(DM$4)+SUM(DN26)*SUM(DR$4)+SUM(DS26)*SUM(DW$4))</f>
        <v>18.5</v>
      </c>
      <c r="DY26" s="104">
        <f>IF(AND(CZ26="",DE26="",DJ26=""),"",SUM(CZ26)*SUM(DC$4)+SUM(DE26)*SUM(DH$4)+SUM(DJ26)*SUM(DM$4)+SUM(DO26)*SUM(DR$4)+SUM(DT26)*SUM(DW$4))</f>
        <v>18</v>
      </c>
      <c r="DZ26" s="104">
        <f>IF(AND(DA26="",DF26="",DK26=""),"",SUM(DA26)*SUM(DC$4)+SUM(DF26)*SUM(DH$4)+SUM(DK26)*SUM(DM$4)+SUM(DP26)*SUM(DR$4)+SUM(DU26)*SUM(DW$4))</f>
        <v>18.200000000000003</v>
      </c>
      <c r="EA26" s="104" t="str">
        <f>IF(AND(DB26="",DG26="",DL26=""),"",SUM(DB26)*SUM(DC$4)+SUM(DG26)*SUM(DH$4)+SUM(DL26)*SUM(DM$4)+SUM(DQ26)*SUM(DR$4)+SUM(DV26)*SUM(DW$4))</f>
        <v/>
      </c>
      <c r="EB26" s="104">
        <f>IF(AND(DC26="",DH26="",DM26=""),"",SUM(DC26)*SUM(DC$4)+SUM(DH26)*SUM(DH$4)+SUM(DM26)*SUM(DM$4)+SUM(DR26)*SUM(DR$4)+SUM(DW26)*SUM(DW$4))</f>
        <v>18.200000000000003</v>
      </c>
      <c r="EC26" s="105">
        <f>IF(DZ26="","",IF(SUM(EB26)=0,IF(SUM(DZ26)&gt;=10,EC$4,0),IF(SUM(EB26)&gt;=10,EC$4,0)))</f>
        <v>4</v>
      </c>
      <c r="ED26" s="109">
        <f>IF(ISERROR(RANK(EB26,EB$6:EB$31)),"",RANK(EB26,EB$6:EB$31))</f>
        <v>1</v>
      </c>
      <c r="EE26" s="102">
        <v>15.5</v>
      </c>
      <c r="EF26" s="102">
        <v>17</v>
      </c>
      <c r="EG26" s="104">
        <f>IF(AND(EE26="",EF26=""),"",EE26*EE$4+EF26*(1-EE$4))</f>
        <v>16.399999999999999</v>
      </c>
      <c r="EH26" s="102"/>
      <c r="EI26" s="104">
        <f>IF(AND(EE26="",EF26=""),"",IF(OR(EH26="",EH26&lt;EG26),EG26,IF(EF26="",EH26,EE26*EE$4+EH26*(1-EE$4))))</f>
        <v>16.399999999999999</v>
      </c>
      <c r="EJ26" s="102">
        <v>17</v>
      </c>
      <c r="EK26" s="102">
        <v>17</v>
      </c>
      <c r="EL26" s="104">
        <f>IF(AND(EJ26="",EK26=""),"",EJ26*EJ$4+EK26*(1-EJ$4))</f>
        <v>17</v>
      </c>
      <c r="EM26" s="102"/>
      <c r="EN26" s="104">
        <f>IF(AND(EJ26="",EK26=""),"",IF(OR(EM26="",EM26&lt;EL26),EL26,IF(EK26="",EM26,EJ26*EJ$4+EM26*(1-EJ$4))))</f>
        <v>17</v>
      </c>
      <c r="EO26" s="102">
        <v>16.5</v>
      </c>
      <c r="EP26" s="102">
        <v>15.5</v>
      </c>
      <c r="EQ26" s="104">
        <f>IF(AND(EO26="",EP26=""),"",EO26*EO$4+EP26*(1-EO$4))</f>
        <v>15.899999999999999</v>
      </c>
      <c r="ER26" s="118"/>
      <c r="ES26" s="104">
        <f>IF(AND(EO26="",EP26=""),"",IF(OR(ER26="",ER26&lt;EQ26),EQ26,IF(EP26="",ER26,EO26*EO$4+ER26*(1-EO$4))))</f>
        <v>15.899999999999999</v>
      </c>
      <c r="ET26" s="102"/>
      <c r="EU26" s="102"/>
      <c r="EV26" s="104" t="str">
        <f>IF(AND(ET26="",EU26=""),"",ET26*ET$4+EU26*(1-ET$4))</f>
        <v/>
      </c>
      <c r="EW26" s="118"/>
      <c r="EX26" s="104" t="str">
        <f>IF(AND(ET26="",EU26=""),"",IF(OR(EW26="",EW26&lt;EV26),EV26,IF(EU26="",EW26,ET26*ET$4+EW26*(1-ET$4))))</f>
        <v/>
      </c>
      <c r="EY26" s="102"/>
      <c r="EZ26" s="102"/>
      <c r="FA26" s="104" t="str">
        <f>IF(AND(EY26="",EZ26=""),"",EY26*EY$4+EZ26*(1-EY$4))</f>
        <v/>
      </c>
      <c r="FB26" s="102"/>
      <c r="FC26" s="104" t="str">
        <f>IF(AND(EY26="",EZ26=""),"",IF(OR(FB26="",FB26&lt;FA26),FA26,IF(EZ26="",FB26,EY26*EY$4+FB26*(1-EY$4))))</f>
        <v/>
      </c>
      <c r="FD26" s="104">
        <f>IF(AND(EE26="",EJ26="",EO26=""),"",SUM(EE26)*SUM(EI$4)+SUM(EJ26)*SUM(EN$4)+SUM(EO26)*SUM(ES$4)+SUM(ET26)*SUM(EX$4)+SUM(EY26)*SUM(FC$4))</f>
        <v>16.34375</v>
      </c>
      <c r="FE26" s="104">
        <f>IF(AND(EF26="",EK26="",EP26=""),"",SUM(EF26)*SUM(EI$4)+SUM(EK26)*SUM(EN$4)+SUM(EP26)*SUM(ES$4)+SUM(EU26)*SUM(EX$4)+SUM(EZ26)*SUM(FC$4))</f>
        <v>16.4375</v>
      </c>
      <c r="FF26" s="104">
        <f>IF(AND(EG26="",EL26="",EQ26=""),"",SUM(EG26)*SUM(EI$4)+SUM(EL26)*SUM(EN$4)+SUM(EQ26)*SUM(ES$4)+SUM(EV26)*SUM(EX$4)+SUM(FA26)*SUM(FC$4))</f>
        <v>16.399999999999999</v>
      </c>
      <c r="FG26" s="104" t="str">
        <f>IF(AND(EH26="",EM26="",ER26=""),"",SUM(EH26)*SUM(EI$4)+SUM(EM26)*SUM(EN$4)+SUM(ER26)*SUM(ES$4)+SUM(EW26)*SUM(EX$4)+SUM(FB26)*SUM(FC$4))</f>
        <v/>
      </c>
      <c r="FH26" s="104">
        <f>IF(AND(EI26="",EN26="",ES26=""),"",SUM(EI26)*SUM(EI$4)+SUM(EN26)*SUM(EN$4)+SUM(ES26)*SUM(ES$4)+SUM(EX26)*SUM(EX$4)+SUM(FC26)*SUM(FC$4))</f>
        <v>16.399999999999999</v>
      </c>
      <c r="FI26" s="105">
        <f>IF(FF26="","",IF(SUM(FH26)=0,IF(SUM(FF26)&gt;=10,FI$4,0),IF(SUM(FH26)&gt;=10,FI$4,0)))</f>
        <v>3</v>
      </c>
      <c r="FJ26" s="109">
        <f>IF(ISERROR(RANK(FH26,FH$6:FH$31)),"",RANK(FH26,FH$6:FH$31))</f>
        <v>1</v>
      </c>
      <c r="FK26" s="198">
        <v>11</v>
      </c>
      <c r="FL26" s="198">
        <v>16</v>
      </c>
      <c r="FM26" s="104">
        <f>IF(AND(FK26="",FL26=""),"",FK26*FK$4+FL26*(1-FK$4))</f>
        <v>14</v>
      </c>
      <c r="FN26" s="200"/>
      <c r="FO26" s="104">
        <f>IF(AND(FK26="",FL26=""),"",IF(OR(FN26="",FN26&lt;FM26),FM26,IF(FL26="",FN26,FK26*FK$4+FN26*(1-FK$4))))</f>
        <v>14</v>
      </c>
      <c r="FP26" s="199">
        <f>(7*20)/9</f>
        <v>15.555555555555555</v>
      </c>
      <c r="FQ26" s="197">
        <v>14.25</v>
      </c>
      <c r="FR26" s="104">
        <f>IF(AND(FP26="",FQ26=""),"",FP26*FP$4+FQ26*(1-FP$4))</f>
        <v>14.772222222222222</v>
      </c>
      <c r="FS26" s="203"/>
      <c r="FT26" s="104">
        <f>IF(AND(FP26="",FQ26=""),"",IF(OR(FS26="",FS26&lt;FR26),FR26,IF(FQ26="",FS26,FP26*FP$4+FS26*(1-FP$4))))</f>
        <v>14.772222222222222</v>
      </c>
      <c r="FU26" s="102">
        <v>18</v>
      </c>
      <c r="FV26" s="198">
        <v>14</v>
      </c>
      <c r="FW26" s="104">
        <f>IF(AND(FU26="",FV26=""),"",FU26*FU$4+FV26*(1-FU$4))</f>
        <v>15.600000000000001</v>
      </c>
      <c r="FX26" s="202"/>
      <c r="FY26" s="104">
        <f>IF(AND(FU26="",FV26=""),"",IF(OR(FX26="",FX26&lt;FW26),FW26,IF(FV26="",FX26,FU26*FU$4+FX26*(1-FU$4))))</f>
        <v>15.600000000000001</v>
      </c>
      <c r="FZ26" s="102"/>
      <c r="GA26" s="102"/>
      <c r="GB26" s="104" t="str">
        <f>IF(AND(FZ26="",GA26=""),"",FZ26*FZ$4+GA26*(1-FZ$4))</f>
        <v/>
      </c>
      <c r="GC26" s="118"/>
      <c r="GD26" s="104" t="str">
        <f>IF(AND(FZ26="",GA26=""),"",IF(OR(GC26="",GC26&lt;GB26),GB26,IF(GA26="",GC26,FZ26*FZ$4+GC26*(1-FZ$4))))</f>
        <v/>
      </c>
      <c r="GE26" s="102"/>
      <c r="GF26" s="102"/>
      <c r="GG26" s="104" t="str">
        <f>IF(AND(GE26="",GF26=""),"",GE26*GE$4+GF26*(1-GE$4))</f>
        <v/>
      </c>
      <c r="GH26" s="102"/>
      <c r="GI26" s="104" t="str">
        <f>IF(AND(GE26="",GF26=""),"",IF(OR(GH26="",GH26&lt;GG26),GG26,IF(GF26="",GH26,GE26*GE$4+GH26*(1-GE$4))))</f>
        <v/>
      </c>
      <c r="GJ26" s="104">
        <f>IF(AND(FK26="",FP26="",FU26=""),"",SUM(FK26)*SUM(FO$4)+SUM(FP26)*SUM(FT$4)+SUM(FU26)*SUM(FY$4)+SUM(FZ26)*SUM(GD$4)+SUM(GE26)*SUM(GI$4))</f>
        <v>14.326388888888889</v>
      </c>
      <c r="GK26" s="104">
        <f>IF(AND(FL26="",FQ26="",FV26=""),"",SUM(FL26)*SUM(FO$4)+SUM(FQ26)*SUM(FT$4)+SUM(FV26)*SUM(FY$4)+SUM(GA26)*SUM(GD$4)+SUM(GF26)*SUM(GI$4))</f>
        <v>14.9375</v>
      </c>
      <c r="GL26" s="104">
        <f>IF(AND(FM26="",FR26="",FW26=""),"",SUM(FM26)*SUM(FO$4)+SUM(FR26)*SUM(FT$4)+SUM(FW26)*SUM(FY$4)+SUM(GB26)*SUM(GD$4)+SUM(GG26)*SUM(GI$4))</f>
        <v>14.693055555555556</v>
      </c>
      <c r="GM26" s="104" t="str">
        <f>IF(AND(FN26="",FS26="",FX26=""),"",SUM(FN26)*SUM(FO$4)+SUM(FS26)*SUM(FT$4)+SUM(FX26)*SUM(FY$4)+SUM(GC26)*SUM(GD$4)+SUM(GH26)*SUM(GI$4))</f>
        <v/>
      </c>
      <c r="GN26" s="104">
        <f>IF(AND(FO26="",FT26="",FY26=""),"",SUM(FO26)*SUM(FO$4)+SUM(FT26)*SUM(FT$4)+SUM(FY26)*SUM(FY$4)+SUM(GD26)*SUM(GD$4)+SUM(GI26)*SUM(GI$4))</f>
        <v>14.693055555555556</v>
      </c>
      <c r="GO26" s="105">
        <f>IF(GL26="","",IF(SUM(GN26)=0,IF(SUM(GL26)&gt;=10,GO$4,0),IF(SUM(GN26)&gt;=10,GO$4,0)))</f>
        <v>2</v>
      </c>
      <c r="GP26" s="109">
        <f>IF(ISERROR(RANK(GN26,GN$6:GN$31)),"",RANK(GN26,GN$6:GN$31))</f>
        <v>1</v>
      </c>
      <c r="GQ26" s="198">
        <v>10</v>
      </c>
      <c r="GR26" s="198">
        <v>18</v>
      </c>
      <c r="GS26" s="104">
        <f>IF(AND(GQ26="",GR26=""),"",GQ26*GQ$4+GR26*(1-GQ$4))</f>
        <v>14.799999999999999</v>
      </c>
      <c r="GT26" s="201"/>
      <c r="GU26" s="104">
        <f>IF(AND(GQ26="",GR26=""),"",IF(OR(GT26="",GT26&lt;GS26),GS26,IF(GR26="",GT26,GQ26*GQ$4+GT26*(1-GQ$4))))</f>
        <v>14.799999999999999</v>
      </c>
      <c r="GV26" s="102">
        <v>10</v>
      </c>
      <c r="GW26" s="102">
        <v>10</v>
      </c>
      <c r="GX26" s="104">
        <f>IF(AND(GV26="",GW26=""),"",GV26*GV$4+GW26*(1-GV$4))</f>
        <v>10</v>
      </c>
      <c r="GY26" s="102"/>
      <c r="GZ26" s="104">
        <f>IF(AND(GV26="",GW26=""),"",IF(OR(GY26="",GY26&lt;GX26),GX26,IF(GW26="",GY26,GV26*GV$4+GY26*(1-GV$4))))</f>
        <v>10</v>
      </c>
      <c r="HA26" s="102">
        <v>10</v>
      </c>
      <c r="HB26" s="102">
        <v>10</v>
      </c>
      <c r="HC26" s="104">
        <f>IF(AND(HA26="",HB26=""),"",HA26*HA$4+HB26*(1-HA$4))</f>
        <v>10</v>
      </c>
      <c r="HD26" s="118"/>
      <c r="HE26" s="104">
        <f>IF(AND(HA26="",HB26=""),"",IF(OR(HD26="",HD26&lt;HC26),HC26,IF(HB26="",HD26,HA26*HA$4+HD26*(1-HA$4))))</f>
        <v>10</v>
      </c>
      <c r="HF26" s="102"/>
      <c r="HG26" s="102"/>
      <c r="HH26" s="104" t="str">
        <f>IF(AND(HF26="",HG26=""),"",HF26*HF$4+HG26*(1-HF$4))</f>
        <v/>
      </c>
      <c r="HI26" s="118"/>
      <c r="HJ26" s="104" t="str">
        <f>IF(AND(HF26="",HG26=""),"",IF(OR(HI26="",HI26&lt;HH26),HH26,IF(HG26="",HI26,HF26*HF$4+HI26*(1-HF$4))))</f>
        <v/>
      </c>
      <c r="HK26" s="102"/>
      <c r="HL26" s="102"/>
      <c r="HM26" s="104" t="str">
        <f>IF(AND(HK26="",HL26=""),"",HK26*HK$4+HL26*(1-HK$4))</f>
        <v/>
      </c>
      <c r="HN26" s="102"/>
      <c r="HO26" s="104" t="str">
        <f>IF(AND(HK26="",HL26=""),"",IF(OR(HN26="",HN26&lt;HM26),HM26,IF(HL26="",HN26,HK26*HK$4+HN26*(1-HK$4))))</f>
        <v/>
      </c>
      <c r="HP26" s="104">
        <f>IF(AND(GQ26="",GV26="",HA26=""),"",SUM(GQ26)*SUM(GU$4)+SUM(GV26)*SUM(GZ$4)+SUM(HA26)*SUM(HE$4)+SUM(HF26)*SUM(HJ$4)+SUM(HK26)*SUM(HO$4))</f>
        <v>10</v>
      </c>
      <c r="HQ26" s="104">
        <f>IF(AND(GR26="",GW26="",HB26=""),"",SUM(GR26)*SUM(GU$4)+SUM(GW26)*SUM(GZ$4)+SUM(HB26)*SUM(HE$4)+SUM(HG26)*SUM(HJ$4)+SUM(HL26)*SUM(HO$4))</f>
        <v>13</v>
      </c>
      <c r="HR26" s="104">
        <f>IF(AND(GS26="",GX26="",HC26=""),"",SUM(GS26)*SUM(GU$4)+SUM(GX26)*SUM(GZ$4)+SUM(HC26)*SUM(HE$4)+SUM(HH26)*SUM(HJ$4)+SUM(HM26)*SUM(HO$4))</f>
        <v>11.8</v>
      </c>
      <c r="HS26" s="104" t="str">
        <f>IF(AND(GT26="",GY26="",HD26=""),"",SUM(GT26)*SUM(GU$4)+SUM(GY26)*SUM(GZ$4)+SUM(HD26)*SUM(HE$4)+SUM(HI26)*SUM(HJ$4)+SUM(HN26)*SUM(HO$4))</f>
        <v/>
      </c>
      <c r="HT26" s="104">
        <f>IF(AND(GU26="",GZ26="",HE26=""),"",SUM(GU26)*SUM(GU$4)+SUM(GZ26)*SUM(GZ$4)+SUM(HE26)*SUM(HE$4)+SUM(HJ26)*SUM(HJ$4)+SUM(HO26)*SUM(HO$4))</f>
        <v>11.8</v>
      </c>
      <c r="HU26" s="105">
        <f>IF(HR26="","",IF(SUM(HT26)=0,IF(SUM(HR26)&gt;=10,HU$4,0),IF(SUM(HT26)&gt;=10,HU$4,0)))</f>
        <v>2</v>
      </c>
      <c r="HV26" s="109">
        <f>IF(ISERROR(RANK(HT26,HT$6:HT$31)),"",RANK(HT26,HT$6:HT$31))</f>
        <v>1</v>
      </c>
      <c r="HW26" s="102">
        <v>18.5</v>
      </c>
      <c r="HX26" s="102">
        <v>18.5</v>
      </c>
      <c r="HY26" s="104">
        <f>IF(AND(HW26="",HX26=""),"",HW26*HW$4+HX26*(1-HW$4))</f>
        <v>18.5</v>
      </c>
      <c r="HZ26" s="102"/>
      <c r="IA26" s="104">
        <f>IF(AND(HW26="",HX26=""),"",IF(OR(HZ26="",HZ26&lt;HY26),HY26,IF(HX26="",HZ26,HW26*HW$4+HZ26*(1-HW$4))))</f>
        <v>18.5</v>
      </c>
      <c r="IB26" s="102">
        <v>13.75</v>
      </c>
      <c r="IC26" s="102">
        <v>13.75</v>
      </c>
      <c r="ID26" s="104">
        <f>IF(AND(IB26="",IC26=""),"",IB26*IB$4+IC26*(1-IB$4))</f>
        <v>13.75</v>
      </c>
      <c r="IE26" s="102"/>
      <c r="IF26" s="104">
        <f>IF(AND(IB26="",IC26=""),"",IF(OR(IE26="",IE26&lt;ID26),ID26,IF(IC26="",IE26,IB26*IB$4+IE26*(1-IB$4))))</f>
        <v>13.75</v>
      </c>
      <c r="IG26" s="102"/>
      <c r="IH26" s="102"/>
      <c r="II26" s="104" t="str">
        <f>IF(AND(IG26="",IH26=""),"",IG26*IG$4+IH26*(1-IG$4))</f>
        <v/>
      </c>
      <c r="IJ26" s="118"/>
      <c r="IK26" s="104" t="str">
        <f>IF(AND(IG26="",IH26=""),"",IF(OR(IJ26="",IJ26&lt;II26),II26,IF(IH26="",IJ26,IG26*IG$4+IJ26*(1-IG$4))))</f>
        <v/>
      </c>
      <c r="IL26" s="102"/>
      <c r="IM26" s="102"/>
      <c r="IN26" s="104" t="str">
        <f>IF(AND(IL26="",IM26=""),"",IL26*IL$4+IM26*(1-IL$4))</f>
        <v/>
      </c>
      <c r="IO26" s="118"/>
      <c r="IP26" s="104" t="str">
        <f>IF(AND(IL26="",IM26=""),"",IF(OR(IO26="",IO26&lt;IN26),IN26,IF(IM26="",IO26,IL26*IL$4+IO26*(1-IL$4))))</f>
        <v/>
      </c>
      <c r="IQ26" s="102"/>
      <c r="IR26" s="102"/>
      <c r="IS26" s="104" t="str">
        <f>IF(AND(IQ26="",IR26=""),"",IQ26*IQ$4+IR26*(1-IQ$4))</f>
        <v/>
      </c>
      <c r="IT26" s="102"/>
      <c r="IU26" s="104" t="str">
        <f>IF(AND(IQ26="",IR26=""),"",IF(OR(IT26="",IT26&lt;IS26),IS26,IF(IR26="",IT26,IQ26*IQ$4+IT26*(1-IQ$4))))</f>
        <v/>
      </c>
      <c r="IV26" s="104">
        <f>IF(AND(HW26="",IB26="",IG26=""),"",SUM(HW26)*SUM(IA$4)+SUM(IB26)*SUM(IF$4)+SUM(IG26)*SUM(IK$4)+SUM(IL26)*SUM(IP$4)+SUM(IQ26)*SUM(IU$4))</f>
        <v>16.125</v>
      </c>
      <c r="IW26" s="104">
        <f>IF(AND(HX26="",IC26="",IH26=""),"",SUM(HX26)*SUM(IA$4)+SUM(IC26)*SUM(IF$4)+SUM(IH26)*SUM(IK$4)+SUM(IM26)*SUM(IP$4)+SUM(IR26)*SUM(IU$4))</f>
        <v>16.125</v>
      </c>
      <c r="IX26" s="104">
        <f>IF(AND(HY26="",ID26="",II26=""),"",SUM(HY26)*SUM(IA$4)+SUM(ID26)*SUM(IF$4)+SUM(II26)*SUM(IK$4)+SUM(IN26)*SUM(IP$4)+SUM(IS26)*SUM(IU$4))</f>
        <v>16.125</v>
      </c>
      <c r="IY26" s="104" t="str">
        <f>IF(AND(HZ26="",IE26="",IJ26=""),"",SUM(HZ26)*SUM(IA$4)+SUM(IE26)*SUM(IF$4)+SUM(IJ26)*SUM(IK$4)+SUM(IO26)*SUM(IP$4)+SUM(IT26)*SUM(IU$4))</f>
        <v/>
      </c>
      <c r="IZ26" s="104">
        <f>IF(AND(IA26="",IF26="",IK26=""),"",SUM(IA26)*SUM(IA$4)+SUM(IF26)*SUM(IF$4)+SUM(IK26)*SUM(IK$4)+SUM(IP26)*SUM(IP$4)+SUM(IU26)*SUM(IU$4))</f>
        <v>16.125</v>
      </c>
      <c r="JA26" s="105">
        <f>IF(IX26="","",IF(SUM(IZ26)=0,IF(SUM(IX26)&gt;=10,JA$4,0),IF(SUM(IZ26)&gt;=10,JA$4,0)))</f>
        <v>2</v>
      </c>
      <c r="JB26" s="109">
        <f>IF(ISERROR(RANK(IZ26,IZ$6:IZ$31)),"",RANK(IZ26,IZ$6:IZ$31))</f>
        <v>1</v>
      </c>
      <c r="JC26" s="102"/>
      <c r="JD26" s="102"/>
      <c r="JE26" s="104" t="str">
        <f>IF(AND(JC26="",JD26=""),"",JC26*JC$4+JD26*(1-JC$4))</f>
        <v/>
      </c>
      <c r="JF26" s="102"/>
      <c r="JG26" s="104" t="str">
        <f>IF(AND(JC26="",JD26=""),"",IF(OR(JF26="",JF26&lt;JE26),JE26,IF(JD26="",JF26,JC26*JC$4+JF26*(1-JC$4))))</f>
        <v/>
      </c>
      <c r="JH26" s="102"/>
      <c r="JI26" s="102"/>
      <c r="JJ26" s="104" t="str">
        <f>IF(AND(JH26="",JI26=""),"",JH26*JH$4+JI26*(1-JH$4))</f>
        <v/>
      </c>
      <c r="JK26" s="102"/>
      <c r="JL26" s="104" t="str">
        <f>IF(AND(JH26="",JI26=""),"",IF(OR(JK26="",JK26&lt;JJ26),JJ26,IF(JI26="",JK26,JH26*JH$4+JK26*(1-JH$4))))</f>
        <v/>
      </c>
      <c r="JM26" s="102">
        <v>13.75</v>
      </c>
      <c r="JN26" s="102">
        <v>13.75</v>
      </c>
      <c r="JO26" s="104">
        <f>IF(AND(JM26="",JN26=""),"",JM26*JM$4+JN26*(1-JM$4))</f>
        <v>13.75</v>
      </c>
      <c r="JP26" s="118"/>
      <c r="JQ26" s="104">
        <f>IF(AND(JM26="",JN26=""),"",IF(OR(JP26="",JP26&lt;JO26),JO26,IF(JN26="",JP26,JM26*JM$4+JP26*(1-JM$4))))</f>
        <v>13.75</v>
      </c>
      <c r="JR26" s="102"/>
      <c r="JS26" s="102"/>
      <c r="JT26" s="104" t="str">
        <f>IF(AND(JR26="",JS26=""),"",JR26*JR$4+JS26*(1-JR$4))</f>
        <v/>
      </c>
      <c r="JU26" s="118"/>
      <c r="JV26" s="104" t="str">
        <f>IF(AND(JR26="",JS26=""),"",IF(OR(JU26="",JU26&lt;JT26),JT26,IF(JS26="",JU26,JR26*JR$4+JU26*(1-JR$4))))</f>
        <v/>
      </c>
      <c r="JW26" s="102"/>
      <c r="JX26" s="102"/>
      <c r="JY26" s="104" t="str">
        <f>IF(AND(JW26="",JX26=""),"",JW26*JW$4+JX26*(1-JW$4))</f>
        <v/>
      </c>
      <c r="JZ26" s="102"/>
      <c r="KA26" s="104" t="str">
        <f>IF(AND(JW26="",JX26=""),"",IF(OR(JZ26="",JZ26&lt;JY26),JY26,IF(JX26="",JZ26,JW26*JW$4+JZ26*(1-JW$4))))</f>
        <v/>
      </c>
      <c r="KB26" s="104">
        <f>IF(AND(JC26="",JH26="",JM26=""),"",SUM(JC26)*SUM(JG$4)+SUM(JH26)*SUM(JL$4)+SUM(JM26)*SUM(JQ$4)+SUM(JR26)*SUM(JV$4)+SUM(JW26)*SUM(KA$4))</f>
        <v>13.75</v>
      </c>
      <c r="KC26" s="104">
        <f>IF(AND(JD26="",JI26="",JN26=""),"",SUM(JD26)*SUM(JG$4)+SUM(JI26)*SUM(JL$4)+SUM(JN26)*SUM(JQ$4)+SUM(JS26)*SUM(JV$4)+SUM(JX26)*SUM(KA$4))</f>
        <v>13.75</v>
      </c>
      <c r="KD26" s="104">
        <f>IF(AND(JE26="",JJ26="",JO26=""),"",SUM(JE26)*SUM(JG$4)+SUM(JJ26)*SUM(JL$4)+SUM(JO26)*SUM(JQ$4)+SUM(JT26)*SUM(JV$4)+SUM(JY26)*SUM(KA$4))</f>
        <v>13.75</v>
      </c>
      <c r="KE26" s="104" t="str">
        <f>IF(AND(JF26="",JK26="",JP26=""),"",SUM(JF26)*SUM(JG$4)+SUM(JK26)*SUM(JL$4)+SUM(JP26)*SUM(JQ$4)+SUM(JU26)*SUM(JV$4)+SUM(JZ26)*SUM(KA$4))</f>
        <v/>
      </c>
      <c r="KF26" s="104">
        <f>IF(AND(JG26="",JL26="",JQ26=""),"",SUM(JG26)*SUM(JG$4)+SUM(JL26)*SUM(JL$4)+SUM(JQ26)*SUM(JQ$4)+SUM(JV26)*SUM(JV$4)+SUM(KA26)*SUM(KA$4))</f>
        <v>13.75</v>
      </c>
      <c r="KG26" s="105">
        <f>IF(KD26="","",IF(SUM(KF26)=0,IF(SUM(KD26)&gt;=10,KG$4,0),IF(SUM(KF26)&gt;=10,KG$4,0)))</f>
        <v>2</v>
      </c>
      <c r="KH26" s="109">
        <f>IF(ISERROR(RANK(KF26,KF$6:KF$31)),"",RANK(KF26,KF$6:KF$31))</f>
        <v>10</v>
      </c>
      <c r="KI26" s="102">
        <v>14.5</v>
      </c>
      <c r="KJ26" s="102">
        <v>14.5</v>
      </c>
      <c r="KK26" s="104">
        <f>IF(AND(KI26="",KJ26=""),"",KI26*KI$4+KJ26*(1-KI$4))</f>
        <v>14.5</v>
      </c>
      <c r="KL26" s="102"/>
      <c r="KM26" s="104">
        <f>IF(AND(KI26="",KJ26=""),"",IF(OR(KL26="",KL26&lt;KK26),KK26,IF(KJ26="",KL26,KI26*KI$4+KL26*(1-KI$4))))</f>
        <v>14.5</v>
      </c>
      <c r="KN26" s="197">
        <v>15</v>
      </c>
      <c r="KO26" s="198">
        <v>15.5</v>
      </c>
      <c r="KP26" s="104">
        <f>IF(AND(KN26="",KO26=""),"",KN26*KN$4+KO26*(1-KN$4))</f>
        <v>15.299999999999999</v>
      </c>
      <c r="KQ26" s="200"/>
      <c r="KR26" s="104">
        <f>IF(AND(KN26="",KO26=""),"",IF(OR(KQ26="",KQ26&lt;KP26),KP26,IF(KO26="",KQ26,KN26*KN$4+KQ26*(1-KN$4))))</f>
        <v>15.299999999999999</v>
      </c>
      <c r="KS26" s="102">
        <v>16</v>
      </c>
      <c r="KT26" s="102">
        <v>16</v>
      </c>
      <c r="KU26" s="104">
        <f>IF(AND(KS26="",KT26=""),"",KS26*KS$4+KT26*(1-KS$4))</f>
        <v>16</v>
      </c>
      <c r="KV26" s="118"/>
      <c r="KW26" s="104">
        <f>IF(AND(KS26="",KT26=""),"",IF(OR(KV26="",KV26&lt;KU26),KU26,IF(KT26="",KV26,KS26*KS$4+KV26*(1-KS$4))))</f>
        <v>16</v>
      </c>
      <c r="KX26" s="102"/>
      <c r="KY26" s="102"/>
      <c r="KZ26" s="104" t="str">
        <f>IF(AND(KX26="",KY26=""),"",KX26*KX$4+KY26*(1-KX$4))</f>
        <v/>
      </c>
      <c r="LA26" s="118"/>
      <c r="LB26" s="104" t="str">
        <f>IF(AND(KX26="",KY26=""),"",IF(OR(LA26="",LA26&lt;KZ26),KZ26,IF(KY26="",LA26,KX26*KX$4+LA26*(1-KX$4))))</f>
        <v/>
      </c>
      <c r="LC26" s="102"/>
      <c r="LD26" s="102"/>
      <c r="LE26" s="104" t="str">
        <f>IF(AND(LC26="",LD26=""),"",LC26*LC$4+LD26*(1-LC$4))</f>
        <v/>
      </c>
      <c r="LF26" s="102"/>
      <c r="LG26" s="104" t="str">
        <f>IF(AND(LC26="",LD26=""),"",IF(OR(LF26="",LF26&lt;LE26),LE26,IF(LD26="",LF26,LC26*LC$4+LF26*(1-LC$4))))</f>
        <v/>
      </c>
      <c r="LH26" s="104">
        <f>IF(AND(KI26="",KN26="",KS26=""),"",SUM(KI26)*SUM(KM$4)+SUM(KN26)*SUM(KR$4)+SUM(KS26)*SUM(KW$4)+SUM(KX26)*SUM(LB$4)+SUM(LC26)*SUM(LG$4))</f>
        <v>15.0625</v>
      </c>
      <c r="LI26" s="104">
        <f>IF(AND(KJ26="",KO26="",KT26=""),"",SUM(KJ26)*SUM(KM$4)+SUM(KO26)*SUM(KR$4)+SUM(KT26)*SUM(KW$4)+SUM(KY26)*SUM(LB$4)+SUM(LD26)*SUM(LG$4))</f>
        <v>15.25</v>
      </c>
      <c r="LJ26" s="104">
        <f>IF(AND(KK26="",KP26="",KU26=""),"",SUM(KK26)*SUM(KM$4)+SUM(KP26)*SUM(KR$4)+SUM(KU26)*SUM(KW$4)+SUM(KZ26)*SUM(LB$4)+SUM(LE26)*SUM(LG$4))</f>
        <v>15.175000000000001</v>
      </c>
      <c r="LK26" s="104" t="str">
        <f>IF(AND(KL26="",KQ26="",KV26=""),"",SUM(KL26)*SUM(KM$4)+SUM(KQ26)*SUM(KR$4)+SUM(KV26)*SUM(KW$4)+SUM(LA26)*SUM(LB$4)+SUM(LF26)*SUM(LG$4))</f>
        <v/>
      </c>
      <c r="LL26" s="104">
        <f>IF(AND(KM26="",KR26="",KW26=""),"",SUM(KM26)*SUM(KM$4)+SUM(KR26)*SUM(KR$4)+SUM(KW26)*SUM(KW$4)+SUM(LB26)*SUM(LB$4)+SUM(LG26)*SUM(LG$4))</f>
        <v>15.175000000000001</v>
      </c>
      <c r="LM26" s="105">
        <f>IF(LJ26="","",IF(SUM(LL26)=0,IF(SUM(LJ26)&gt;=10,LM$4,0),IF(SUM(LL26)&gt;=10,LM$4,0)))</f>
        <v>2</v>
      </c>
      <c r="LN26" s="109">
        <f>IF(ISERROR(RANK(LL26,LL$6:LL$31)),"",RANK(LL26,LL$6:LL$31))</f>
        <v>1</v>
      </c>
      <c r="LO26" s="102"/>
      <c r="LP26" s="102"/>
      <c r="LQ26" s="104" t="str">
        <f>IF(AND(LO26="",LP26=""),"",LO26*LO$4+LP26*(1-LO$4))</f>
        <v/>
      </c>
      <c r="LR26" s="102"/>
      <c r="LS26" s="104" t="str">
        <f>IF(AND(LO26="",LP26=""),"",IF(OR(LR26="",LR26&lt;LQ26),LQ26,IF(LP26="",LR26,LO26*LO$4+LR26*(1-LO$4))))</f>
        <v/>
      </c>
      <c r="LT26" s="102"/>
      <c r="LU26" s="102"/>
      <c r="LV26" s="104" t="str">
        <f>IF(AND(LT26="",LU26=""),"",LT26*LT$4+LU26*(1-LT$4))</f>
        <v/>
      </c>
      <c r="LW26" s="102"/>
      <c r="LX26" s="104" t="str">
        <f>IF(AND(LT26="",LU26=""),"",IF(OR(LW26="",LW26&lt;LV26),LV26,IF(LU26="",LW26,LT26*LT$4+LW26*(1-LT$4))))</f>
        <v/>
      </c>
      <c r="LY26" s="102"/>
      <c r="LZ26" s="102"/>
      <c r="MA26" s="104" t="str">
        <f>IF(AND(LY26="",LZ26=""),"",LY26*LY$4+LZ26*(1-LY$4))</f>
        <v/>
      </c>
      <c r="MB26" s="118"/>
      <c r="MC26" s="104" t="str">
        <f>IF(AND(LY26="",LZ26=""),"",IF(OR(MB26="",MB26&lt;MA26),MA26,IF(LZ26="",MB26,LY26*LY$4+MB26*(1-LY$4))))</f>
        <v/>
      </c>
      <c r="MD26" s="102"/>
      <c r="ME26" s="102"/>
      <c r="MF26" s="104" t="str">
        <f>IF(AND(MD26="",ME26=""),"",MD26*MD$4+ME26*(1-MD$4))</f>
        <v/>
      </c>
      <c r="MG26" s="118"/>
      <c r="MH26" s="104" t="str">
        <f>IF(AND(MD26="",ME26=""),"",IF(OR(MG26="",MG26&lt;MF26),MF26,IF(ME26="",MG26,MD26*MD$4+MG26*(1-MD$4))))</f>
        <v/>
      </c>
      <c r="MI26" s="102"/>
      <c r="MJ26" s="102"/>
      <c r="MK26" s="104" t="str">
        <f>IF(AND(MI26="",MJ26=""),"",MI26*MI$4+MJ26*(1-MI$4))</f>
        <v/>
      </c>
      <c r="ML26" s="102"/>
      <c r="MM26" s="104" t="str">
        <f>IF(AND(MI26="",MJ26=""),"",IF(OR(ML26="",ML26&lt;MK26),MK26,IF(MJ26="",ML26,MI26*MI$4+ML26*(1-MI$4))))</f>
        <v/>
      </c>
      <c r="MN26" s="104" t="str">
        <f>IF(AND(LO26="",LT26="",LY26=""),"",SUM(LO26)*SUM(LS$4)+SUM(LT26)*SUM(LX$4)+SUM(LY26)*SUM(MC$4)+SUM(MD26)*SUM(MH$4)+SUM(MI26)*SUM(MM$4))</f>
        <v/>
      </c>
      <c r="MO26" s="104" t="str">
        <f>IF(AND(LP26="",LU26="",LZ26=""),"",SUM(LP26)*SUM(LS$4)+SUM(LU26)*SUM(LX$4)+SUM(LZ26)*SUM(MC$4)+SUM(ME26)*SUM(MH$4)+SUM(MJ26)*SUM(MM$4))</f>
        <v/>
      </c>
      <c r="MP26" s="104" t="str">
        <f>IF(AND(LQ26="",LV26="",MA26=""),"",SUM(LQ26)*SUM(LS$4)+SUM(LV26)*SUM(LX$4)+SUM(MA26)*SUM(MC$4)+SUM(MF26)*SUM(MH$4)+SUM(MK26)*SUM(MM$4))</f>
        <v/>
      </c>
      <c r="MQ26" s="104" t="str">
        <f>IF(AND(LR26="",LW26="",MB26=""),"",SUM(LR26)*SUM(LS$4)+SUM(LW26)*SUM(LX$4)+SUM(MB26)*SUM(MC$4)+SUM(MG26)*SUM(MH$4)+SUM(ML26)*SUM(MM$4))</f>
        <v/>
      </c>
      <c r="MR26" s="104" t="str">
        <f>IF(AND(LS26="",LX26="",MC26=""),"",SUM(LS26)*SUM(LS$4)+SUM(LX26)*SUM(LX$4)+SUM(MC26)*SUM(MC$4)+SUM(MH26)*SUM(MH$4)+SUM(MM26)*SUM(MM$4))</f>
        <v/>
      </c>
      <c r="MS26" s="105" t="str">
        <f>IF(MP26="","",IF(SUM(MR26)=0,IF(SUM(MP26)&gt;=10,MS$4,0),IF(SUM(MR26)&gt;=10,MS$4,0)))</f>
        <v/>
      </c>
      <c r="MT26" s="109" t="str">
        <f>IF(ISERROR(RANK(MR26,MR$6:MR$31)),"",RANK(MR26,MR$6:MR$31))</f>
        <v/>
      </c>
      <c r="MU26" s="102"/>
      <c r="MV26" s="102"/>
      <c r="MW26" s="104" t="str">
        <f>IF(AND(MU26="",MV26=""),"",MU26*MU$4+MV26*(1-MU$4))</f>
        <v/>
      </c>
      <c r="MX26" s="102"/>
      <c r="MY26" s="104" t="str">
        <f>IF(AND(MU26="",MV26=""),"",IF(OR(MX26="",MX26&lt;MW26),MW26,IF(MV26="",MX26,MU26*MU$4+MX26*(1-MU$4))))</f>
        <v/>
      </c>
      <c r="MZ26" s="102"/>
      <c r="NA26" s="102"/>
      <c r="NB26" s="104" t="str">
        <f>IF(AND(MZ26="",NA26=""),"",MZ26*MZ$4+NA26*(1-MZ$4))</f>
        <v/>
      </c>
      <c r="NC26" s="102"/>
      <c r="ND26" s="104" t="str">
        <f>IF(AND(MZ26="",NA26=""),"",IF(OR(NC26="",NC26&lt;NB26),NB26,IF(NA26="",NC26,MZ26*MZ$4+NC26*(1-MZ$4))))</f>
        <v/>
      </c>
      <c r="NE26" s="102"/>
      <c r="NF26" s="102"/>
      <c r="NG26" s="104" t="str">
        <f>IF(AND(NE26="",NF26=""),"",NE26*NE$4+NF26*(1-NE$4))</f>
        <v/>
      </c>
      <c r="NH26" s="118"/>
      <c r="NI26" s="104" t="str">
        <f>IF(AND(NE26="",NF26=""),"",IF(OR(NH26="",NH26&lt;NG26),NG26,IF(NF26="",NH26,NE26*NE$4+NH26*(1-NE$4))))</f>
        <v/>
      </c>
      <c r="NJ26" s="102"/>
      <c r="NK26" s="102"/>
      <c r="NL26" s="104" t="str">
        <f>IF(AND(NJ26="",NK26=""),"",NJ26*NJ$4+NK26*(1-NJ$4))</f>
        <v/>
      </c>
      <c r="NM26" s="118"/>
      <c r="NN26" s="104" t="str">
        <f>IF(AND(NJ26="",NK26=""),"",IF(OR(NM26="",NM26&lt;NL26),NL26,IF(NK26="",NM26,NJ26*NJ$4+NM26*(1-NJ$4))))</f>
        <v/>
      </c>
      <c r="NO26" s="102"/>
      <c r="NP26" s="102"/>
      <c r="NQ26" s="104" t="str">
        <f>IF(AND(NO26="",NP26=""),"",NO26*NO$4+NP26*(1-NO$4))</f>
        <v/>
      </c>
      <c r="NR26" s="102"/>
      <c r="NS26" s="104" t="str">
        <f>IF(AND(NO26="",NP26=""),"",IF(OR(NR26="",NR26&lt;NQ26),NQ26,IF(NP26="",NR26,NO26*NO$4+NR26*(1-NO$4))))</f>
        <v/>
      </c>
      <c r="NT26" s="104" t="str">
        <f>IF(AND(MU26="",MZ26="",NE26=""),"",SUM(MU26)*SUM(MY$4)+SUM(MZ26)*SUM(ND$4)+SUM(NE26)*SUM(NI$4)+SUM(NJ26)*SUM(NN$4)+SUM(NO26)*SUM(NS$4))</f>
        <v/>
      </c>
      <c r="NU26" s="104" t="str">
        <f>IF(AND(MV26="",NA26="",NF26=""),"",SUM(MV26)*SUM(MY$4)+SUM(NA26)*SUM(ND$4)+SUM(NF26)*SUM(NI$4)+SUM(NK26)*SUM(NN$4)+SUM(NP26)*SUM(NS$4))</f>
        <v/>
      </c>
      <c r="NV26" s="104" t="str">
        <f>IF(AND(MW26="",NB26="",NG26=""),"",SUM(MW26)*SUM(MY$4)+SUM(NB26)*SUM(ND$4)+SUM(NG26)*SUM(NI$4)+SUM(NL26)*SUM(NN$4)+SUM(NQ26)*SUM(NS$4))</f>
        <v/>
      </c>
      <c r="NW26" s="104" t="str">
        <f>IF(AND(MX26="",NC26="",NH26=""),"",SUM(MX26)*SUM(MY$4)+SUM(NC26)*SUM(ND$4)+SUM(NH26)*SUM(NI$4)+SUM(NM26)*SUM(NN$4)+SUM(NR26)*SUM(NS$4))</f>
        <v/>
      </c>
      <c r="NX26" s="104" t="str">
        <f>IF(AND(MY26="",ND26="",NI26=""),"",SUM(MY26)*SUM(MY$4)+SUM(ND26)*SUM(ND$4)+SUM(NI26)*SUM(NI$4)+SUM(NN26)*SUM(NN$4)+SUM(NS26)*SUM(NS$4))</f>
        <v/>
      </c>
      <c r="NY26" s="105" t="str">
        <f>IF(NV26="","",IF(SUM(NX26)=0,IF(SUM(NV26)&gt;=10,NY$4,0),IF(SUM(NX26)&gt;=10,NY$4,0)))</f>
        <v/>
      </c>
      <c r="NZ26" s="109" t="str">
        <f>IF(ISERROR(RANK(NX26,NX$6:NX$31)),"",RANK(NX26,NX$6:NX$31))</f>
        <v/>
      </c>
      <c r="OA26" s="73" t="str">
        <f>B26</f>
        <v xml:space="preserve">Sarobidy L. C </v>
      </c>
      <c r="OB26" s="104">
        <f>AJ26</f>
        <v>14.712499999999999</v>
      </c>
      <c r="OC26" s="104">
        <f>BP26</f>
        <v>14.90625</v>
      </c>
      <c r="OD26" s="104">
        <f>CV26</f>
        <v>16.364750000000001</v>
      </c>
      <c r="OE26" s="104">
        <f>EB26</f>
        <v>18.200000000000003</v>
      </c>
      <c r="OF26" s="104">
        <f>FH26</f>
        <v>16.399999999999999</v>
      </c>
      <c r="OG26" s="104">
        <f>GN26</f>
        <v>14.693055555555556</v>
      </c>
      <c r="OH26" s="104">
        <f>HT26</f>
        <v>11.8</v>
      </c>
      <c r="OI26" s="104">
        <f>IZ26</f>
        <v>16.125</v>
      </c>
      <c r="OJ26" s="104">
        <f>KF26</f>
        <v>13.75</v>
      </c>
      <c r="OK26" s="104">
        <f>LL26</f>
        <v>15.175000000000001</v>
      </c>
      <c r="OL26" s="104" t="str">
        <f>MR26</f>
        <v/>
      </c>
      <c r="OM26" s="104" t="str">
        <f>NX26</f>
        <v/>
      </c>
      <c r="ON26" s="133"/>
      <c r="OO26" s="104" t="e">
        <f>IF(AF26="","",(SUM(#REF!)*SUM($AK$4)+SUM(BL26)*SUM($BQ$4)+SUM(CR26)*SUM($CW$4)+SUM(DX26)*SUM($EC$4)+SUM(FD26)*SUM($FI$4)+SUM(GJ26)*SUM($GO$4)+SUM(HP26)*SUM($HU$4)+SUM(IV26)*SUM($JA$4)+SUM(KB26)*SUM($KG$4)+SUM(LH26)*SUM($LM$4)+SUM(MN26)*SUM($MS$4)+SUM(NT26)*SUM($NY$4))/30)</f>
        <v>#REF!</v>
      </c>
      <c r="OP26" s="104" t="e">
        <f>IF(AG26="","",(SUM(#REF!)*SUM($AK$4)+SUM(BM26)*SUM($BQ$4)+SUM(CS26)*SUM($CW$4)+SUM(DY26)*SUM($EC$4)+SUM(FE26)*SUM($FI$4)+SUM(GK26)*SUM($GO$4)+SUM(HQ26)*SUM($HU$4)+SUM(IW26)*SUM($JA$4)+SUM(KC26)*SUM($KG$4)+SUM(LI26)*SUM($LM$4)+SUM(MO26)*SUM($MS$4)+SUM(NU26)*SUM($NY$4))/30)</f>
        <v>#REF!</v>
      </c>
      <c r="OQ26" s="104">
        <f>IF(AH26="","",($AK$4*SUM(AH26)+$BQ$4*SUM(BN26)+$CW$4*SUM(CT26)+$EC$4*SUM(DZ26)+$FI$4*SUM(FF26)+$GO$4*SUM(GL26)+$HU$4*SUM(HR26)+$JA$4*SUM(IX26)+$KG$4*SUM(KD26)+$LM$4*SUM(LJ26)+$MS$4*SUM(MP26)+$NY$4*SUM(NV26))/30)</f>
        <v>15.457753703703705</v>
      </c>
      <c r="OR26" s="104">
        <f>IF(AJ26="","",($AK$4*SUM(AJ26)+$BQ$4*SUM(BP26)+$CW$4*SUM(CV26)+$EC$4*SUM(EB26)+$FI$4*SUM(FH26)+$GO$4*SUM(GN26)+$HU$4*SUM(HT26)+$JA$4*SUM(IZ26)+$KG$4*SUM(KF26)+$LM$4*SUM(LL26)+$MS$4*SUM(MR26)+$NY$4*SUM(NX26))/30)</f>
        <v>15.457753703703705</v>
      </c>
      <c r="OS26" s="105">
        <f>IF(AL26="","",SUM($AK26,$BQ26,$CW26,$EC26,$FI26,$GO26,$HU26,$JA26,$KG26,$LM26,$MS26,$NY26))</f>
        <v>30</v>
      </c>
      <c r="OT26" s="105">
        <f>IF(OR26="","",IF(OR26&lt;10,OS26,30))</f>
        <v>30</v>
      </c>
      <c r="OU26" s="133"/>
      <c r="OV26" s="109">
        <f>IF(ISERROR(RANK(OR26,OR$6:OR$31)),"",RANK(OR26,OR$6:OR$31))</f>
        <v>1</v>
      </c>
      <c r="OW26" s="3"/>
      <c r="OX26" s="95" t="s">
        <v>34</v>
      </c>
      <c r="OY26" s="95" t="s">
        <v>33</v>
      </c>
      <c r="OZ26" s="95" t="s">
        <v>34</v>
      </c>
      <c r="PA26" s="95" t="s">
        <v>33</v>
      </c>
      <c r="PB26" s="95"/>
      <c r="PC26" s="95" t="s">
        <v>34</v>
      </c>
      <c r="PD26" s="95"/>
      <c r="PE26" s="95"/>
      <c r="PF26" s="95"/>
      <c r="PG26" s="95"/>
    </row>
    <row r="27" spans="1:423" ht="15.6" x14ac:dyDescent="0.3">
      <c r="A27" s="103" t="e">
        <f>A26+1</f>
        <v>#VALUE!</v>
      </c>
      <c r="B27" s="197" t="s">
        <v>290</v>
      </c>
      <c r="C27" s="197"/>
      <c r="D27" s="195"/>
      <c r="E27" s="195"/>
      <c r="F27" s="196"/>
      <c r="G27" s="102">
        <v>13</v>
      </c>
      <c r="H27" s="102">
        <v>5.75</v>
      </c>
      <c r="I27" s="104">
        <f>IF(AND(G27="",H27=""),"",G27*G$4+H27*(1-G$4))</f>
        <v>8.65</v>
      </c>
      <c r="J27" s="102">
        <v>3.25</v>
      </c>
      <c r="K27" s="104">
        <f>IF(AND(G27="",H27=""),"",IF(OR(J27="",J27&lt;I27),I27,IF(H27="",J27,G27*G$4+J27*(1-G$4))))</f>
        <v>8.65</v>
      </c>
      <c r="L27" s="102">
        <v>11.5</v>
      </c>
      <c r="M27" s="102">
        <v>2.75</v>
      </c>
      <c r="N27" s="104">
        <f>IF(AND(L27="",M27=""),"",L27*L$4+M27*(1-L$4))</f>
        <v>6.25</v>
      </c>
      <c r="O27" s="102">
        <v>5.75</v>
      </c>
      <c r="P27" s="104">
        <f>IF(AND(L27="",M27=""),"",IF(OR(O27="",O27&lt;N27),N27,IF(M27="",O27,L27*L$4+O27*(1-L$4))))</f>
        <v>6.25</v>
      </c>
      <c r="Q27" s="102">
        <v>11.5</v>
      </c>
      <c r="R27" s="102">
        <v>7.75</v>
      </c>
      <c r="S27" s="104">
        <f>IF(AND(Q27="",R27=""),"",Q27*Q$4+R27*(1-Q$4))</f>
        <v>9.25</v>
      </c>
      <c r="T27" s="118">
        <v>5</v>
      </c>
      <c r="U27" s="104">
        <f>IF(AND(Q27="",R27=""),"",IF(OR(T27="",T27&lt;S27),S27,IF(R27="",T27,Q27*Q$4+T27*(1-Q$4))))</f>
        <v>9.25</v>
      </c>
      <c r="V27" s="102">
        <v>11.5</v>
      </c>
      <c r="W27" s="102">
        <v>7</v>
      </c>
      <c r="X27" s="104">
        <f>IF(AND(V27="",W27=""),"",V27*V$4+W27*(1-V$4))</f>
        <v>8.8000000000000007</v>
      </c>
      <c r="Y27" s="118">
        <v>6.5</v>
      </c>
      <c r="Z27" s="104">
        <f>IF(AND(V27="",W27=""),"",IF(OR(Y27="",Y27&lt;X27),X27,IF(W27="",Y27,V27*V$4+Y27*(1-V$4))))</f>
        <v>8.8000000000000007</v>
      </c>
      <c r="AA27" s="102"/>
      <c r="AB27" s="102"/>
      <c r="AC27" s="104" t="str">
        <f>IF(AND(AA27="",AB27=""),"",AA27*AA$4+AB27*(1-AA$4))</f>
        <v/>
      </c>
      <c r="AD27" s="102"/>
      <c r="AE27" s="104" t="str">
        <f>IF(AND(AA27="",AB27=""),"",IF(OR(AD27="",AD27&lt;AC27),AC27,IF(AB27="",AD27,AA27*AA$4+AD27*(1-AA$4))))</f>
        <v/>
      </c>
      <c r="AF27" s="104">
        <f>IF(AND(G27="",L27="",Q27=""),"",SUM(G27)*SUM(K$4)+SUM(L27)*SUM(P$4)+SUM(Q27)*SUM(U$4)+SUM(V27)*SUM(Z$4)+SUM(AA27)*SUM(AE$4))</f>
        <v>11.96875</v>
      </c>
      <c r="AG27" s="104">
        <f>IF(AND(H27="",M27="",R27=""),"",SUM(H27)*SUM(K$4)+SUM(M27)*SUM(P$4)+SUM(R27)*SUM(U$4)+SUM(W27)*SUM(Z$4)+SUM(AB27)*SUM(AE$4))</f>
        <v>6</v>
      </c>
      <c r="AH27" s="104">
        <f>IF(AND(I27="",N27="",S27=""),"",SUM(I27)*SUM(K$4)+SUM(N27)*SUM(P$4)+SUM(S27)*SUM(U$4)+SUM(X27)*SUM(Z$4)+SUM(AC27)*SUM(AE$4))</f>
        <v>8.3874999999999993</v>
      </c>
      <c r="AI27" s="104">
        <f>IF(AND(J27="",O27="",T27=""),"",SUM(J27)*SUM(K$4)+SUM(O27)*SUM(P$4)+SUM(T27)*SUM(U$4)+SUM(Y27)*SUM(Z$4)+SUM(AD27)*SUM(AE$4))</f>
        <v>4.96875</v>
      </c>
      <c r="AJ27" s="104">
        <f>IF(AND(K27="",P27="",U27=""),"",SUM(K27)*SUM(K$4)+SUM(P27)*SUM(P$4)+SUM(U27)*SUM(U$4)+SUM(Z27)*SUM(Z$4)+SUM(AE27)*SUM(AE$4))</f>
        <v>8.3874999999999993</v>
      </c>
      <c r="AK27" s="105">
        <f>IF(AH27="","",IF(SUM(AJ27)=0,IF(SUM(AH27)&gt;=10,AK$4,0),IF(SUM(AJ27)&gt;=10,AK$4,0)))</f>
        <v>0</v>
      </c>
      <c r="AL27" s="109">
        <f>IF(ISERROR(RANK(AJ27,AJ$6:AJ$31)),"",RANK(AJ27,AJ$6:AJ$31))</f>
        <v>24</v>
      </c>
      <c r="AM27" s="102">
        <v>7.5</v>
      </c>
      <c r="AN27" s="102">
        <v>3</v>
      </c>
      <c r="AO27" s="104">
        <f>IF(AND(AM27="",AN27=""),"",AM27*AM$4+AN27*(1-AM$4))</f>
        <v>4.8</v>
      </c>
      <c r="AP27" s="102">
        <v>11.5</v>
      </c>
      <c r="AQ27" s="104">
        <f>IF(AND(AM27="",AN27=""),"",IF(OR(AP27="",AP27&lt;AO27),AO27,IF(AN27="",AP27,AM27*AM$4+AP27*(1-AM$4))))</f>
        <v>9.8999999999999986</v>
      </c>
      <c r="AR27" s="102">
        <v>8</v>
      </c>
      <c r="AS27" s="102">
        <v>4</v>
      </c>
      <c r="AT27" s="104">
        <f>IF(AND(AR27="",AS27=""),"",AR27*AR$4+AS27*(1-AR$4))</f>
        <v>5.6</v>
      </c>
      <c r="AU27" s="102">
        <v>11.5</v>
      </c>
      <c r="AV27" s="104">
        <f>IF(AND(AR27="",AS27=""),"",IF(OR(AU27="",AU27&lt;AT27),AT27,IF(AS27="",AU27,AR27*AR$4+AU27*(1-AR$4))))</f>
        <v>10.1</v>
      </c>
      <c r="AW27" s="102">
        <v>10</v>
      </c>
      <c r="AX27" s="102">
        <v>10</v>
      </c>
      <c r="AY27" s="104">
        <f>IF(AND(AW27="",AX27=""),"",AW27*AW$4+AX27*(1-AW$4))</f>
        <v>10</v>
      </c>
      <c r="AZ27" s="118"/>
      <c r="BA27" s="104">
        <f>IF(AND(AW27="",AX27=""),"",IF(OR(AZ27="",AZ27&lt;AY27),AY27,IF(AX27="",AZ27,AW27*AW$4+AZ27*(1-AW$4))))</f>
        <v>10</v>
      </c>
      <c r="BB27" s="102"/>
      <c r="BC27" s="102"/>
      <c r="BD27" s="104" t="str">
        <f>IF(AND(BB27="",BC27=""),"",BB27*BB$4+BC27*(1-BB$4))</f>
        <v/>
      </c>
      <c r="BE27" s="118"/>
      <c r="BF27" s="104" t="str">
        <f>IF(AND(BB27="",BC27=""),"",IF(OR(BE27="",BE27&lt;BD27),BD27,IF(BC27="",BE27,BB27*BB$4+BE27*(1-BB$4))))</f>
        <v/>
      </c>
      <c r="BG27" s="102"/>
      <c r="BH27" s="102"/>
      <c r="BI27" s="104" t="str">
        <f>IF(AND(BG27="",BH27=""),"",BG27*BG$4+BH27*(1-BG$4))</f>
        <v/>
      </c>
      <c r="BJ27" s="102"/>
      <c r="BK27" s="104" t="str">
        <f>IF(AND(BG27="",BH27=""),"",IF(OR(BJ27="",BJ27&lt;BI27),BI27,IF(BH27="",BJ27,BG27*BG$4+BJ27*(1-BG$4))))</f>
        <v/>
      </c>
      <c r="BL27" s="104">
        <f>IF(AND(AM27="",AR27="",AW27=""),"",SUM(AM27)*SUM(AQ$4)+SUM(AR27)*SUM(AV$4)+SUM(AW27)*SUM(BA$4)+SUM(BB27)*SUM(BF$4)+SUM(BG27)*SUM(BK$4))</f>
        <v>8.1875</v>
      </c>
      <c r="BM27" s="104">
        <f>IF(AND(AN27="",AS27="",AX27=""),"",SUM(AN27)*SUM(AQ$4)+SUM(AS27)*SUM(AV$4)+SUM(AX27)*SUM(BA$4)+SUM(BC27)*SUM(BF$4)+SUM(BH27)*SUM(BK$4))</f>
        <v>4.75</v>
      </c>
      <c r="BN27" s="104">
        <f>IF(AND(AO27="",AT27="",AY27=""),"",SUM(AO27)*SUM(AQ$4)+SUM(AT27)*SUM(AV$4)+SUM(AY27)*SUM(BA$4)+SUM(BD27)*SUM(BF$4)+SUM(BI27)*SUM(BK$4))</f>
        <v>6.125</v>
      </c>
      <c r="BO27" s="104">
        <f>IF(AND(AP27="",AU27="",AZ27=""),"",SUM(AP27)*SUM(AQ$4)+SUM(AU27)*SUM(AV$4)+SUM(AZ27)*SUM(BA$4)+SUM(BE27)*SUM(BF$4)+SUM(BJ27)*SUM(BK$4))</f>
        <v>9.34375</v>
      </c>
      <c r="BP27" s="104">
        <f>IF(AND(AQ27="",AV27="",BA27=""),"",SUM(AQ27)*SUM(AQ$4)+SUM(AV27)*SUM(AV$4)+SUM(BA27)*SUM(BA$4)+SUM(BF27)*SUM(BF$4)+SUM(BK27)*SUM(BK$4))</f>
        <v>10.00625</v>
      </c>
      <c r="BQ27" s="105">
        <f>IF(BN27="","",IF(SUM(BP27)=0,IF(SUM(BN27)&gt;=10,BQ$4,0),IF(SUM(BP27)&gt;=10,BQ$4,0)))</f>
        <v>4</v>
      </c>
      <c r="BR27" s="109">
        <f>IF(ISERROR(RANK(BP27,BP$6:BP$31)),"",RANK(BP27,BP$6:BP$31))</f>
        <v>19</v>
      </c>
      <c r="BS27" s="102">
        <v>8.26</v>
      </c>
      <c r="BT27" s="102">
        <v>17</v>
      </c>
      <c r="BU27" s="104">
        <f>IF(AND(BS27="",BT27=""),"",BS27*BS$4+BT27*(1-BS$4))</f>
        <v>13.504</v>
      </c>
      <c r="BV27" s="102"/>
      <c r="BW27" s="104">
        <f>IF(AND(BS27="",BT27=""),"",IF(OR(BV27="",BV27&lt;BU27),BU27,IF(BT27="",BV27,BS27*BS$4+BV27*(1-BS$4))))</f>
        <v>13.504</v>
      </c>
      <c r="BX27" s="102">
        <v>11.12</v>
      </c>
      <c r="BY27" s="102">
        <v>13</v>
      </c>
      <c r="BZ27" s="104">
        <f>IF(AND(BX27="",BY27=""),"",BX27*BX$4+BY27*(1-BX$4))</f>
        <v>12.247999999999999</v>
      </c>
      <c r="CA27" s="102"/>
      <c r="CB27" s="104">
        <f>IF(AND(BX27="",BY27=""),"",IF(OR(CA27="",CA27&lt;BZ27),BZ27,IF(BY27="",CA27,BX27*BX$4+CA27*(1-BX$4))))</f>
        <v>12.247999999999999</v>
      </c>
      <c r="CC27" s="102">
        <v>13.35</v>
      </c>
      <c r="CD27" s="102">
        <v>4</v>
      </c>
      <c r="CE27" s="104">
        <f>IF(AND(CC27="",CD27=""),"",CC27*CC$4+CD27*(1-CC$4))</f>
        <v>7.74</v>
      </c>
      <c r="CF27" s="118"/>
      <c r="CG27" s="104">
        <f>IF(AND(CC27="",CD27=""),"",IF(OR(CF27="",CF27&lt;CE27),CE27,IF(CD27="",CF27,CC27*CC$4+CF27*(1-CC$4))))</f>
        <v>7.74</v>
      </c>
      <c r="CH27" s="102"/>
      <c r="CI27" s="102"/>
      <c r="CJ27" s="104" t="str">
        <f>IF(AND(CH27="",CI27=""),"",CH27*CH$4+CI27*(1-CH$4))</f>
        <v/>
      </c>
      <c r="CK27" s="118"/>
      <c r="CL27" s="104" t="str">
        <f>IF(AND(CH27="",CI27=""),"",IF(OR(CK27="",CK27&lt;CJ27),CJ27,IF(CI27="",CK27,CH27*CH$4+CK27*(1-CH$4))))</f>
        <v/>
      </c>
      <c r="CM27" s="102"/>
      <c r="CN27" s="102"/>
      <c r="CO27" s="104" t="str">
        <f>IF(AND(CM27="",CN27=""),"",CM27*CM$4+CN27*(1-CM$4))</f>
        <v/>
      </c>
      <c r="CP27" s="102"/>
      <c r="CQ27" s="104" t="str">
        <f>IF(AND(CM27="",CN27=""),"",IF(OR(CP27="",CP27&lt;CO27),CO27,IF(CN27="",CP27,CM27*CM$4+CP27*(1-CM$4))))</f>
        <v/>
      </c>
      <c r="CR27" s="104">
        <f>IF(AND(BS27="",BX27="",CC27=""),"",SUM(BS27)*SUM(BW$4)+SUM(BX27)*SUM(CB$4)+SUM(CC27)*SUM(CG$4)+SUM(CH27)*SUM(CL$4)+SUM(CM27)*SUM(CQ$4))</f>
        <v>10.744375</v>
      </c>
      <c r="CS27" s="104">
        <f>IF(AND(BT27="",BY27="",CD27=""),"",SUM(BT27)*SUM(BW$4)+SUM(BY27)*SUM(CB$4)+SUM(CD27)*SUM(CG$4)+SUM(CI27)*SUM(CL$4)+SUM(CN27)*SUM(CQ$4))</f>
        <v>11.6875</v>
      </c>
      <c r="CT27" s="104">
        <f>IF(AND(BU27="",BZ27="",CE27=""),"",SUM(BU27)*SUM(BW$4)+SUM(BZ27)*SUM(CB$4)+SUM(CE27)*SUM(CG$4)+SUM(CJ27)*SUM(CL$4)+SUM(CO27)*SUM(CQ$4))</f>
        <v>11.31025</v>
      </c>
      <c r="CU27" s="104" t="str">
        <f>IF(AND(BV27="",CA27="",CF27=""),"",SUM(BV27)*SUM(BW$4)+SUM(CA27)*SUM(CB$4)+SUM(CF27)*SUM(CG$4)+SUM(CK27)*SUM(CL$4)+SUM(CP27)*SUM(CQ$4))</f>
        <v/>
      </c>
      <c r="CV27" s="104">
        <f>IF(AND(BW27="",CB27="",CG27=""),"",SUM(BW27)*SUM(BW$4)+SUM(CB27)*SUM(CB$4)+SUM(CG27)*SUM(CG$4)+SUM(CL27)*SUM(CL$4)+SUM(CQ27)*SUM(CQ$4))</f>
        <v>11.31025</v>
      </c>
      <c r="CW27" s="105">
        <f>IF(CT27="","",IF(SUM(CV27)=0,IF(SUM(CT27)&gt;=10,CW$4,0),IF(SUM(CV27)&gt;=10,CW$4,0)))</f>
        <v>4</v>
      </c>
      <c r="CX27" s="109">
        <f>IF(ISERROR(RANK(CV27,CV$6:CV$31)),"",RANK(CV27,CV$6:CV$31))</f>
        <v>20</v>
      </c>
      <c r="CY27" s="102">
        <v>11</v>
      </c>
      <c r="CZ27" s="102">
        <v>12</v>
      </c>
      <c r="DA27" s="104">
        <f>IF(AND(CY27="",CZ27=""),"",CY27*CY$4+CZ27*(1-CY$4))</f>
        <v>11.6</v>
      </c>
      <c r="DB27" s="102"/>
      <c r="DC27" s="104">
        <f>IF(AND(CY27="",CZ27=""),"",IF(OR(DB27="",DB27&lt;DA27),DA27,IF(CZ27="",DB27,CY27*CY$4+DB27*(1-CY$4))))</f>
        <v>11.6</v>
      </c>
      <c r="DD27" s="102">
        <v>10</v>
      </c>
      <c r="DE27" s="102">
        <v>8</v>
      </c>
      <c r="DF27" s="104">
        <f>IF(AND(DD27="",DE27=""),"",DD27*DD$4+DE27*(1-DD$4))</f>
        <v>8.8000000000000007</v>
      </c>
      <c r="DG27" s="102"/>
      <c r="DH27" s="104">
        <f>IF(AND(DD27="",DE27=""),"",IF(OR(DG27="",DG27&lt;DF27),DF27,IF(DE27="",DG27,DD27*DD$4+DG27*(1-DD$4))))</f>
        <v>8.8000000000000007</v>
      </c>
      <c r="DI27" s="102"/>
      <c r="DJ27" s="102"/>
      <c r="DK27" s="104" t="str">
        <f>IF(AND(DI27="",DJ27=""),"",DI27*DI$4+DJ27*(1-DI$4))</f>
        <v/>
      </c>
      <c r="DL27" s="118"/>
      <c r="DM27" s="104" t="str">
        <f>IF(AND(DI27="",DJ27=""),"",IF(OR(DL27="",DL27&lt;DK27),DK27,IF(DJ27="",DL27,DI27*DI$4+DL27*(1-DI$4))))</f>
        <v/>
      </c>
      <c r="DN27" s="102"/>
      <c r="DO27" s="102"/>
      <c r="DP27" s="104" t="str">
        <f>IF(AND(DN27="",DO27=""),"",DN27*DN$4+DO27*(1-DN$4))</f>
        <v/>
      </c>
      <c r="DQ27" s="118"/>
      <c r="DR27" s="104" t="str">
        <f>IF(AND(DN27="",DO27=""),"",IF(OR(DQ27="",DQ27&lt;DP27),DP27,IF(DO27="",DQ27,DN27*DN$4+DQ27*(1-DN$4))))</f>
        <v/>
      </c>
      <c r="DS27" s="102"/>
      <c r="DT27" s="102"/>
      <c r="DU27" s="104" t="str">
        <f>IF(AND(DS27="",DT27=""),"",DS27*DS$4+DT27*(1-DS$4))</f>
        <v/>
      </c>
      <c r="DV27" s="102"/>
      <c r="DW27" s="104" t="str">
        <f>IF(AND(DS27="",DT27=""),"",IF(OR(DV27="",DV27&lt;DU27),DU27,IF(DT27="",DV27,DS27*DS$4+DV27*(1-DS$4))))</f>
        <v/>
      </c>
      <c r="DX27" s="104">
        <f>IF(AND(CY27="",DD27="",DI27=""),"",SUM(CY27)*SUM(DC$4)+SUM(DD27)*SUM(DH$4)+SUM(DI27)*SUM(DM$4)+SUM(DN27)*SUM(DR$4)+SUM(DS27)*SUM(DW$4))</f>
        <v>10.5</v>
      </c>
      <c r="DY27" s="104">
        <f>IF(AND(CZ27="",DE27="",DJ27=""),"",SUM(CZ27)*SUM(DC$4)+SUM(DE27)*SUM(DH$4)+SUM(DJ27)*SUM(DM$4)+SUM(DO27)*SUM(DR$4)+SUM(DT27)*SUM(DW$4))</f>
        <v>10</v>
      </c>
      <c r="DZ27" s="104">
        <f>IF(AND(DA27="",DF27="",DK27=""),"",SUM(DA27)*SUM(DC$4)+SUM(DF27)*SUM(DH$4)+SUM(DK27)*SUM(DM$4)+SUM(DP27)*SUM(DR$4)+SUM(DU27)*SUM(DW$4))</f>
        <v>10.199999999999999</v>
      </c>
      <c r="EA27" s="104" t="str">
        <f>IF(AND(DB27="",DG27="",DL27=""),"",SUM(DB27)*SUM(DC$4)+SUM(DG27)*SUM(DH$4)+SUM(DL27)*SUM(DM$4)+SUM(DQ27)*SUM(DR$4)+SUM(DV27)*SUM(DW$4))</f>
        <v/>
      </c>
      <c r="EB27" s="104">
        <f>IF(AND(DC27="",DH27="",DM27=""),"",SUM(DC27)*SUM(DC$4)+SUM(DH27)*SUM(DH$4)+SUM(DM27)*SUM(DM$4)+SUM(DR27)*SUM(DR$4)+SUM(DW27)*SUM(DW$4))</f>
        <v>10.199999999999999</v>
      </c>
      <c r="EC27" s="105">
        <f>IF(DZ27="","",IF(SUM(EB27)=0,IF(SUM(DZ27)&gt;=10,EC$4,0),IF(SUM(EB27)&gt;=10,EC$4,0)))</f>
        <v>4</v>
      </c>
      <c r="ED27" s="109">
        <f>IF(ISERROR(RANK(EB27,EB$6:EB$31)),"",RANK(EB27,EB$6:EB$31))</f>
        <v>24</v>
      </c>
      <c r="EE27" s="102">
        <v>12</v>
      </c>
      <c r="EF27" s="102">
        <v>11.5</v>
      </c>
      <c r="EG27" s="104">
        <f>IF(AND(EE27="",EF27=""),"",EE27*EE$4+EF27*(1-EE$4))</f>
        <v>11.7</v>
      </c>
      <c r="EH27" s="102"/>
      <c r="EI27" s="104">
        <f>IF(AND(EE27="",EF27=""),"",IF(OR(EH27="",EH27&lt;EG27),EG27,IF(EF27="",EH27,EE27*EE$4+EH27*(1-EE$4))))</f>
        <v>11.7</v>
      </c>
      <c r="EJ27" s="102">
        <v>10</v>
      </c>
      <c r="EK27" s="102">
        <v>9.5</v>
      </c>
      <c r="EL27" s="104">
        <f>IF(AND(EJ27="",EK27=""),"",EJ27*EJ$4+EK27*(1-EJ$4))</f>
        <v>9.6999999999999993</v>
      </c>
      <c r="EM27" s="102">
        <v>11.5</v>
      </c>
      <c r="EN27" s="104">
        <f>IF(AND(EJ27="",EK27=""),"",IF(OR(EM27="",EM27&lt;EL27),EL27,IF(EK27="",EM27,EJ27*EJ$4+EM27*(1-EJ$4))))</f>
        <v>10.899999999999999</v>
      </c>
      <c r="EO27" s="102">
        <v>10</v>
      </c>
      <c r="EP27" s="102">
        <v>7</v>
      </c>
      <c r="EQ27" s="104">
        <f>IF(AND(EO27="",EP27=""),"",EO27*EO$4+EP27*(1-EO$4))</f>
        <v>8.1999999999999993</v>
      </c>
      <c r="ER27" s="118">
        <v>11.5</v>
      </c>
      <c r="ES27" s="104">
        <f>IF(AND(EO27="",EP27=""),"",IF(OR(ER27="",ER27&lt;EQ27),EQ27,IF(EP27="",ER27,EO27*EO$4+ER27*(1-EO$4))))</f>
        <v>10.899999999999999</v>
      </c>
      <c r="ET27" s="102"/>
      <c r="EU27" s="102"/>
      <c r="EV27" s="104" t="str">
        <f>IF(AND(ET27="",EU27=""),"",ET27*ET$4+EU27*(1-ET$4))</f>
        <v/>
      </c>
      <c r="EW27" s="118"/>
      <c r="EX27" s="104" t="str">
        <f>IF(AND(ET27="",EU27=""),"",IF(OR(EW27="",EW27&lt;EV27),EV27,IF(EU27="",EW27,ET27*ET$4+EW27*(1-ET$4))))</f>
        <v/>
      </c>
      <c r="EY27" s="102"/>
      <c r="EZ27" s="102"/>
      <c r="FA27" s="104" t="str">
        <f>IF(AND(EY27="",EZ27=""),"",EY27*EY$4+EZ27*(1-EY$4))</f>
        <v/>
      </c>
      <c r="FB27" s="102"/>
      <c r="FC27" s="104" t="str">
        <f>IF(AND(EY27="",EZ27=""),"",IF(OR(FB27="",FB27&lt;FA27),FA27,IF(EZ27="",FB27,EY27*EY$4+FB27*(1-EY$4))))</f>
        <v/>
      </c>
      <c r="FD27" s="104">
        <f>IF(AND(EE27="",EJ27="",EO27=""),"",SUM(EE27)*SUM(EI$4)+SUM(EJ27)*SUM(EN$4)+SUM(EO27)*SUM(ES$4)+SUM(ET27)*SUM(EX$4)+SUM(EY27)*SUM(FC$4))</f>
        <v>10.625</v>
      </c>
      <c r="FE27" s="104">
        <f>IF(AND(EF27="",EK27="",EP27=""),"",SUM(EF27)*SUM(EI$4)+SUM(EK27)*SUM(EN$4)+SUM(EP27)*SUM(ES$4)+SUM(EU27)*SUM(EX$4)+SUM(EZ27)*SUM(FC$4))</f>
        <v>9.1875</v>
      </c>
      <c r="FF27" s="104">
        <f>IF(AND(EG27="",EL27="",EQ27=""),"",SUM(EG27)*SUM(EI$4)+SUM(EL27)*SUM(EN$4)+SUM(EQ27)*SUM(ES$4)+SUM(EV27)*SUM(EX$4)+SUM(FA27)*SUM(FC$4))</f>
        <v>9.7624999999999993</v>
      </c>
      <c r="FG27" s="104">
        <f>IF(AND(EH27="",EM27="",ER27=""),"",SUM(EH27)*SUM(EI$4)+SUM(EM27)*SUM(EN$4)+SUM(ER27)*SUM(ES$4)+SUM(EW27)*SUM(EX$4)+SUM(FB27)*SUM(FC$4))</f>
        <v>7.90625</v>
      </c>
      <c r="FH27" s="104">
        <f>IF(AND(EI27="",EN27="",ES27=""),"",SUM(EI27)*SUM(EI$4)+SUM(EN27)*SUM(EN$4)+SUM(ES27)*SUM(ES$4)+SUM(EX27)*SUM(EX$4)+SUM(FC27)*SUM(FC$4))</f>
        <v>11.149999999999999</v>
      </c>
      <c r="FI27" s="105">
        <f>IF(FF27="","",IF(SUM(FH27)=0,IF(SUM(FF27)&gt;=10,FI$4,0),IF(SUM(FH27)&gt;=10,FI$4,0)))</f>
        <v>3</v>
      </c>
      <c r="FJ27" s="109">
        <f>IF(ISERROR(RANK(FH27,FH$6:FH$31)),"",RANK(FH27,FH$6:FH$31))</f>
        <v>13</v>
      </c>
      <c r="FK27" s="198">
        <v>12</v>
      </c>
      <c r="FL27" s="198">
        <v>10</v>
      </c>
      <c r="FM27" s="104">
        <f>IF(AND(FK27="",FL27=""),"",FK27*FK$4+FL27*(1-FK$4))</f>
        <v>10.8</v>
      </c>
      <c r="FN27" s="200"/>
      <c r="FO27" s="104">
        <f>IF(AND(FK27="",FL27=""),"",IF(OR(FN27="",FN27&lt;FM27),FM27,IF(FL27="",FN27,FK27*FK$4+FN27*(1-FK$4))))</f>
        <v>10.8</v>
      </c>
      <c r="FP27" s="199">
        <f>(5.8*20)/9</f>
        <v>12.888888888888889</v>
      </c>
      <c r="FQ27" s="197">
        <v>7.5</v>
      </c>
      <c r="FR27" s="104">
        <f>IF(AND(FP27="",FQ27=""),"",FP27*FP$4+FQ27*(1-FP$4))</f>
        <v>9.655555555555555</v>
      </c>
      <c r="FS27" s="203"/>
      <c r="FT27" s="104">
        <f>IF(AND(FP27="",FQ27=""),"",IF(OR(FS27="",FS27&lt;FR27),FR27,IF(FQ27="",FS27,FP27*FP$4+FS27*(1-FP$4))))</f>
        <v>9.655555555555555</v>
      </c>
      <c r="FU27" s="102">
        <v>17</v>
      </c>
      <c r="FV27" s="198">
        <v>6</v>
      </c>
      <c r="FW27" s="104">
        <f>IF(AND(FU27="",FV27=""),"",FU27*FU$4+FV27*(1-FU$4))</f>
        <v>10.4</v>
      </c>
      <c r="FX27" s="202"/>
      <c r="FY27" s="104">
        <f>IF(AND(FU27="",FV27=""),"",IF(OR(FX27="",FX27&lt;FW27),FW27,IF(FV27="",FX27,FU27*FU$4+FX27*(1-FU$4))))</f>
        <v>10.4</v>
      </c>
      <c r="FZ27" s="102"/>
      <c r="GA27" s="102"/>
      <c r="GB27" s="104" t="str">
        <f>IF(AND(FZ27="",GA27=""),"",FZ27*FZ$4+GA27*(1-FZ$4))</f>
        <v/>
      </c>
      <c r="GC27" s="118"/>
      <c r="GD27" s="104" t="str">
        <f>IF(AND(FZ27="",GA27=""),"",IF(OR(GC27="",GC27&lt;GB27),GB27,IF(GA27="",GC27,FZ27*FZ$4+GC27*(1-FZ$4))))</f>
        <v/>
      </c>
      <c r="GE27" s="102"/>
      <c r="GF27" s="102"/>
      <c r="GG27" s="104" t="str">
        <f>IF(AND(GE27="",GF27=""),"",GE27*GE$4+GF27*(1-GE$4))</f>
        <v/>
      </c>
      <c r="GH27" s="102"/>
      <c r="GI27" s="104" t="str">
        <f>IF(AND(GE27="",GF27=""),"",IF(OR(GH27="",GH27&lt;GG27),GG27,IF(GF27="",GH27,GE27*GE$4+GH27*(1-GE$4))))</f>
        <v/>
      </c>
      <c r="GJ27" s="104">
        <f>IF(AND(FK27="",FP27="",FU27=""),"",SUM(FK27)*SUM(FO$4)+SUM(FP27)*SUM(FT$4)+SUM(FU27)*SUM(FY$4)+SUM(FZ27)*SUM(GD$4)+SUM(GE27)*SUM(GI$4))</f>
        <v>13.784722222222221</v>
      </c>
      <c r="GK27" s="104">
        <f>IF(AND(FL27="",FQ27="",FV27=""),"",SUM(FL27)*SUM(FO$4)+SUM(FQ27)*SUM(FT$4)+SUM(FV27)*SUM(FY$4)+SUM(GA27)*SUM(GD$4)+SUM(GF27)*SUM(GI$4))</f>
        <v>8.125</v>
      </c>
      <c r="GL27" s="104">
        <f>IF(AND(FM27="",FR27="",FW27=""),"",SUM(FM27)*SUM(FO$4)+SUM(FR27)*SUM(FT$4)+SUM(FW27)*SUM(FY$4)+SUM(GB27)*SUM(GD$4)+SUM(GG27)*SUM(GI$4))</f>
        <v>10.388888888888889</v>
      </c>
      <c r="GM27" s="104" t="str">
        <f>IF(AND(FN27="",FS27="",FX27=""),"",SUM(FN27)*SUM(FO$4)+SUM(FS27)*SUM(FT$4)+SUM(FX27)*SUM(FY$4)+SUM(GC27)*SUM(GD$4)+SUM(GH27)*SUM(GI$4))</f>
        <v/>
      </c>
      <c r="GN27" s="104">
        <f>IF(AND(FO27="",FT27="",FY27=""),"",SUM(FO27)*SUM(FO$4)+SUM(FT27)*SUM(FT$4)+SUM(FY27)*SUM(FY$4)+SUM(GD27)*SUM(GD$4)+SUM(GI27)*SUM(GI$4))</f>
        <v>10.388888888888889</v>
      </c>
      <c r="GO27" s="105">
        <f>IF(GL27="","",IF(SUM(GN27)=0,IF(SUM(GL27)&gt;=10,GO$4,0),IF(SUM(GN27)&gt;=10,GO$4,0)))</f>
        <v>2</v>
      </c>
      <c r="GP27" s="109">
        <f>IF(ISERROR(RANK(GN27,GN$6:GN$31)),"",RANK(GN27,GN$6:GN$31))</f>
        <v>16</v>
      </c>
      <c r="GQ27" s="198">
        <v>7.5</v>
      </c>
      <c r="GR27" s="198">
        <v>12.75</v>
      </c>
      <c r="GS27" s="104">
        <f>IF(AND(GQ27="",GR27=""),"",GQ27*GQ$4+GR27*(1-GQ$4))</f>
        <v>10.649999999999999</v>
      </c>
      <c r="GT27" s="200"/>
      <c r="GU27" s="104">
        <f>IF(AND(GQ27="",GR27=""),"",IF(OR(GT27="",GT27&lt;GS27),GS27,IF(GR27="",GT27,GQ27*GQ$4+GT27*(1-GQ$4))))</f>
        <v>10.649999999999999</v>
      </c>
      <c r="GV27" s="102">
        <v>10</v>
      </c>
      <c r="GW27" s="102">
        <v>10</v>
      </c>
      <c r="GX27" s="104">
        <f>IF(AND(GV27="",GW27=""),"",GV27*GV$4+GW27*(1-GV$4))</f>
        <v>10</v>
      </c>
      <c r="GY27" s="102"/>
      <c r="GZ27" s="104">
        <f>IF(AND(GV27="",GW27=""),"",IF(OR(GY27="",GY27&lt;GX27),GX27,IF(GW27="",GY27,GV27*GV$4+GY27*(1-GV$4))))</f>
        <v>10</v>
      </c>
      <c r="HA27" s="102">
        <v>10</v>
      </c>
      <c r="HB27" s="102">
        <v>10</v>
      </c>
      <c r="HC27" s="104">
        <f>IF(AND(HA27="",HB27=""),"",HA27*HA$4+HB27*(1-HA$4))</f>
        <v>10</v>
      </c>
      <c r="HD27" s="118"/>
      <c r="HE27" s="104">
        <f>IF(AND(HA27="",HB27=""),"",IF(OR(HD27="",HD27&lt;HC27),HC27,IF(HB27="",HD27,HA27*HA$4+HD27*(1-HA$4))))</f>
        <v>10</v>
      </c>
      <c r="HF27" s="102"/>
      <c r="HG27" s="102"/>
      <c r="HH27" s="104" t="str">
        <f>IF(AND(HF27="",HG27=""),"",HF27*HF$4+HG27*(1-HF$4))</f>
        <v/>
      </c>
      <c r="HI27" s="118"/>
      <c r="HJ27" s="104" t="str">
        <f>IF(AND(HF27="",HG27=""),"",IF(OR(HI27="",HI27&lt;HH27),HH27,IF(HG27="",HI27,HF27*HF$4+HI27*(1-HF$4))))</f>
        <v/>
      </c>
      <c r="HK27" s="102"/>
      <c r="HL27" s="102"/>
      <c r="HM27" s="104" t="str">
        <f>IF(AND(HK27="",HL27=""),"",HK27*HK$4+HL27*(1-HK$4))</f>
        <v/>
      </c>
      <c r="HN27" s="102"/>
      <c r="HO27" s="104" t="str">
        <f>IF(AND(HK27="",HL27=""),"",IF(OR(HN27="",HN27&lt;HM27),HM27,IF(HL27="",HN27,HK27*HK$4+HN27*(1-HK$4))))</f>
        <v/>
      </c>
      <c r="HP27" s="104">
        <f>IF(AND(GQ27="",GV27="",HA27=""),"",SUM(GQ27)*SUM(GU$4)+SUM(GV27)*SUM(GZ$4)+SUM(HA27)*SUM(HE$4)+SUM(HF27)*SUM(HJ$4)+SUM(HK27)*SUM(HO$4))</f>
        <v>9.0625</v>
      </c>
      <c r="HQ27" s="104">
        <f>IF(AND(GR27="",GW27="",HB27=""),"",SUM(GR27)*SUM(GU$4)+SUM(GW27)*SUM(GZ$4)+SUM(HB27)*SUM(HE$4)+SUM(HG27)*SUM(HJ$4)+SUM(HL27)*SUM(HO$4))</f>
        <v>11.03125</v>
      </c>
      <c r="HR27" s="104">
        <f>IF(AND(GS27="",GX27="",HC27=""),"",SUM(GS27)*SUM(GU$4)+SUM(GX27)*SUM(GZ$4)+SUM(HC27)*SUM(HE$4)+SUM(HH27)*SUM(HJ$4)+SUM(HM27)*SUM(HO$4))</f>
        <v>10.243749999999999</v>
      </c>
      <c r="HS27" s="104" t="str">
        <f>IF(AND(GT27="",GY27="",HD27=""),"",SUM(GT27)*SUM(GU$4)+SUM(GY27)*SUM(GZ$4)+SUM(HD27)*SUM(HE$4)+SUM(HI27)*SUM(HJ$4)+SUM(HN27)*SUM(HO$4))</f>
        <v/>
      </c>
      <c r="HT27" s="104">
        <f>IF(AND(GU27="",GZ27="",HE27=""),"",SUM(GU27)*SUM(GU$4)+SUM(GZ27)*SUM(GZ$4)+SUM(HE27)*SUM(HE$4)+SUM(HJ27)*SUM(HJ$4)+SUM(HO27)*SUM(HO$4))</f>
        <v>10.243749999999999</v>
      </c>
      <c r="HU27" s="105">
        <f>IF(HR27="","",IF(SUM(HT27)=0,IF(SUM(HR27)&gt;=10,HU$4,0),IF(SUM(HT27)&gt;=10,HU$4,0)))</f>
        <v>2</v>
      </c>
      <c r="HV27" s="109">
        <f>IF(ISERROR(RANK(HT27,HT$6:HT$31)),"",RANK(HT27,HT$6:HT$31))</f>
        <v>10</v>
      </c>
      <c r="HW27" s="102">
        <v>9.5</v>
      </c>
      <c r="HX27" s="102">
        <v>9.5</v>
      </c>
      <c r="HY27" s="104">
        <f>IF(AND(HW27="",HX27=""),"",HW27*HW$4+HX27*(1-HW$4))</f>
        <v>9.5</v>
      </c>
      <c r="HZ27" s="102">
        <v>9</v>
      </c>
      <c r="IA27" s="104">
        <f>IF(AND(HW27="",HX27=""),"",IF(OR(HZ27="",HZ27&lt;HY27),HY27,IF(HX27="",HZ27,HW27*HW$4+HZ27*(1-HW$4))))</f>
        <v>9.5</v>
      </c>
      <c r="IB27" s="102">
        <v>9</v>
      </c>
      <c r="IC27" s="102">
        <v>9</v>
      </c>
      <c r="ID27" s="104">
        <f>IF(AND(IB27="",IC27=""),"",IB27*IB$4+IC27*(1-IB$4))</f>
        <v>9</v>
      </c>
      <c r="IE27" s="102"/>
      <c r="IF27" s="104">
        <f>IF(AND(IB27="",IC27=""),"",IF(OR(IE27="",IE27&lt;ID27),ID27,IF(IC27="",IE27,IB27*IB$4+IE27*(1-IB$4))))</f>
        <v>9</v>
      </c>
      <c r="IG27" s="102"/>
      <c r="IH27" s="102"/>
      <c r="II27" s="104" t="str">
        <f>IF(AND(IG27="",IH27=""),"",IG27*IG$4+IH27*(1-IG$4))</f>
        <v/>
      </c>
      <c r="IJ27" s="118"/>
      <c r="IK27" s="104" t="str">
        <f>IF(AND(IG27="",IH27=""),"",IF(OR(IJ27="",IJ27&lt;II27),II27,IF(IH27="",IJ27,IG27*IG$4+IJ27*(1-IG$4))))</f>
        <v/>
      </c>
      <c r="IL27" s="102"/>
      <c r="IM27" s="102"/>
      <c r="IN27" s="104" t="str">
        <f>IF(AND(IL27="",IM27=""),"",IL27*IL$4+IM27*(1-IL$4))</f>
        <v/>
      </c>
      <c r="IO27" s="118"/>
      <c r="IP27" s="104" t="str">
        <f>IF(AND(IL27="",IM27=""),"",IF(OR(IO27="",IO27&lt;IN27),IN27,IF(IM27="",IO27,IL27*IL$4+IO27*(1-IL$4))))</f>
        <v/>
      </c>
      <c r="IQ27" s="102"/>
      <c r="IR27" s="102"/>
      <c r="IS27" s="104" t="str">
        <f>IF(AND(IQ27="",IR27=""),"",IQ27*IQ$4+IR27*(1-IQ$4))</f>
        <v/>
      </c>
      <c r="IT27" s="102"/>
      <c r="IU27" s="104" t="str">
        <f>IF(AND(IQ27="",IR27=""),"",IF(OR(IT27="",IT27&lt;IS27),IS27,IF(IR27="",IT27,IQ27*IQ$4+IT27*(1-IQ$4))))</f>
        <v/>
      </c>
      <c r="IV27" s="104">
        <f>IF(AND(HW27="",IB27="",IG27=""),"",SUM(HW27)*SUM(IA$4)+SUM(IB27)*SUM(IF$4)+SUM(IG27)*SUM(IK$4)+SUM(IL27)*SUM(IP$4)+SUM(IQ27)*SUM(IU$4))</f>
        <v>9.25</v>
      </c>
      <c r="IW27" s="104">
        <f>IF(AND(HX27="",IC27="",IH27=""),"",SUM(HX27)*SUM(IA$4)+SUM(IC27)*SUM(IF$4)+SUM(IH27)*SUM(IK$4)+SUM(IM27)*SUM(IP$4)+SUM(IR27)*SUM(IU$4))</f>
        <v>9.25</v>
      </c>
      <c r="IX27" s="104">
        <f>IF(AND(HY27="",ID27="",II27=""),"",SUM(HY27)*SUM(IA$4)+SUM(ID27)*SUM(IF$4)+SUM(II27)*SUM(IK$4)+SUM(IN27)*SUM(IP$4)+SUM(IS27)*SUM(IU$4))</f>
        <v>9.25</v>
      </c>
      <c r="IY27" s="104">
        <f>IF(AND(HZ27="",IE27="",IJ27=""),"",SUM(HZ27)*SUM(IA$4)+SUM(IE27)*SUM(IF$4)+SUM(IJ27)*SUM(IK$4)+SUM(IO27)*SUM(IP$4)+SUM(IT27)*SUM(IU$4))</f>
        <v>4.5</v>
      </c>
      <c r="IZ27" s="104">
        <f>IF(AND(IA27="",IF27="",IK27=""),"",SUM(IA27)*SUM(IA$4)+SUM(IF27)*SUM(IF$4)+SUM(IK27)*SUM(IK$4)+SUM(IP27)*SUM(IP$4)+SUM(IU27)*SUM(IU$4))</f>
        <v>9.25</v>
      </c>
      <c r="JA27" s="105">
        <f>IF(IX27="","",IF(SUM(IZ27)=0,IF(SUM(IX27)&gt;=10,JA$4,0),IF(SUM(IZ27)&gt;=10,JA$4,0)))</f>
        <v>0</v>
      </c>
      <c r="JB27" s="109">
        <f>IF(ISERROR(RANK(IZ27,IZ$6:IZ$31)),"",RANK(IZ27,IZ$6:IZ$31))</f>
        <v>23</v>
      </c>
      <c r="JC27" s="102">
        <v>9</v>
      </c>
      <c r="JD27" s="102">
        <v>9</v>
      </c>
      <c r="JE27" s="104">
        <f>IF(AND(JC27="",JD27=""),"",JC27*JC$4+JD27*(1-JC$4))</f>
        <v>9</v>
      </c>
      <c r="JF27" s="102"/>
      <c r="JG27" s="104">
        <f>IF(AND(JC27="",JD27=""),"",IF(OR(JF27="",JF27&lt;JE27),JE27,IF(JD27="",JF27,JC27*JC$4+JF27*(1-JC$4))))</f>
        <v>9</v>
      </c>
      <c r="JH27" s="102"/>
      <c r="JI27" s="102"/>
      <c r="JJ27" s="104" t="str">
        <f>IF(AND(JH27="",JI27=""),"",JH27*JH$4+JI27*(1-JH$4))</f>
        <v/>
      </c>
      <c r="JK27" s="102"/>
      <c r="JL27" s="104" t="str">
        <f>IF(AND(JH27="",JI27=""),"",IF(OR(JK27="",JK27&lt;JJ27),JJ27,IF(JI27="",JK27,JH27*JH$4+JK27*(1-JH$4))))</f>
        <v/>
      </c>
      <c r="JM27" s="102"/>
      <c r="JN27" s="102"/>
      <c r="JO27" s="104" t="str">
        <f>IF(AND(JM27="",JN27=""),"",JM27*JM$4+JN27*(1-JM$4))</f>
        <v/>
      </c>
      <c r="JP27" s="118"/>
      <c r="JQ27" s="104" t="str">
        <f>IF(AND(JM27="",JN27=""),"",IF(OR(JP27="",JP27&lt;JO27),JO27,IF(JN27="",JP27,JM27*JM$4+JP27*(1-JM$4))))</f>
        <v/>
      </c>
      <c r="JR27" s="102"/>
      <c r="JS27" s="102"/>
      <c r="JT27" s="104" t="str">
        <f>IF(AND(JR27="",JS27=""),"",JR27*JR$4+JS27*(1-JR$4))</f>
        <v/>
      </c>
      <c r="JU27" s="118"/>
      <c r="JV27" s="104" t="str">
        <f>IF(AND(JR27="",JS27=""),"",IF(OR(JU27="",JU27&lt;JT27),JT27,IF(JS27="",JU27,JR27*JR$4+JU27*(1-JR$4))))</f>
        <v/>
      </c>
      <c r="JW27" s="102"/>
      <c r="JX27" s="102"/>
      <c r="JY27" s="104" t="str">
        <f>IF(AND(JW27="",JX27=""),"",JW27*JW$4+JX27*(1-JW$4))</f>
        <v/>
      </c>
      <c r="JZ27" s="102"/>
      <c r="KA27" s="104" t="str">
        <f>IF(AND(JW27="",JX27=""),"",IF(OR(JZ27="",JZ27&lt;JY27),JY27,IF(JX27="",JZ27,JW27*JW$4+JZ27*(1-JW$4))))</f>
        <v/>
      </c>
      <c r="KB27" s="104">
        <f>IF(AND(JC27="",JH27="",JM27=""),"",SUM(JC27)*SUM(JG$4)+SUM(JH27)*SUM(JL$4)+SUM(JM27)*SUM(JQ$4)+SUM(JR27)*SUM(JV$4)+SUM(JW27)*SUM(KA$4))</f>
        <v>9</v>
      </c>
      <c r="KC27" s="104">
        <f>IF(AND(JD27="",JI27="",JN27=""),"",SUM(JD27)*SUM(JG$4)+SUM(JI27)*SUM(JL$4)+SUM(JN27)*SUM(JQ$4)+SUM(JS27)*SUM(JV$4)+SUM(JX27)*SUM(KA$4))</f>
        <v>9</v>
      </c>
      <c r="KD27" s="104">
        <f>IF(AND(JE27="",JJ27="",JO27=""),"",SUM(JE27)*SUM(JG$4)+SUM(JJ27)*SUM(JL$4)+SUM(JO27)*SUM(JQ$4)+SUM(JT27)*SUM(JV$4)+SUM(JY27)*SUM(KA$4))</f>
        <v>9</v>
      </c>
      <c r="KE27" s="104" t="str">
        <f>IF(AND(JF27="",JK27="",JP27=""),"",SUM(JF27)*SUM(JG$4)+SUM(JK27)*SUM(JL$4)+SUM(JP27)*SUM(JQ$4)+SUM(JU27)*SUM(JV$4)+SUM(JZ27)*SUM(KA$4))</f>
        <v/>
      </c>
      <c r="KF27" s="104">
        <f>IF(AND(JG27="",JL27="",JQ27=""),"",SUM(JG27)*SUM(JG$4)+SUM(JL27)*SUM(JL$4)+SUM(JQ27)*SUM(JQ$4)+SUM(JV27)*SUM(JV$4)+SUM(KA27)*SUM(KA$4))</f>
        <v>9</v>
      </c>
      <c r="KG27" s="105">
        <f>IF(KD27="","",IF(SUM(KF27)=0,IF(SUM(KD27)&gt;=10,KG$4,0),IF(SUM(KF27)&gt;=10,KG$4,0)))</f>
        <v>0</v>
      </c>
      <c r="KH27" s="109">
        <f>IF(ISERROR(RANK(KF27,KF$6:KF$31)),"",RANK(KF27,KF$6:KF$31))</f>
        <v>22</v>
      </c>
      <c r="KI27" s="102">
        <v>7.5</v>
      </c>
      <c r="KJ27" s="102">
        <v>6.5</v>
      </c>
      <c r="KK27" s="104">
        <f>IF(AND(KI27="",KJ27=""),"",KI27*KI$4+KJ27*(1-KI$4))</f>
        <v>6.9</v>
      </c>
      <c r="KL27" s="102">
        <v>11</v>
      </c>
      <c r="KM27" s="104">
        <f>IF(AND(KI27="",KJ27=""),"",IF(OR(KL27="",KL27&lt;KK27),KK27,IF(KJ27="",KL27,KI27*KI$4+KL27*(1-KI$4))))</f>
        <v>9.6</v>
      </c>
      <c r="KN27" s="197">
        <v>12.5</v>
      </c>
      <c r="KO27" s="198">
        <v>11.25</v>
      </c>
      <c r="KP27" s="104">
        <f>IF(AND(KN27="",KO27=""),"",KN27*KN$4+KO27*(1-KN$4))</f>
        <v>11.75</v>
      </c>
      <c r="KQ27" s="200"/>
      <c r="KR27" s="104">
        <f>IF(AND(KN27="",KO27=""),"",IF(OR(KQ27="",KQ27&lt;KP27),KP27,IF(KO27="",KQ27,KN27*KN$4+KQ27*(1-KN$4))))</f>
        <v>11.75</v>
      </c>
      <c r="KS27" s="102">
        <v>16</v>
      </c>
      <c r="KT27" s="102">
        <v>16</v>
      </c>
      <c r="KU27" s="104">
        <f>IF(AND(KS27="",KT27=""),"",KS27*KS$4+KT27*(1-KS$4))</f>
        <v>16</v>
      </c>
      <c r="KV27" s="118"/>
      <c r="KW27" s="104">
        <f>IF(AND(KS27="",KT27=""),"",IF(OR(KV27="",KV27&lt;KU27),KU27,IF(KT27="",KV27,KS27*KS$4+KV27*(1-KS$4))))</f>
        <v>16</v>
      </c>
      <c r="KX27" s="102"/>
      <c r="KY27" s="102"/>
      <c r="KZ27" s="104" t="str">
        <f>IF(AND(KX27="",KY27=""),"",KX27*KX$4+KY27*(1-KX$4))</f>
        <v/>
      </c>
      <c r="LA27" s="118"/>
      <c r="LB27" s="104" t="str">
        <f>IF(AND(KX27="",KY27=""),"",IF(OR(LA27="",LA27&lt;KZ27),KZ27,IF(KY27="",LA27,KX27*KX$4+LA27*(1-KX$4))))</f>
        <v/>
      </c>
      <c r="LC27" s="102"/>
      <c r="LD27" s="102"/>
      <c r="LE27" s="104" t="str">
        <f>IF(AND(LC27="",LD27=""),"",LC27*LC$4+LD27*(1-LC$4))</f>
        <v/>
      </c>
      <c r="LF27" s="102"/>
      <c r="LG27" s="104" t="str">
        <f>IF(AND(LC27="",LD27=""),"",IF(OR(LF27="",LF27&lt;LE27),LE27,IF(LD27="",LF27,LC27*LC$4+LF27*(1-LC$4))))</f>
        <v/>
      </c>
      <c r="LH27" s="104">
        <f>IF(AND(KI27="",KN27="",KS27=""),"",SUM(KI27)*SUM(KM$4)+SUM(KN27)*SUM(KR$4)+SUM(KS27)*SUM(KW$4)+SUM(KX27)*SUM(LB$4)+SUM(LC27)*SUM(LG$4))</f>
        <v>11.5</v>
      </c>
      <c r="LI27" s="104">
        <f>IF(AND(KJ27="",KO27="",KT27=""),"",SUM(KJ27)*SUM(KM$4)+SUM(KO27)*SUM(KR$4)+SUM(KT27)*SUM(KW$4)+SUM(KY27)*SUM(LB$4)+SUM(LD27)*SUM(LG$4))</f>
        <v>10.65625</v>
      </c>
      <c r="LJ27" s="104">
        <f>IF(AND(KK27="",KP27="",KU27=""),"",SUM(KK27)*SUM(KM$4)+SUM(KP27)*SUM(KR$4)+SUM(KU27)*SUM(KW$4)+SUM(KZ27)*SUM(LB$4)+SUM(LE27)*SUM(LG$4))</f>
        <v>10.99375</v>
      </c>
      <c r="LK27" s="104">
        <f>IF(AND(KL27="",KQ27="",KV27=""),"",SUM(KL27)*SUM(KM$4)+SUM(KQ27)*SUM(KR$4)+SUM(KV27)*SUM(KW$4)+SUM(LA27)*SUM(LB$4)+SUM(LF27)*SUM(LG$4))</f>
        <v>4.125</v>
      </c>
      <c r="LL27" s="104">
        <f>IF(AND(KM27="",KR27="",KW27=""),"",SUM(KM27)*SUM(KM$4)+SUM(KR27)*SUM(KR$4)+SUM(KW27)*SUM(KW$4)+SUM(LB27)*SUM(LB$4)+SUM(LG27)*SUM(LG$4))</f>
        <v>12.00625</v>
      </c>
      <c r="LM27" s="105">
        <f>IF(LJ27="","",IF(SUM(LL27)=0,IF(SUM(LJ27)&gt;=10,LM$4,0),IF(SUM(LL27)&gt;=10,LM$4,0)))</f>
        <v>2</v>
      </c>
      <c r="LN27" s="109">
        <f>IF(ISERROR(RANK(LL27,LL$6:LL$31)),"",RANK(LL27,LL$6:LL$31))</f>
        <v>15</v>
      </c>
      <c r="LO27" s="102"/>
      <c r="LP27" s="102"/>
      <c r="LQ27" s="104" t="str">
        <f>IF(AND(LO27="",LP27=""),"",LO27*LO$4+LP27*(1-LO$4))</f>
        <v/>
      </c>
      <c r="LR27" s="102"/>
      <c r="LS27" s="104" t="str">
        <f>IF(AND(LO27="",LP27=""),"",IF(OR(LR27="",LR27&lt;LQ27),LQ27,IF(LP27="",LR27,LO27*LO$4+LR27*(1-LO$4))))</f>
        <v/>
      </c>
      <c r="LT27" s="102"/>
      <c r="LU27" s="102"/>
      <c r="LV27" s="104" t="str">
        <f>IF(AND(LT27="",LU27=""),"",LT27*LT$4+LU27*(1-LT$4))</f>
        <v/>
      </c>
      <c r="LW27" s="102"/>
      <c r="LX27" s="104" t="str">
        <f>IF(AND(LT27="",LU27=""),"",IF(OR(LW27="",LW27&lt;LV27),LV27,IF(LU27="",LW27,LT27*LT$4+LW27*(1-LT$4))))</f>
        <v/>
      </c>
      <c r="LY27" s="102"/>
      <c r="LZ27" s="102"/>
      <c r="MA27" s="104" t="str">
        <f>IF(AND(LY27="",LZ27=""),"",LY27*LY$4+LZ27*(1-LY$4))</f>
        <v/>
      </c>
      <c r="MB27" s="118"/>
      <c r="MC27" s="104" t="str">
        <f>IF(AND(LY27="",LZ27=""),"",IF(OR(MB27="",MB27&lt;MA27),MA27,IF(LZ27="",MB27,LY27*LY$4+MB27*(1-LY$4))))</f>
        <v/>
      </c>
      <c r="MD27" s="102"/>
      <c r="ME27" s="102"/>
      <c r="MF27" s="104" t="str">
        <f>IF(AND(MD27="",ME27=""),"",MD27*MD$4+ME27*(1-MD$4))</f>
        <v/>
      </c>
      <c r="MG27" s="118"/>
      <c r="MH27" s="104" t="str">
        <f>IF(AND(MD27="",ME27=""),"",IF(OR(MG27="",MG27&lt;MF27),MF27,IF(ME27="",MG27,MD27*MD$4+MG27*(1-MD$4))))</f>
        <v/>
      </c>
      <c r="MI27" s="102"/>
      <c r="MJ27" s="102"/>
      <c r="MK27" s="104" t="str">
        <f>IF(AND(MI27="",MJ27=""),"",MI27*MI$4+MJ27*(1-MI$4))</f>
        <v/>
      </c>
      <c r="ML27" s="102"/>
      <c r="MM27" s="104" t="str">
        <f>IF(AND(MI27="",MJ27=""),"",IF(OR(ML27="",ML27&lt;MK27),MK27,IF(MJ27="",ML27,MI27*MI$4+ML27*(1-MI$4))))</f>
        <v/>
      </c>
      <c r="MN27" s="104" t="str">
        <f>IF(AND(LO27="",LT27="",LY27=""),"",SUM(LO27)*SUM(LS$4)+SUM(LT27)*SUM(LX$4)+SUM(LY27)*SUM(MC$4)+SUM(MD27)*SUM(MH$4)+SUM(MI27)*SUM(MM$4))</f>
        <v/>
      </c>
      <c r="MO27" s="104" t="str">
        <f>IF(AND(LP27="",LU27="",LZ27=""),"",SUM(LP27)*SUM(LS$4)+SUM(LU27)*SUM(LX$4)+SUM(LZ27)*SUM(MC$4)+SUM(ME27)*SUM(MH$4)+SUM(MJ27)*SUM(MM$4))</f>
        <v/>
      </c>
      <c r="MP27" s="104" t="str">
        <f>IF(AND(LQ27="",LV27="",MA27=""),"",SUM(LQ27)*SUM(LS$4)+SUM(LV27)*SUM(LX$4)+SUM(MA27)*SUM(MC$4)+SUM(MF27)*SUM(MH$4)+SUM(MK27)*SUM(MM$4))</f>
        <v/>
      </c>
      <c r="MQ27" s="104" t="str">
        <f>IF(AND(LR27="",LW27="",MB27=""),"",SUM(LR27)*SUM(LS$4)+SUM(LW27)*SUM(LX$4)+SUM(MB27)*SUM(MC$4)+SUM(MG27)*SUM(MH$4)+SUM(ML27)*SUM(MM$4))</f>
        <v/>
      </c>
      <c r="MR27" s="104" t="str">
        <f>IF(AND(LS27="",LX27="",MC27=""),"",SUM(LS27)*SUM(LS$4)+SUM(LX27)*SUM(LX$4)+SUM(MC27)*SUM(MC$4)+SUM(MH27)*SUM(MH$4)+SUM(MM27)*SUM(MM$4))</f>
        <v/>
      </c>
      <c r="MS27" s="105" t="str">
        <f>IF(MP27="","",IF(SUM(MR27)=0,IF(SUM(MP27)&gt;=10,MS$4,0),IF(SUM(MR27)&gt;=10,MS$4,0)))</f>
        <v/>
      </c>
      <c r="MT27" s="109" t="str">
        <f>IF(ISERROR(RANK(MR27,MR$6:MR$31)),"",RANK(MR27,MR$6:MR$31))</f>
        <v/>
      </c>
      <c r="MU27" s="102"/>
      <c r="MV27" s="102"/>
      <c r="MW27" s="104" t="str">
        <f>IF(AND(MU27="",MV27=""),"",MU27*MU$4+MV27*(1-MU$4))</f>
        <v/>
      </c>
      <c r="MX27" s="102"/>
      <c r="MY27" s="104" t="str">
        <f>IF(AND(MU27="",MV27=""),"",IF(OR(MX27="",MX27&lt;MW27),MW27,IF(MV27="",MX27,MU27*MU$4+MX27*(1-MU$4))))</f>
        <v/>
      </c>
      <c r="MZ27" s="102"/>
      <c r="NA27" s="102"/>
      <c r="NB27" s="104" t="str">
        <f>IF(AND(MZ27="",NA27=""),"",MZ27*MZ$4+NA27*(1-MZ$4))</f>
        <v/>
      </c>
      <c r="NC27" s="102"/>
      <c r="ND27" s="104" t="str">
        <f>IF(AND(MZ27="",NA27=""),"",IF(OR(NC27="",NC27&lt;NB27),NB27,IF(NA27="",NC27,MZ27*MZ$4+NC27*(1-MZ$4))))</f>
        <v/>
      </c>
      <c r="NE27" s="102"/>
      <c r="NF27" s="102"/>
      <c r="NG27" s="104" t="str">
        <f>IF(AND(NE27="",NF27=""),"",NE27*NE$4+NF27*(1-NE$4))</f>
        <v/>
      </c>
      <c r="NH27" s="118"/>
      <c r="NI27" s="104" t="str">
        <f>IF(AND(NE27="",NF27=""),"",IF(OR(NH27="",NH27&lt;NG27),NG27,IF(NF27="",NH27,NE27*NE$4+NH27*(1-NE$4))))</f>
        <v/>
      </c>
      <c r="NJ27" s="102"/>
      <c r="NK27" s="102"/>
      <c r="NL27" s="104" t="str">
        <f>IF(AND(NJ27="",NK27=""),"",NJ27*NJ$4+NK27*(1-NJ$4))</f>
        <v/>
      </c>
      <c r="NM27" s="118"/>
      <c r="NN27" s="104" t="str">
        <f>IF(AND(NJ27="",NK27=""),"",IF(OR(NM27="",NM27&lt;NL27),NL27,IF(NK27="",NM27,NJ27*NJ$4+NM27*(1-NJ$4))))</f>
        <v/>
      </c>
      <c r="NO27" s="102"/>
      <c r="NP27" s="102"/>
      <c r="NQ27" s="104" t="str">
        <f>IF(AND(NO27="",NP27=""),"",NO27*NO$4+NP27*(1-NO$4))</f>
        <v/>
      </c>
      <c r="NR27" s="102"/>
      <c r="NS27" s="104" t="str">
        <f>IF(AND(NO27="",NP27=""),"",IF(OR(NR27="",NR27&lt;NQ27),NQ27,IF(NP27="",NR27,NO27*NO$4+NR27*(1-NO$4))))</f>
        <v/>
      </c>
      <c r="NT27" s="104" t="str">
        <f>IF(AND(MU27="",MZ27="",NE27=""),"",SUM(MU27)*SUM(MY$4)+SUM(MZ27)*SUM(ND$4)+SUM(NE27)*SUM(NI$4)+SUM(NJ27)*SUM(NN$4)+SUM(NO27)*SUM(NS$4))</f>
        <v/>
      </c>
      <c r="NU27" s="104" t="str">
        <f>IF(AND(MV27="",NA27="",NF27=""),"",SUM(MV27)*SUM(MY$4)+SUM(NA27)*SUM(ND$4)+SUM(NF27)*SUM(NI$4)+SUM(NK27)*SUM(NN$4)+SUM(NP27)*SUM(NS$4))</f>
        <v/>
      </c>
      <c r="NV27" s="104" t="str">
        <f>IF(AND(MW27="",NB27="",NG27=""),"",SUM(MW27)*SUM(MY$4)+SUM(NB27)*SUM(ND$4)+SUM(NG27)*SUM(NI$4)+SUM(NL27)*SUM(NN$4)+SUM(NQ27)*SUM(NS$4))</f>
        <v/>
      </c>
      <c r="NW27" s="104" t="str">
        <f>IF(AND(MX27="",NC27="",NH27=""),"",SUM(MX27)*SUM(MY$4)+SUM(NC27)*SUM(ND$4)+SUM(NH27)*SUM(NI$4)+SUM(NM27)*SUM(NN$4)+SUM(NR27)*SUM(NS$4))</f>
        <v/>
      </c>
      <c r="NX27" s="104" t="str">
        <f>IF(AND(MY27="",ND27="",NI27=""),"",SUM(MY27)*SUM(MY$4)+SUM(ND27)*SUM(ND$4)+SUM(NI27)*SUM(NI$4)+SUM(NN27)*SUM(NN$4)+SUM(NS27)*SUM(NS$4))</f>
        <v/>
      </c>
      <c r="NY27" s="105" t="str">
        <f>IF(NV27="","",IF(SUM(NX27)=0,IF(SUM(NV27)&gt;=10,NY$4,0),IF(SUM(NX27)&gt;=10,NY$4,0)))</f>
        <v/>
      </c>
      <c r="NZ27" s="109" t="str">
        <f>IF(ISERROR(RANK(NX27,NX$6:NX$31)),"",RANK(NX27,NX$6:NX$31))</f>
        <v/>
      </c>
      <c r="OA27" s="73" t="str">
        <f>B27</f>
        <v>Senia</v>
      </c>
      <c r="OB27" s="104">
        <f>AJ27</f>
        <v>8.3874999999999993</v>
      </c>
      <c r="OC27" s="104">
        <f>BP27</f>
        <v>10.00625</v>
      </c>
      <c r="OD27" s="104">
        <f>CV27</f>
        <v>11.31025</v>
      </c>
      <c r="OE27" s="104">
        <f>EB27</f>
        <v>10.199999999999999</v>
      </c>
      <c r="OF27" s="104">
        <f>FH27</f>
        <v>11.149999999999999</v>
      </c>
      <c r="OG27" s="104">
        <f>GN27</f>
        <v>10.388888888888889</v>
      </c>
      <c r="OH27" s="104">
        <f>HT27</f>
        <v>10.243749999999999</v>
      </c>
      <c r="OI27" s="104">
        <f>IZ27</f>
        <v>9.25</v>
      </c>
      <c r="OJ27" s="104">
        <f>KF27</f>
        <v>9</v>
      </c>
      <c r="OK27" s="104">
        <f>LL27</f>
        <v>12.00625</v>
      </c>
      <c r="OL27" s="104" t="str">
        <f>MR27</f>
        <v/>
      </c>
      <c r="OM27" s="104" t="str">
        <f>NX27</f>
        <v/>
      </c>
      <c r="ON27" s="134"/>
      <c r="OO27" s="104" t="e">
        <f>IF(AF27="","",(SUM(#REF!)*SUM($AK$4)+SUM(BL27)*SUM($BQ$4)+SUM(CR27)*SUM($CW$4)+SUM(DX27)*SUM($EC$4)+SUM(FD27)*SUM($FI$4)+SUM(GJ27)*SUM($GO$4)+SUM(HP27)*SUM($HU$4)+SUM(IV27)*SUM($JA$4)+SUM(KB27)*SUM($KG$4)+SUM(LH27)*SUM($LM$4)+SUM(MN27)*SUM($MS$4)+SUM(NT27)*SUM($NY$4))/30)</f>
        <v>#REF!</v>
      </c>
      <c r="OP27" s="104" t="e">
        <f>IF(AG27="","",(SUM(#REF!)*SUM($AK$4)+SUM(BM27)*SUM($BQ$4)+SUM(CS27)*SUM($CW$4)+SUM(DY27)*SUM($EC$4)+SUM(FE27)*SUM($FI$4)+SUM(GK27)*SUM($GO$4)+SUM(HQ27)*SUM($HU$4)+SUM(IW27)*SUM($JA$4)+SUM(KC27)*SUM($KG$4)+SUM(LI27)*SUM($LM$4)+SUM(MO27)*SUM($MS$4)+SUM(NU27)*SUM($NY$4))/30)</f>
        <v>#REF!</v>
      </c>
      <c r="OQ27" s="104">
        <f>IF(AH27="","",($AK$4*SUM(AH27)+$BQ$4*SUM(BN27)+$CW$4*SUM(CT27)+$EC$4*SUM(DZ27)+$FI$4*SUM(FF27)+$GO$4*SUM(GL27)+$HU$4*SUM(HR27)+$JA$4*SUM(IX27)+$KG$4*SUM(KD27)+$LM$4*SUM(LJ27)+$MS$4*SUM(MP27)+$NY$4*SUM(NV27))/30)</f>
        <v>9.3839592592592584</v>
      </c>
      <c r="OR27" s="104">
        <f>IF(AJ27="","",($AK$4*SUM(AJ27)+$BQ$4*SUM(BP27)+$CW$4*SUM(CV27)+$EC$4*SUM(EB27)+$FI$4*SUM(FH27)+$GO$4*SUM(GN27)+$HU$4*SUM(HT27)+$JA$4*SUM(IZ27)+$KG$4*SUM(KF27)+$LM$4*SUM(LL27)+$MS$4*SUM(MR27)+$NY$4*SUM(NX27))/30)</f>
        <v>10.107709259259257</v>
      </c>
      <c r="OS27" s="105">
        <f>IF(AL27="","",SUM($AK27,$BQ27,$CW27,$EC27,$FI27,$GO27,$HU27,$JA27,$KG27,$LM27,$MS27,$NY27))</f>
        <v>21</v>
      </c>
      <c r="OT27" s="105">
        <f>IF(OR27="","",IF(OR27&lt;10,OS27,30))</f>
        <v>30</v>
      </c>
      <c r="OU27" s="134"/>
      <c r="OV27" s="109">
        <f>IF(ISERROR(RANK(OR27,OR$6:OR$31)),"",RANK(OR27,OR$6:OR$31))</f>
        <v>23</v>
      </c>
      <c r="OX27" s="95" t="s">
        <v>35</v>
      </c>
      <c r="OY27" s="95" t="s">
        <v>35</v>
      </c>
      <c r="OZ27" s="95" t="s">
        <v>36</v>
      </c>
      <c r="PA27" s="95" t="s">
        <v>35</v>
      </c>
      <c r="PB27" s="95"/>
      <c r="PC27" s="95" t="s">
        <v>35</v>
      </c>
      <c r="PD27" s="95"/>
      <c r="PE27" s="95"/>
      <c r="PF27" s="95"/>
      <c r="PG27" s="95"/>
    </row>
    <row r="28" spans="1:423" ht="15.6" x14ac:dyDescent="0.3">
      <c r="A28" s="103" t="e">
        <f>A27+1</f>
        <v>#VALUE!</v>
      </c>
      <c r="B28" s="197" t="s">
        <v>284</v>
      </c>
      <c r="C28" s="197"/>
      <c r="D28" s="195"/>
      <c r="E28" s="195"/>
      <c r="F28" s="196"/>
      <c r="G28" s="102">
        <v>14</v>
      </c>
      <c r="H28" s="102">
        <v>14</v>
      </c>
      <c r="I28" s="104">
        <f>IF(AND(G28="",H28=""),"",G28*G$4+H28*(1-G$4))</f>
        <v>14</v>
      </c>
      <c r="J28" s="102"/>
      <c r="K28" s="104">
        <f>IF(AND(G28="",H28=""),"",IF(OR(J28="",J28&lt;I28),I28,IF(H28="",J28,G28*G$4+J28*(1-G$4))))</f>
        <v>14</v>
      </c>
      <c r="L28" s="102">
        <v>16</v>
      </c>
      <c r="M28" s="102">
        <v>8.25</v>
      </c>
      <c r="N28" s="104">
        <f>IF(AND(L28="",M28=""),"",L28*L$4+M28*(1-L$4))</f>
        <v>11.350000000000001</v>
      </c>
      <c r="O28" s="102"/>
      <c r="P28" s="104">
        <f>IF(AND(L28="",M28=""),"",IF(OR(O28="",O28&lt;N28),N28,IF(M28="",O28,L28*L$4+O28*(1-L$4))))</f>
        <v>11.350000000000001</v>
      </c>
      <c r="Q28" s="102">
        <v>16.5</v>
      </c>
      <c r="R28" s="102">
        <v>14.25</v>
      </c>
      <c r="S28" s="104">
        <f>IF(AND(Q28="",R28=""),"",Q28*Q$4+R28*(1-Q$4))</f>
        <v>15.149999999999999</v>
      </c>
      <c r="T28" s="118"/>
      <c r="U28" s="104">
        <f>IF(AND(Q28="",R28=""),"",IF(OR(T28="",T28&lt;S28),S28,IF(R28="",T28,Q28*Q$4+T28*(1-Q$4))))</f>
        <v>15.149999999999999</v>
      </c>
      <c r="V28" s="102">
        <v>14.5</v>
      </c>
      <c r="W28" s="102">
        <v>7.25</v>
      </c>
      <c r="X28" s="104">
        <f>IF(AND(V28="",W28=""),"",V28*V$4+W28*(1-V$4))</f>
        <v>10.15</v>
      </c>
      <c r="Y28" s="118"/>
      <c r="Z28" s="104">
        <f>IF(AND(V28="",W28=""),"",IF(OR(Y28="",Y28&lt;X28),X28,IF(W28="",Y28,V28*V$4+Y28*(1-V$4))))</f>
        <v>10.15</v>
      </c>
      <c r="AA28" s="102"/>
      <c r="AB28" s="102"/>
      <c r="AC28" s="104" t="str">
        <f>IF(AND(AA28="",AB28=""),"",AA28*AA$4+AB28*(1-AA$4))</f>
        <v/>
      </c>
      <c r="AD28" s="102"/>
      <c r="AE28" s="104" t="str">
        <f>IF(AND(AA28="",AB28=""),"",IF(OR(AD28="",AD28&lt;AC28),AC28,IF(AB28="",AD28,AA28*AA$4+AD28*(1-AA$4))))</f>
        <v/>
      </c>
      <c r="AF28" s="104">
        <f>IF(AND(G28="",L28="",Q28=""),"",SUM(G28)*SUM(K$4)+SUM(L28)*SUM(P$4)+SUM(Q28)*SUM(U$4)+SUM(V28)*SUM(Z$4)+SUM(AA28)*SUM(AE$4))</f>
        <v>15.125</v>
      </c>
      <c r="AG28" s="104">
        <f>IF(AND(H28="",M28="",R28=""),"",SUM(H28)*SUM(K$4)+SUM(M28)*SUM(P$4)+SUM(R28)*SUM(U$4)+SUM(W28)*SUM(Z$4)+SUM(AB28)*SUM(AE$4))</f>
        <v>11.296875</v>
      </c>
      <c r="AH28" s="104">
        <f>IF(AND(I28="",N28="",S28=""),"",SUM(I28)*SUM(K$4)+SUM(N28)*SUM(P$4)+SUM(S28)*SUM(U$4)+SUM(X28)*SUM(Z$4)+SUM(AC28)*SUM(AE$4))</f>
        <v>12.828125</v>
      </c>
      <c r="AI28" s="104" t="str">
        <f>IF(AND(J28="",O28="",T28=""),"",SUM(J28)*SUM(K$4)+SUM(O28)*SUM(P$4)+SUM(T28)*SUM(U$4)+SUM(Y28)*SUM(Z$4)+SUM(AD28)*SUM(AE$4))</f>
        <v/>
      </c>
      <c r="AJ28" s="104">
        <f>IF(AND(K28="",P28="",U28=""),"",SUM(K28)*SUM(K$4)+SUM(P28)*SUM(P$4)+SUM(U28)*SUM(U$4)+SUM(Z28)*SUM(Z$4)+SUM(AE28)*SUM(AE$4))</f>
        <v>12.828125</v>
      </c>
      <c r="AK28" s="105">
        <f>IF(AH28="","",IF(SUM(AJ28)=0,IF(SUM(AH28)&gt;=10,AK$4,0),IF(SUM(AJ28)&gt;=10,AK$4,0)))</f>
        <v>5</v>
      </c>
      <c r="AL28" s="109">
        <f>IF(ISERROR(RANK(AJ28,AJ$6:AJ$31)),"",RANK(AJ28,AJ$6:AJ$31))</f>
        <v>3</v>
      </c>
      <c r="AM28" s="102">
        <v>15.75</v>
      </c>
      <c r="AN28" s="102">
        <v>14.25</v>
      </c>
      <c r="AO28" s="104">
        <f>IF(AND(AM28="",AN28=""),"",AM28*AM$4+AN28*(1-AM$4))</f>
        <v>14.85</v>
      </c>
      <c r="AP28" s="102"/>
      <c r="AQ28" s="104">
        <f>IF(AND(AM28="",AN28=""),"",IF(OR(AP28="",AP28&lt;AO28),AO28,IF(AN28="",AP28,AM28*AM$4+AP28*(1-AM$4))))</f>
        <v>14.85</v>
      </c>
      <c r="AR28" s="102">
        <v>14.75</v>
      </c>
      <c r="AS28" s="102">
        <v>8.5</v>
      </c>
      <c r="AT28" s="104">
        <f>IF(AND(AR28="",AS28=""),"",AR28*AR$4+AS28*(1-AR$4))</f>
        <v>11</v>
      </c>
      <c r="AU28" s="102"/>
      <c r="AV28" s="104">
        <f>IF(AND(AR28="",AS28=""),"",IF(OR(AU28="",AU28&lt;AT28),AT28,IF(AS28="",AU28,AR28*AR$4+AU28*(1-AR$4))))</f>
        <v>11</v>
      </c>
      <c r="AW28" s="102">
        <v>10.5</v>
      </c>
      <c r="AX28" s="102">
        <v>11.5</v>
      </c>
      <c r="AY28" s="104">
        <f>IF(AND(AW28="",AX28=""),"",AW28*AW$4+AX28*(1-AW$4))</f>
        <v>11.1</v>
      </c>
      <c r="AZ28" s="118"/>
      <c r="BA28" s="104">
        <f>IF(AND(AW28="",AX28=""),"",IF(OR(AZ28="",AZ28&lt;AY28),AY28,IF(AX28="",AZ28,AW28*AW$4+AZ28*(1-AW$4))))</f>
        <v>11.1</v>
      </c>
      <c r="BB28" s="102"/>
      <c r="BC28" s="102"/>
      <c r="BD28" s="104" t="str">
        <f>IF(AND(BB28="",BC28=""),"",BB28*BB$4+BC28*(1-BB$4))</f>
        <v/>
      </c>
      <c r="BE28" s="118"/>
      <c r="BF28" s="104" t="str">
        <f>IF(AND(BB28="",BC28=""),"",IF(OR(BE28="",BE28&lt;BD28),BD28,IF(BC28="",BE28,BB28*BB$4+BE28*(1-BB$4))))</f>
        <v/>
      </c>
      <c r="BG28" s="102"/>
      <c r="BH28" s="102"/>
      <c r="BI28" s="104" t="str">
        <f>IF(AND(BG28="",BH28=""),"",BG28*BG$4+BH28*(1-BG$4))</f>
        <v/>
      </c>
      <c r="BJ28" s="102"/>
      <c r="BK28" s="104" t="str">
        <f>IF(AND(BG28="",BH28=""),"",IF(OR(BJ28="",BJ28&lt;BI28),BI28,IF(BH28="",BJ28,BG28*BG$4+BJ28*(1-BG$4))))</f>
        <v/>
      </c>
      <c r="BL28" s="104">
        <f>IF(AND(AM28="",AR28="",AW28=""),"",SUM(AM28)*SUM(AQ$4)+SUM(AR28)*SUM(AV$4)+SUM(AW28)*SUM(BA$4)+SUM(BB28)*SUM(BF$4)+SUM(BG28)*SUM(BK$4))</f>
        <v>14.328125</v>
      </c>
      <c r="BM28" s="104">
        <f>IF(AND(AN28="",AS28="",AX28=""),"",SUM(AN28)*SUM(AQ$4)+SUM(AS28)*SUM(AV$4)+SUM(AX28)*SUM(BA$4)+SUM(BC28)*SUM(BF$4)+SUM(BH28)*SUM(BK$4))</f>
        <v>11.21875</v>
      </c>
      <c r="BN28" s="104">
        <f>IF(AND(AO28="",AT28="",AY28=""),"",SUM(AO28)*SUM(AQ$4)+SUM(AT28)*SUM(AV$4)+SUM(AY28)*SUM(BA$4)+SUM(BD28)*SUM(BF$4)+SUM(BI28)*SUM(BK$4))</f>
        <v>12.462499999999999</v>
      </c>
      <c r="BO28" s="104" t="str">
        <f>IF(AND(AP28="",AU28="",AZ28=""),"",SUM(AP28)*SUM(AQ$4)+SUM(AU28)*SUM(AV$4)+SUM(AZ28)*SUM(BA$4)+SUM(BE28)*SUM(BF$4)+SUM(BJ28)*SUM(BK$4))</f>
        <v/>
      </c>
      <c r="BP28" s="104">
        <f>IF(AND(AQ28="",AV28="",BA28=""),"",SUM(AQ28)*SUM(AQ$4)+SUM(AV28)*SUM(AV$4)+SUM(BA28)*SUM(BA$4)+SUM(BF28)*SUM(BF$4)+SUM(BK28)*SUM(BK$4))</f>
        <v>12.462499999999999</v>
      </c>
      <c r="BQ28" s="105">
        <f>IF(BN28="","",IF(SUM(BP28)=0,IF(SUM(BN28)&gt;=10,BQ$4,0),IF(SUM(BP28)&gt;=10,BQ$4,0)))</f>
        <v>4</v>
      </c>
      <c r="BR28" s="109">
        <f>IF(ISERROR(RANK(BP28,BP$6:BP$31)),"",RANK(BP28,BP$6:BP$31))</f>
        <v>5</v>
      </c>
      <c r="BS28" s="102">
        <v>15.66</v>
      </c>
      <c r="BT28" s="102">
        <v>13.5</v>
      </c>
      <c r="BU28" s="104">
        <f>IF(AND(BS28="",BT28=""),"",BS28*BS$4+BT28*(1-BS$4))</f>
        <v>14.364000000000001</v>
      </c>
      <c r="BV28" s="102"/>
      <c r="BW28" s="104">
        <f>IF(AND(BS28="",BT28=""),"",IF(OR(BV28="",BV28&lt;BU28),BU28,IF(BT28="",BV28,BS28*BS$4+BV28*(1-BS$4))))</f>
        <v>14.364000000000001</v>
      </c>
      <c r="BX28" s="102">
        <v>16.600000000000001</v>
      </c>
      <c r="BY28" s="102">
        <v>15</v>
      </c>
      <c r="BZ28" s="104">
        <f>IF(AND(BX28="",BY28=""),"",BX28*BX$4+BY28*(1-BX$4))</f>
        <v>15.64</v>
      </c>
      <c r="CA28" s="102"/>
      <c r="CB28" s="104">
        <f>IF(AND(BX28="",BY28=""),"",IF(OR(CA28="",CA28&lt;BZ28),BZ28,IF(BY28="",CA28,BX28*BX$4+CA28*(1-BX$4))))</f>
        <v>15.64</v>
      </c>
      <c r="CC28" s="102">
        <v>18.4682</v>
      </c>
      <c r="CD28" s="102">
        <v>12</v>
      </c>
      <c r="CE28" s="104">
        <f>IF(AND(CC28="",CD28=""),"",CC28*CC$4+CD28*(1-CC$4))</f>
        <v>14.58728</v>
      </c>
      <c r="CF28" s="118"/>
      <c r="CG28" s="104">
        <f>IF(AND(CC28="",CD28=""),"",IF(OR(CF28="",CF28&lt;CE28),CE28,IF(CD28="",CF28,CC28*CC$4+CF28*(1-CC$4))))</f>
        <v>14.58728</v>
      </c>
      <c r="CH28" s="102"/>
      <c r="CI28" s="102"/>
      <c r="CJ28" s="104" t="str">
        <f>IF(AND(CH28="",CI28=""),"",CH28*CH$4+CI28*(1-CH$4))</f>
        <v/>
      </c>
      <c r="CK28" s="118"/>
      <c r="CL28" s="104" t="str">
        <f>IF(AND(CH28="",CI28=""),"",IF(OR(CK28="",CK28&lt;CJ28),CJ28,IF(CI28="",CK28,CH28*CH$4+CK28*(1-CH$4))))</f>
        <v/>
      </c>
      <c r="CM28" s="102"/>
      <c r="CN28" s="102"/>
      <c r="CO28" s="104" t="str">
        <f>IF(AND(CM28="",CN28=""),"",CM28*CM$4+CN28*(1-CM$4))</f>
        <v/>
      </c>
      <c r="CP28" s="102"/>
      <c r="CQ28" s="104" t="str">
        <f>IF(AND(CM28="",CN28=""),"",IF(OR(CP28="",CP28&lt;CO28),CO28,IF(CN28="",CP28,CM28*CM$4+CP28*(1-CM$4))))</f>
        <v/>
      </c>
      <c r="CR28" s="104">
        <f>IF(AND(BS28="",BX28="",CC28=""),"",SUM(BS28)*SUM(BW$4)+SUM(BX28)*SUM(CB$4)+SUM(CC28)*SUM(CG$4)+SUM(CH28)*SUM(CL$4)+SUM(CM28)*SUM(CQ$4))</f>
        <v>16.831312499999999</v>
      </c>
      <c r="CS28" s="104">
        <f>IF(AND(BT28="",BY28="",CD28=""),"",SUM(BT28)*SUM(BW$4)+SUM(BY28)*SUM(CB$4)+SUM(CD28)*SUM(CG$4)+SUM(CI28)*SUM(CL$4)+SUM(CN28)*SUM(CQ$4))</f>
        <v>13.5</v>
      </c>
      <c r="CT28" s="104">
        <f>IF(AND(BU28="",BZ28="",CE28=""),"",SUM(BU28)*SUM(BW$4)+SUM(BZ28)*SUM(CB$4)+SUM(CE28)*SUM(CG$4)+SUM(CJ28)*SUM(CL$4)+SUM(CO28)*SUM(CQ$4))</f>
        <v>14.832525</v>
      </c>
      <c r="CU28" s="104" t="str">
        <f>IF(AND(BV28="",CA28="",CF28=""),"",SUM(BV28)*SUM(BW$4)+SUM(CA28)*SUM(CB$4)+SUM(CF28)*SUM(CG$4)+SUM(CK28)*SUM(CL$4)+SUM(CP28)*SUM(CQ$4))</f>
        <v/>
      </c>
      <c r="CV28" s="104">
        <f>IF(AND(BW28="",CB28="",CG28=""),"",SUM(BW28)*SUM(BW$4)+SUM(CB28)*SUM(CB$4)+SUM(CG28)*SUM(CG$4)+SUM(CL28)*SUM(CL$4)+SUM(CQ28)*SUM(CQ$4))</f>
        <v>14.832525</v>
      </c>
      <c r="CW28" s="105">
        <f>IF(CT28="","",IF(SUM(CV28)=0,IF(SUM(CT28)&gt;=10,CW$4,0),IF(SUM(CV28)&gt;=10,CW$4,0)))</f>
        <v>4</v>
      </c>
      <c r="CX28" s="109">
        <f>IF(ISERROR(RANK(CV28,CV$6:CV$31)),"",RANK(CV28,CV$6:CV$31))</f>
        <v>3</v>
      </c>
      <c r="CY28" s="102">
        <v>16</v>
      </c>
      <c r="CZ28" s="102">
        <v>18</v>
      </c>
      <c r="DA28" s="104">
        <f>IF(AND(CY28="",CZ28=""),"",CY28*CY$4+CZ28*(1-CY$4))</f>
        <v>17.2</v>
      </c>
      <c r="DB28" s="102"/>
      <c r="DC28" s="104">
        <f>IF(AND(CY28="",CZ28=""),"",IF(OR(DB28="",DB28&lt;DA28),DA28,IF(CZ28="",DB28,CY28*CY$4+DB28*(1-CY$4))))</f>
        <v>17.2</v>
      </c>
      <c r="DD28" s="102">
        <v>17</v>
      </c>
      <c r="DE28" s="102">
        <v>17</v>
      </c>
      <c r="DF28" s="104">
        <f>IF(AND(DD28="",DE28=""),"",DD28*DD$4+DE28*(1-DD$4))</f>
        <v>17</v>
      </c>
      <c r="DG28" s="102"/>
      <c r="DH28" s="104">
        <f>IF(AND(DD28="",DE28=""),"",IF(OR(DG28="",DG28&lt;DF28),DF28,IF(DE28="",DG28,DD28*DD$4+DG28*(1-DD$4))))</f>
        <v>17</v>
      </c>
      <c r="DI28" s="102"/>
      <c r="DJ28" s="102"/>
      <c r="DK28" s="104" t="str">
        <f>IF(AND(DI28="",DJ28=""),"",DI28*DI$4+DJ28*(1-DI$4))</f>
        <v/>
      </c>
      <c r="DL28" s="118"/>
      <c r="DM28" s="104" t="str">
        <f>IF(AND(DI28="",DJ28=""),"",IF(OR(DL28="",DL28&lt;DK28),DK28,IF(DJ28="",DL28,DI28*DI$4+DL28*(1-DI$4))))</f>
        <v/>
      </c>
      <c r="DN28" s="102"/>
      <c r="DO28" s="102"/>
      <c r="DP28" s="104" t="str">
        <f>IF(AND(DN28="",DO28=""),"",DN28*DN$4+DO28*(1-DN$4))</f>
        <v/>
      </c>
      <c r="DQ28" s="118"/>
      <c r="DR28" s="104" t="str">
        <f>IF(AND(DN28="",DO28=""),"",IF(OR(DQ28="",DQ28&lt;DP28),DP28,IF(DO28="",DQ28,DN28*DN$4+DQ28*(1-DN$4))))</f>
        <v/>
      </c>
      <c r="DS28" s="102"/>
      <c r="DT28" s="102"/>
      <c r="DU28" s="104" t="str">
        <f>IF(AND(DS28="",DT28=""),"",DS28*DS$4+DT28*(1-DS$4))</f>
        <v/>
      </c>
      <c r="DV28" s="102"/>
      <c r="DW28" s="104" t="str">
        <f>IF(AND(DS28="",DT28=""),"",IF(OR(DV28="",DV28&lt;DU28),DU28,IF(DT28="",DV28,DS28*DS$4+DV28*(1-DS$4))))</f>
        <v/>
      </c>
      <c r="DX28" s="104">
        <f>IF(AND(CY28="",DD28="",DI28=""),"",SUM(CY28)*SUM(DC$4)+SUM(DD28)*SUM(DH$4)+SUM(DI28)*SUM(DM$4)+SUM(DN28)*SUM(DR$4)+SUM(DS28)*SUM(DW$4))</f>
        <v>16.5</v>
      </c>
      <c r="DY28" s="104">
        <f>IF(AND(CZ28="",DE28="",DJ28=""),"",SUM(CZ28)*SUM(DC$4)+SUM(DE28)*SUM(DH$4)+SUM(DJ28)*SUM(DM$4)+SUM(DO28)*SUM(DR$4)+SUM(DT28)*SUM(DW$4))</f>
        <v>17.5</v>
      </c>
      <c r="DZ28" s="104">
        <f>IF(AND(DA28="",DF28="",DK28=""),"",SUM(DA28)*SUM(DC$4)+SUM(DF28)*SUM(DH$4)+SUM(DK28)*SUM(DM$4)+SUM(DP28)*SUM(DR$4)+SUM(DU28)*SUM(DW$4))</f>
        <v>17.100000000000001</v>
      </c>
      <c r="EA28" s="104" t="str">
        <f>IF(AND(DB28="",DG28="",DL28=""),"",SUM(DB28)*SUM(DC$4)+SUM(DG28)*SUM(DH$4)+SUM(DL28)*SUM(DM$4)+SUM(DQ28)*SUM(DR$4)+SUM(DV28)*SUM(DW$4))</f>
        <v/>
      </c>
      <c r="EB28" s="104">
        <f>IF(AND(DC28="",DH28="",DM28=""),"",SUM(DC28)*SUM(DC$4)+SUM(DH28)*SUM(DH$4)+SUM(DM28)*SUM(DM$4)+SUM(DR28)*SUM(DR$4)+SUM(DW28)*SUM(DW$4))</f>
        <v>17.100000000000001</v>
      </c>
      <c r="EC28" s="105">
        <f>IF(DZ28="","",IF(SUM(EB28)=0,IF(SUM(DZ28)&gt;=10,EC$4,0),IF(SUM(EB28)&gt;=10,EC$4,0)))</f>
        <v>4</v>
      </c>
      <c r="ED28" s="109">
        <f>IF(ISERROR(RANK(EB28,EB$6:EB$31)),"",RANK(EB28,EB$6:EB$31))</f>
        <v>2</v>
      </c>
      <c r="EE28" s="102">
        <v>13</v>
      </c>
      <c r="EF28" s="102">
        <v>15</v>
      </c>
      <c r="EG28" s="104">
        <f>IF(AND(EE28="",EF28=""),"",EE28*EE$4+EF28*(1-EE$4))</f>
        <v>14.2</v>
      </c>
      <c r="EH28" s="102"/>
      <c r="EI28" s="104">
        <f>IF(AND(EE28="",EF28=""),"",IF(OR(EH28="",EH28&lt;EG28),EG28,IF(EF28="",EH28,EE28*EE$4+EH28*(1-EE$4))))</f>
        <v>14.2</v>
      </c>
      <c r="EJ28" s="102">
        <v>14</v>
      </c>
      <c r="EK28" s="102">
        <v>14.5</v>
      </c>
      <c r="EL28" s="104">
        <f>IF(AND(EJ28="",EK28=""),"",EJ28*EJ$4+EK28*(1-EJ$4))</f>
        <v>14.3</v>
      </c>
      <c r="EM28" s="102"/>
      <c r="EN28" s="104">
        <f>IF(AND(EJ28="",EK28=""),"",IF(OR(EM28="",EM28&lt;EL28),EL28,IF(EK28="",EM28,EJ28*EJ$4+EM28*(1-EJ$4))))</f>
        <v>14.3</v>
      </c>
      <c r="EO28" s="102">
        <v>14.5</v>
      </c>
      <c r="EP28" s="102">
        <v>14.5</v>
      </c>
      <c r="EQ28" s="104">
        <f>IF(AND(EO28="",EP28=""),"",EO28*EO$4+EP28*(1-EO$4))</f>
        <v>14.5</v>
      </c>
      <c r="ER28" s="118"/>
      <c r="ES28" s="104">
        <f>IF(AND(EO28="",EP28=""),"",IF(OR(ER28="",ER28&lt;EQ28),EQ28,IF(EP28="",ER28,EO28*EO$4+ER28*(1-EO$4))))</f>
        <v>14.5</v>
      </c>
      <c r="ET28" s="102"/>
      <c r="EU28" s="102"/>
      <c r="EV28" s="104" t="str">
        <f>IF(AND(ET28="",EU28=""),"",ET28*ET$4+EU28*(1-ET$4))</f>
        <v/>
      </c>
      <c r="EW28" s="118"/>
      <c r="EX28" s="104" t="str">
        <f>IF(AND(ET28="",EU28=""),"",IF(OR(EW28="",EW28&lt;EV28),EV28,IF(EU28="",EW28,ET28*ET$4+EW28*(1-ET$4))))</f>
        <v/>
      </c>
      <c r="EY28" s="102"/>
      <c r="EZ28" s="102"/>
      <c r="FA28" s="104" t="str">
        <f>IF(AND(EY28="",EZ28=""),"",EY28*EY$4+EZ28*(1-EY$4))</f>
        <v/>
      </c>
      <c r="FB28" s="102"/>
      <c r="FC28" s="104" t="str">
        <f>IF(AND(EY28="",EZ28=""),"",IF(OR(FB28="",FB28&lt;FA28),FA28,IF(EZ28="",FB28,EY28*EY$4+FB28*(1-EY$4))))</f>
        <v/>
      </c>
      <c r="FD28" s="104">
        <f>IF(AND(EE28="",EJ28="",EO28=""),"",SUM(EE28)*SUM(EI$4)+SUM(EJ28)*SUM(EN$4)+SUM(EO28)*SUM(ES$4)+SUM(ET28)*SUM(EX$4)+SUM(EY28)*SUM(FC$4))</f>
        <v>13.875</v>
      </c>
      <c r="FE28" s="104">
        <f>IF(AND(EF28="",EK28="",EP28=""),"",SUM(EF28)*SUM(EI$4)+SUM(EK28)*SUM(EN$4)+SUM(EP28)*SUM(ES$4)+SUM(EU28)*SUM(EX$4)+SUM(EZ28)*SUM(FC$4))</f>
        <v>14.65625</v>
      </c>
      <c r="FF28" s="104">
        <f>IF(AND(EG28="",EL28="",EQ28=""),"",SUM(EG28)*SUM(EI$4)+SUM(EL28)*SUM(EN$4)+SUM(EQ28)*SUM(ES$4)+SUM(EV28)*SUM(EX$4)+SUM(FA28)*SUM(FC$4))</f>
        <v>14.34375</v>
      </c>
      <c r="FG28" s="104" t="str">
        <f>IF(AND(EH28="",EM28="",ER28=""),"",SUM(EH28)*SUM(EI$4)+SUM(EM28)*SUM(EN$4)+SUM(ER28)*SUM(ES$4)+SUM(EW28)*SUM(EX$4)+SUM(FB28)*SUM(FC$4))</f>
        <v/>
      </c>
      <c r="FH28" s="104">
        <f>IF(AND(EI28="",EN28="",ES28=""),"",SUM(EI28)*SUM(EI$4)+SUM(EN28)*SUM(EN$4)+SUM(ES28)*SUM(ES$4)+SUM(EX28)*SUM(EX$4)+SUM(FC28)*SUM(FC$4))</f>
        <v>14.34375</v>
      </c>
      <c r="FI28" s="105">
        <f>IF(FF28="","",IF(SUM(FH28)=0,IF(SUM(FF28)&gt;=10,FI$4,0),IF(SUM(FH28)&gt;=10,FI$4,0)))</f>
        <v>3</v>
      </c>
      <c r="FJ28" s="109">
        <f>IF(ISERROR(RANK(FH28,FH$6:FH$31)),"",RANK(FH28,FH$6:FH$31))</f>
        <v>3</v>
      </c>
      <c r="FK28" s="198">
        <v>12.5</v>
      </c>
      <c r="FL28" s="198">
        <v>13.25</v>
      </c>
      <c r="FM28" s="104">
        <f>IF(AND(FK28="",FL28=""),"",FK28*FK$4+FL28*(1-FK$4))</f>
        <v>12.95</v>
      </c>
      <c r="FN28" s="200"/>
      <c r="FO28" s="104">
        <f>IF(AND(FK28="",FL28=""),"",IF(OR(FN28="",FN28&lt;FM28),FM28,IF(FL28="",FN28,FK28*FK$4+FN28*(1-FK$4))))</f>
        <v>12.95</v>
      </c>
      <c r="FP28" s="199">
        <f>(7.4*20)/9</f>
        <v>16.444444444444443</v>
      </c>
      <c r="FQ28" s="197">
        <v>11.5</v>
      </c>
      <c r="FR28" s="104">
        <f>IF(AND(FP28="",FQ28=""),"",FP28*FP$4+FQ28*(1-FP$4))</f>
        <v>13.477777777777778</v>
      </c>
      <c r="FS28" s="203"/>
      <c r="FT28" s="104">
        <f>IF(AND(FP28="",FQ28=""),"",IF(OR(FS28="",FS28&lt;FR28),FR28,IF(FQ28="",FS28,FP28*FP$4+FS28*(1-FP$4))))</f>
        <v>13.477777777777778</v>
      </c>
      <c r="FU28" s="102">
        <v>19</v>
      </c>
      <c r="FV28" s="198">
        <v>11.75</v>
      </c>
      <c r="FW28" s="104">
        <f>IF(AND(FU28="",FV28=""),"",FU28*FU$4+FV28*(1-FU$4))</f>
        <v>14.65</v>
      </c>
      <c r="FX28" s="202"/>
      <c r="FY28" s="104">
        <f>IF(AND(FU28="",FV28=""),"",IF(OR(FX28="",FX28&lt;FW28),FW28,IF(FV28="",FX28,FU28*FU$4+FX28*(1-FU$4))))</f>
        <v>14.65</v>
      </c>
      <c r="FZ28" s="102"/>
      <c r="GA28" s="102"/>
      <c r="GB28" s="104" t="str">
        <f>IF(AND(FZ28="",GA28=""),"",FZ28*FZ$4+GA28*(1-FZ$4))</f>
        <v/>
      </c>
      <c r="GC28" s="118"/>
      <c r="GD28" s="104" t="str">
        <f>IF(AND(FZ28="",GA28=""),"",IF(OR(GC28="",GC28&lt;GB28),GB28,IF(GA28="",GC28,FZ28*FZ$4+GC28*(1-FZ$4))))</f>
        <v/>
      </c>
      <c r="GE28" s="102"/>
      <c r="GF28" s="102"/>
      <c r="GG28" s="104" t="str">
        <f>IF(AND(GE28="",GF28=""),"",GE28*GE$4+GF28*(1-GE$4))</f>
        <v/>
      </c>
      <c r="GH28" s="102"/>
      <c r="GI28" s="104" t="str">
        <f>IF(AND(GE28="",GF28=""),"",IF(OR(GH28="",GH28&lt;GG28),GG28,IF(GF28="",GH28,GE28*GE$4+GH28*(1-GE$4))))</f>
        <v/>
      </c>
      <c r="GJ28" s="104">
        <f>IF(AND(FK28="",FP28="",FU28=""),"",SUM(FK28)*SUM(FO$4)+SUM(FP28)*SUM(FT$4)+SUM(FU28)*SUM(FY$4)+SUM(FZ28)*SUM(GD$4)+SUM(GE28)*SUM(GI$4))</f>
        <v>15.517361111111111</v>
      </c>
      <c r="GK28" s="104">
        <f>IF(AND(FL28="",FQ28="",FV28=""),"",SUM(FL28)*SUM(FO$4)+SUM(FQ28)*SUM(FT$4)+SUM(FV28)*SUM(FY$4)+SUM(GA28)*SUM(GD$4)+SUM(GF28)*SUM(GI$4))</f>
        <v>12.34375</v>
      </c>
      <c r="GL28" s="104">
        <f>IF(AND(FM28="",FR28="",FW28=""),"",SUM(FM28)*SUM(FO$4)+SUM(FR28)*SUM(FT$4)+SUM(FW28)*SUM(FY$4)+SUM(GB28)*SUM(GD$4)+SUM(GG28)*SUM(GI$4))</f>
        <v>13.613194444444444</v>
      </c>
      <c r="GM28" s="104" t="str">
        <f>IF(AND(FN28="",FS28="",FX28=""),"",SUM(FN28)*SUM(FO$4)+SUM(FS28)*SUM(FT$4)+SUM(FX28)*SUM(FY$4)+SUM(GC28)*SUM(GD$4)+SUM(GH28)*SUM(GI$4))</f>
        <v/>
      </c>
      <c r="GN28" s="104">
        <f>IF(AND(FO28="",FT28="",FY28=""),"",SUM(FO28)*SUM(FO$4)+SUM(FT28)*SUM(FT$4)+SUM(FY28)*SUM(FY$4)+SUM(GD28)*SUM(GD$4)+SUM(GI28)*SUM(GI$4))</f>
        <v>13.613194444444444</v>
      </c>
      <c r="GO28" s="105">
        <f>IF(GL28="","",IF(SUM(GN28)=0,IF(SUM(GL28)&gt;=10,GO$4,0),IF(SUM(GN28)&gt;=10,GO$4,0)))</f>
        <v>2</v>
      </c>
      <c r="GP28" s="109">
        <f>IF(ISERROR(RANK(GN28,GN$6:GN$31)),"",RANK(GN28,GN$6:GN$31))</f>
        <v>2</v>
      </c>
      <c r="GQ28" s="198">
        <v>12</v>
      </c>
      <c r="GR28" s="198">
        <v>14.75</v>
      </c>
      <c r="GS28" s="104">
        <f>IF(AND(GQ28="",GR28=""),"",GQ28*GQ$4+GR28*(1-GQ$4))</f>
        <v>13.65</v>
      </c>
      <c r="GT28" s="200"/>
      <c r="GU28" s="104">
        <f>IF(AND(GQ28="",GR28=""),"",IF(OR(GT28="",GT28&lt;GS28),GS28,IF(GR28="",GT28,GQ28*GQ$4+GT28*(1-GQ$4))))</f>
        <v>13.65</v>
      </c>
      <c r="GV28" s="102">
        <v>10</v>
      </c>
      <c r="GW28" s="102">
        <v>10</v>
      </c>
      <c r="GX28" s="104">
        <f>IF(AND(GV28="",GW28=""),"",GV28*GV$4+GW28*(1-GV$4))</f>
        <v>10</v>
      </c>
      <c r="GY28" s="102"/>
      <c r="GZ28" s="104">
        <f>IF(AND(GV28="",GW28=""),"",IF(OR(GY28="",GY28&lt;GX28),GX28,IF(GW28="",GY28,GV28*GV$4+GY28*(1-GV$4))))</f>
        <v>10</v>
      </c>
      <c r="HA28" s="102">
        <v>10</v>
      </c>
      <c r="HB28" s="102">
        <v>10</v>
      </c>
      <c r="HC28" s="104">
        <f>IF(AND(HA28="",HB28=""),"",HA28*HA$4+HB28*(1-HA$4))</f>
        <v>10</v>
      </c>
      <c r="HD28" s="118"/>
      <c r="HE28" s="104">
        <f>IF(AND(HA28="",HB28=""),"",IF(OR(HD28="",HD28&lt;HC28),HC28,IF(HB28="",HD28,HA28*HA$4+HD28*(1-HA$4))))</f>
        <v>10</v>
      </c>
      <c r="HF28" s="102"/>
      <c r="HG28" s="102"/>
      <c r="HH28" s="104" t="str">
        <f>IF(AND(HF28="",HG28=""),"",HF28*HF$4+HG28*(1-HF$4))</f>
        <v/>
      </c>
      <c r="HI28" s="118"/>
      <c r="HJ28" s="104" t="str">
        <f>IF(AND(HF28="",HG28=""),"",IF(OR(HI28="",HI28&lt;HH28),HH28,IF(HG28="",HI28,HF28*HF$4+HI28*(1-HF$4))))</f>
        <v/>
      </c>
      <c r="HK28" s="102"/>
      <c r="HL28" s="102"/>
      <c r="HM28" s="104" t="str">
        <f>IF(AND(HK28="",HL28=""),"",HK28*HK$4+HL28*(1-HK$4))</f>
        <v/>
      </c>
      <c r="HN28" s="102"/>
      <c r="HO28" s="104" t="str">
        <f>IF(AND(HK28="",HL28=""),"",IF(OR(HN28="",HN28&lt;HM28),HM28,IF(HL28="",HN28,HK28*HK$4+HN28*(1-HK$4))))</f>
        <v/>
      </c>
      <c r="HP28" s="104">
        <f>IF(AND(GQ28="",GV28="",HA28=""),"",SUM(GQ28)*SUM(GU$4)+SUM(GV28)*SUM(GZ$4)+SUM(HA28)*SUM(HE$4)+SUM(HF28)*SUM(HJ$4)+SUM(HK28)*SUM(HO$4))</f>
        <v>10.75</v>
      </c>
      <c r="HQ28" s="104">
        <f>IF(AND(GR28="",GW28="",HB28=""),"",SUM(GR28)*SUM(GU$4)+SUM(GW28)*SUM(GZ$4)+SUM(HB28)*SUM(HE$4)+SUM(HG28)*SUM(HJ$4)+SUM(HL28)*SUM(HO$4))</f>
        <v>11.78125</v>
      </c>
      <c r="HR28" s="104">
        <f>IF(AND(GS28="",GX28="",HC28=""),"",SUM(GS28)*SUM(GU$4)+SUM(GX28)*SUM(GZ$4)+SUM(HC28)*SUM(HE$4)+SUM(HH28)*SUM(HJ$4)+SUM(HM28)*SUM(HO$4))</f>
        <v>11.36875</v>
      </c>
      <c r="HS28" s="104" t="str">
        <f>IF(AND(GT28="",GY28="",HD28=""),"",SUM(GT28)*SUM(GU$4)+SUM(GY28)*SUM(GZ$4)+SUM(HD28)*SUM(HE$4)+SUM(HI28)*SUM(HJ$4)+SUM(HN28)*SUM(HO$4))</f>
        <v/>
      </c>
      <c r="HT28" s="104">
        <f>IF(AND(GU28="",GZ28="",HE28=""),"",SUM(GU28)*SUM(GU$4)+SUM(GZ28)*SUM(GZ$4)+SUM(HE28)*SUM(HE$4)+SUM(HJ28)*SUM(HJ$4)+SUM(HO28)*SUM(HO$4))</f>
        <v>11.36875</v>
      </c>
      <c r="HU28" s="105">
        <f>IF(HR28="","",IF(SUM(HT28)=0,IF(SUM(HR28)&gt;=10,HU$4,0),IF(SUM(HT28)&gt;=10,HU$4,0)))</f>
        <v>2</v>
      </c>
      <c r="HV28" s="109">
        <f>IF(ISERROR(RANK(HT28,HT$6:HT$31)),"",RANK(HT28,HT$6:HT$31))</f>
        <v>3</v>
      </c>
      <c r="HW28" s="102">
        <v>15</v>
      </c>
      <c r="HX28" s="102">
        <v>15</v>
      </c>
      <c r="HY28" s="104">
        <f>IF(AND(HW28="",HX28=""),"",HW28*HW$4+HX28*(1-HW$4))</f>
        <v>15</v>
      </c>
      <c r="HZ28" s="102"/>
      <c r="IA28" s="104">
        <f>IF(AND(HW28="",HX28=""),"",IF(OR(HZ28="",HZ28&lt;HY28),HY28,IF(HX28="",HZ28,HW28*HW$4+HZ28*(1-HW$4))))</f>
        <v>15</v>
      </c>
      <c r="IB28" s="102">
        <v>16.75</v>
      </c>
      <c r="IC28" s="102">
        <v>16.75</v>
      </c>
      <c r="ID28" s="104">
        <f>IF(AND(IB28="",IC28=""),"",IB28*IB$4+IC28*(1-IB$4))</f>
        <v>16.75</v>
      </c>
      <c r="IE28" s="102"/>
      <c r="IF28" s="104">
        <f>IF(AND(IB28="",IC28=""),"",IF(OR(IE28="",IE28&lt;ID28),ID28,IF(IC28="",IE28,IB28*IB$4+IE28*(1-IB$4))))</f>
        <v>16.75</v>
      </c>
      <c r="IG28" s="102"/>
      <c r="IH28" s="102"/>
      <c r="II28" s="104" t="str">
        <f>IF(AND(IG28="",IH28=""),"",IG28*IG$4+IH28*(1-IG$4))</f>
        <v/>
      </c>
      <c r="IJ28" s="118"/>
      <c r="IK28" s="104" t="str">
        <f>IF(AND(IG28="",IH28=""),"",IF(OR(IJ28="",IJ28&lt;II28),II28,IF(IH28="",IJ28,IG28*IG$4+IJ28*(1-IG$4))))</f>
        <v/>
      </c>
      <c r="IL28" s="102"/>
      <c r="IM28" s="102"/>
      <c r="IN28" s="104" t="str">
        <f>IF(AND(IL28="",IM28=""),"",IL28*IL$4+IM28*(1-IL$4))</f>
        <v/>
      </c>
      <c r="IO28" s="118"/>
      <c r="IP28" s="104" t="str">
        <f>IF(AND(IL28="",IM28=""),"",IF(OR(IO28="",IO28&lt;IN28),IN28,IF(IM28="",IO28,IL28*IL$4+IO28*(1-IL$4))))</f>
        <v/>
      </c>
      <c r="IQ28" s="102"/>
      <c r="IR28" s="102"/>
      <c r="IS28" s="104" t="str">
        <f>IF(AND(IQ28="",IR28=""),"",IQ28*IQ$4+IR28*(1-IQ$4))</f>
        <v/>
      </c>
      <c r="IT28" s="102"/>
      <c r="IU28" s="104" t="str">
        <f>IF(AND(IQ28="",IR28=""),"",IF(OR(IT28="",IT28&lt;IS28),IS28,IF(IR28="",IT28,IQ28*IQ$4+IT28*(1-IQ$4))))</f>
        <v/>
      </c>
      <c r="IV28" s="104">
        <f>IF(AND(HW28="",IB28="",IG28=""),"",SUM(HW28)*SUM(IA$4)+SUM(IB28)*SUM(IF$4)+SUM(IG28)*SUM(IK$4)+SUM(IL28)*SUM(IP$4)+SUM(IQ28)*SUM(IU$4))</f>
        <v>15.875</v>
      </c>
      <c r="IW28" s="104">
        <f>IF(AND(HX28="",IC28="",IH28=""),"",SUM(HX28)*SUM(IA$4)+SUM(IC28)*SUM(IF$4)+SUM(IH28)*SUM(IK$4)+SUM(IM28)*SUM(IP$4)+SUM(IR28)*SUM(IU$4))</f>
        <v>15.875</v>
      </c>
      <c r="IX28" s="104">
        <f>IF(AND(HY28="",ID28="",II28=""),"",SUM(HY28)*SUM(IA$4)+SUM(ID28)*SUM(IF$4)+SUM(II28)*SUM(IK$4)+SUM(IN28)*SUM(IP$4)+SUM(IS28)*SUM(IU$4))</f>
        <v>15.875</v>
      </c>
      <c r="IY28" s="104" t="str">
        <f>IF(AND(HZ28="",IE28="",IJ28=""),"",SUM(HZ28)*SUM(IA$4)+SUM(IE28)*SUM(IF$4)+SUM(IJ28)*SUM(IK$4)+SUM(IO28)*SUM(IP$4)+SUM(IT28)*SUM(IU$4))</f>
        <v/>
      </c>
      <c r="IZ28" s="104">
        <f>IF(AND(IA28="",IF28="",IK28=""),"",SUM(IA28)*SUM(IA$4)+SUM(IF28)*SUM(IF$4)+SUM(IK28)*SUM(IK$4)+SUM(IP28)*SUM(IP$4)+SUM(IU28)*SUM(IU$4))</f>
        <v>15.875</v>
      </c>
      <c r="JA28" s="105">
        <f>IF(IX28="","",IF(SUM(IZ28)=0,IF(SUM(IX28)&gt;=10,JA$4,0),IF(SUM(IZ28)&gt;=10,JA$4,0)))</f>
        <v>2</v>
      </c>
      <c r="JB28" s="109">
        <f>IF(ISERROR(RANK(IZ28,IZ$6:IZ$31)),"",RANK(IZ28,IZ$6:IZ$31))</f>
        <v>3</v>
      </c>
      <c r="JC28" s="102">
        <v>16.75</v>
      </c>
      <c r="JD28" s="102">
        <v>16.75</v>
      </c>
      <c r="JE28" s="104">
        <f>IF(AND(JC28="",JD28=""),"",JC28*JC$4+JD28*(1-JC$4))</f>
        <v>16.75</v>
      </c>
      <c r="JF28" s="102"/>
      <c r="JG28" s="104">
        <f>IF(AND(JC28="",JD28=""),"",IF(OR(JF28="",JF28&lt;JE28),JE28,IF(JD28="",JF28,JC28*JC$4+JF28*(1-JC$4))))</f>
        <v>16.75</v>
      </c>
      <c r="JH28" s="102"/>
      <c r="JI28" s="102"/>
      <c r="JJ28" s="104" t="str">
        <f>IF(AND(JH28="",JI28=""),"",JH28*JH$4+JI28*(1-JH$4))</f>
        <v/>
      </c>
      <c r="JK28" s="102"/>
      <c r="JL28" s="104" t="str">
        <f>IF(AND(JH28="",JI28=""),"",IF(OR(JK28="",JK28&lt;JJ28),JJ28,IF(JI28="",JK28,JH28*JH$4+JK28*(1-JH$4))))</f>
        <v/>
      </c>
      <c r="JM28" s="102"/>
      <c r="JN28" s="102"/>
      <c r="JO28" s="104" t="str">
        <f>IF(AND(JM28="",JN28=""),"",JM28*JM$4+JN28*(1-JM$4))</f>
        <v/>
      </c>
      <c r="JP28" s="118"/>
      <c r="JQ28" s="104" t="str">
        <f>IF(AND(JM28="",JN28=""),"",IF(OR(JP28="",JP28&lt;JO28),JO28,IF(JN28="",JP28,JM28*JM$4+JP28*(1-JM$4))))</f>
        <v/>
      </c>
      <c r="JR28" s="102"/>
      <c r="JS28" s="102"/>
      <c r="JT28" s="104" t="str">
        <f>IF(AND(JR28="",JS28=""),"",JR28*JR$4+JS28*(1-JR$4))</f>
        <v/>
      </c>
      <c r="JU28" s="118"/>
      <c r="JV28" s="104" t="str">
        <f>IF(AND(JR28="",JS28=""),"",IF(OR(JU28="",JU28&lt;JT28),JT28,IF(JS28="",JU28,JR28*JR$4+JU28*(1-JR$4))))</f>
        <v/>
      </c>
      <c r="JW28" s="102"/>
      <c r="JX28" s="102"/>
      <c r="JY28" s="104" t="str">
        <f>IF(AND(JW28="",JX28=""),"",JW28*JW$4+JX28*(1-JW$4))</f>
        <v/>
      </c>
      <c r="JZ28" s="102"/>
      <c r="KA28" s="104" t="str">
        <f>IF(AND(JW28="",JX28=""),"",IF(OR(JZ28="",JZ28&lt;JY28),JY28,IF(JX28="",JZ28,JW28*JW$4+JZ28*(1-JW$4))))</f>
        <v/>
      </c>
      <c r="KB28" s="104">
        <f>IF(AND(JC28="",JH28="",JM28=""),"",SUM(JC28)*SUM(JG$4)+SUM(JH28)*SUM(JL$4)+SUM(JM28)*SUM(JQ$4)+SUM(JR28)*SUM(JV$4)+SUM(JW28)*SUM(KA$4))</f>
        <v>16.75</v>
      </c>
      <c r="KC28" s="104">
        <f>IF(AND(JD28="",JI28="",JN28=""),"",SUM(JD28)*SUM(JG$4)+SUM(JI28)*SUM(JL$4)+SUM(JN28)*SUM(JQ$4)+SUM(JS28)*SUM(JV$4)+SUM(JX28)*SUM(KA$4))</f>
        <v>16.75</v>
      </c>
      <c r="KD28" s="104">
        <f>IF(AND(JE28="",JJ28="",JO28=""),"",SUM(JE28)*SUM(JG$4)+SUM(JJ28)*SUM(JL$4)+SUM(JO28)*SUM(JQ$4)+SUM(JT28)*SUM(JV$4)+SUM(JY28)*SUM(KA$4))</f>
        <v>16.75</v>
      </c>
      <c r="KE28" s="104" t="str">
        <f>IF(AND(JF28="",JK28="",JP28=""),"",SUM(JF28)*SUM(JG$4)+SUM(JK28)*SUM(JL$4)+SUM(JP28)*SUM(JQ$4)+SUM(JU28)*SUM(JV$4)+SUM(JZ28)*SUM(KA$4))</f>
        <v/>
      </c>
      <c r="KF28" s="104">
        <f>IF(AND(JG28="",JL28="",JQ28=""),"",SUM(JG28)*SUM(JG$4)+SUM(JL28)*SUM(JL$4)+SUM(JQ28)*SUM(JQ$4)+SUM(JV28)*SUM(JV$4)+SUM(KA28)*SUM(KA$4))</f>
        <v>16.75</v>
      </c>
      <c r="KG28" s="105">
        <f>IF(KD28="","",IF(SUM(KF28)=0,IF(SUM(KD28)&gt;=10,KG$4,0),IF(SUM(KF28)&gt;=10,KG$4,0)))</f>
        <v>2</v>
      </c>
      <c r="KH28" s="109">
        <f>IF(ISERROR(RANK(KF28,KF$6:KF$31)),"",RANK(KF28,KF$6:KF$31))</f>
        <v>1</v>
      </c>
      <c r="KI28" s="102">
        <v>10.5</v>
      </c>
      <c r="KJ28" s="102">
        <v>11.5</v>
      </c>
      <c r="KK28" s="104">
        <f>IF(AND(KI28="",KJ28=""),"",KI28*KI$4+KJ28*(1-KI$4))</f>
        <v>11.1</v>
      </c>
      <c r="KL28" s="102"/>
      <c r="KM28" s="104">
        <f>IF(AND(KI28="",KJ28=""),"",IF(OR(KL28="",KL28&lt;KK28),KK28,IF(KJ28="",KL28,KI28*KI$4+KL28*(1-KI$4))))</f>
        <v>11.1</v>
      </c>
      <c r="KN28" s="197">
        <v>15</v>
      </c>
      <c r="KO28" s="198">
        <v>16.5</v>
      </c>
      <c r="KP28" s="104">
        <f>IF(AND(KN28="",KO28=""),"",KN28*KN$4+KO28*(1-KN$4))</f>
        <v>15.9</v>
      </c>
      <c r="KQ28" s="200"/>
      <c r="KR28" s="104">
        <f>IF(AND(KN28="",KO28=""),"",IF(OR(KQ28="",KQ28&lt;KP28),KP28,IF(KO28="",KQ28,KN28*KN$4+KQ28*(1-KN$4))))</f>
        <v>15.9</v>
      </c>
      <c r="KS28" s="102">
        <v>14</v>
      </c>
      <c r="KT28" s="102">
        <v>14</v>
      </c>
      <c r="KU28" s="104">
        <f>IF(AND(KS28="",KT28=""),"",KS28*KS$4+KT28*(1-KS$4))</f>
        <v>14</v>
      </c>
      <c r="KV28" s="118"/>
      <c r="KW28" s="104">
        <f>IF(AND(KS28="",KT28=""),"",IF(OR(KV28="",KV28&lt;KU28),KU28,IF(KT28="",KV28,KS28*KS$4+KV28*(1-KS$4))))</f>
        <v>14</v>
      </c>
      <c r="KX28" s="102"/>
      <c r="KY28" s="102"/>
      <c r="KZ28" s="104" t="str">
        <f>IF(AND(KX28="",KY28=""),"",KX28*KX$4+KY28*(1-KX$4))</f>
        <v/>
      </c>
      <c r="LA28" s="118"/>
      <c r="LB28" s="104" t="str">
        <f>IF(AND(KX28="",KY28=""),"",IF(OR(LA28="",LA28&lt;KZ28),KZ28,IF(KY28="",LA28,KX28*KX$4+LA28*(1-KX$4))))</f>
        <v/>
      </c>
      <c r="LC28" s="102"/>
      <c r="LD28" s="102"/>
      <c r="LE28" s="104" t="str">
        <f>IF(AND(LC28="",LD28=""),"",LC28*LC$4+LD28*(1-LC$4))</f>
        <v/>
      </c>
      <c r="LF28" s="102"/>
      <c r="LG28" s="104" t="str">
        <f>IF(AND(LC28="",LD28=""),"",IF(OR(LF28="",LF28&lt;LE28),LE28,IF(LD28="",LF28,LC28*LC$4+LF28*(1-LC$4))))</f>
        <v/>
      </c>
      <c r="LH28" s="104">
        <f>IF(AND(KI28="",KN28="",KS28=""),"",SUM(KI28)*SUM(KM$4)+SUM(KN28)*SUM(KR$4)+SUM(KS28)*SUM(KW$4)+SUM(KX28)*SUM(LB$4)+SUM(LC28)*SUM(LG$4))</f>
        <v>13.0625</v>
      </c>
      <c r="LI28" s="104">
        <f>IF(AND(KJ28="",KO28="",KT28=""),"",SUM(KJ28)*SUM(KM$4)+SUM(KO28)*SUM(KR$4)+SUM(KT28)*SUM(KW$4)+SUM(KY28)*SUM(LB$4)+SUM(LD28)*SUM(LG$4))</f>
        <v>14</v>
      </c>
      <c r="LJ28" s="104">
        <f>IF(AND(KK28="",KP28="",KU28=""),"",SUM(KK28)*SUM(KM$4)+SUM(KP28)*SUM(KR$4)+SUM(KU28)*SUM(KW$4)+SUM(KZ28)*SUM(LB$4)+SUM(LE28)*SUM(LG$4))</f>
        <v>13.625</v>
      </c>
      <c r="LK28" s="104" t="str">
        <f>IF(AND(KL28="",KQ28="",KV28=""),"",SUM(KL28)*SUM(KM$4)+SUM(KQ28)*SUM(KR$4)+SUM(KV28)*SUM(KW$4)+SUM(LA28)*SUM(LB$4)+SUM(LF28)*SUM(LG$4))</f>
        <v/>
      </c>
      <c r="LL28" s="104">
        <f>IF(AND(KM28="",KR28="",KW28=""),"",SUM(KM28)*SUM(KM$4)+SUM(KR28)*SUM(KR$4)+SUM(KW28)*SUM(KW$4)+SUM(LB28)*SUM(LB$4)+SUM(LG28)*SUM(LG$4))</f>
        <v>13.625</v>
      </c>
      <c r="LM28" s="105">
        <f>IF(LJ28="","",IF(SUM(LL28)=0,IF(SUM(LJ28)&gt;=10,LM$4,0),IF(SUM(LL28)&gt;=10,LM$4,0)))</f>
        <v>2</v>
      </c>
      <c r="LN28" s="109">
        <f>IF(ISERROR(RANK(LL28,LL$6:LL$31)),"",RANK(LL28,LL$6:LL$31))</f>
        <v>2</v>
      </c>
      <c r="LO28" s="102"/>
      <c r="LP28" s="102"/>
      <c r="LQ28" s="104" t="str">
        <f>IF(AND(LO28="",LP28=""),"",LO28*LO$4+LP28*(1-LO$4))</f>
        <v/>
      </c>
      <c r="LR28" s="102"/>
      <c r="LS28" s="104" t="str">
        <f>IF(AND(LO28="",LP28=""),"",IF(OR(LR28="",LR28&lt;LQ28),LQ28,IF(LP28="",LR28,LO28*LO$4+LR28*(1-LO$4))))</f>
        <v/>
      </c>
      <c r="LT28" s="102"/>
      <c r="LU28" s="102"/>
      <c r="LV28" s="104" t="str">
        <f>IF(AND(LT28="",LU28=""),"",LT28*LT$4+LU28*(1-LT$4))</f>
        <v/>
      </c>
      <c r="LW28" s="102"/>
      <c r="LX28" s="104" t="str">
        <f>IF(AND(LT28="",LU28=""),"",IF(OR(LW28="",LW28&lt;LV28),LV28,IF(LU28="",LW28,LT28*LT$4+LW28*(1-LT$4))))</f>
        <v/>
      </c>
      <c r="LY28" s="102"/>
      <c r="LZ28" s="102"/>
      <c r="MA28" s="104" t="str">
        <f>IF(AND(LY28="",LZ28=""),"",LY28*LY$4+LZ28*(1-LY$4))</f>
        <v/>
      </c>
      <c r="MB28" s="118"/>
      <c r="MC28" s="104" t="str">
        <f>IF(AND(LY28="",LZ28=""),"",IF(OR(MB28="",MB28&lt;MA28),MA28,IF(LZ28="",MB28,LY28*LY$4+MB28*(1-LY$4))))</f>
        <v/>
      </c>
      <c r="MD28" s="102"/>
      <c r="ME28" s="102"/>
      <c r="MF28" s="104" t="str">
        <f>IF(AND(MD28="",ME28=""),"",MD28*MD$4+ME28*(1-MD$4))</f>
        <v/>
      </c>
      <c r="MG28" s="118"/>
      <c r="MH28" s="104" t="str">
        <f>IF(AND(MD28="",ME28=""),"",IF(OR(MG28="",MG28&lt;MF28),MF28,IF(ME28="",MG28,MD28*MD$4+MG28*(1-MD$4))))</f>
        <v/>
      </c>
      <c r="MI28" s="102"/>
      <c r="MJ28" s="102"/>
      <c r="MK28" s="104" t="str">
        <f>IF(AND(MI28="",MJ28=""),"",MI28*MI$4+MJ28*(1-MI$4))</f>
        <v/>
      </c>
      <c r="ML28" s="102"/>
      <c r="MM28" s="104" t="str">
        <f>IF(AND(MI28="",MJ28=""),"",IF(OR(ML28="",ML28&lt;MK28),MK28,IF(MJ28="",ML28,MI28*MI$4+ML28*(1-MI$4))))</f>
        <v/>
      </c>
      <c r="MN28" s="104" t="str">
        <f>IF(AND(LO28="",LT28="",LY28=""),"",SUM(LO28)*SUM(LS$4)+SUM(LT28)*SUM(LX$4)+SUM(LY28)*SUM(MC$4)+SUM(MD28)*SUM(MH$4)+SUM(MI28)*SUM(MM$4))</f>
        <v/>
      </c>
      <c r="MO28" s="104" t="str">
        <f>IF(AND(LP28="",LU28="",LZ28=""),"",SUM(LP28)*SUM(LS$4)+SUM(LU28)*SUM(LX$4)+SUM(LZ28)*SUM(MC$4)+SUM(ME28)*SUM(MH$4)+SUM(MJ28)*SUM(MM$4))</f>
        <v/>
      </c>
      <c r="MP28" s="104" t="str">
        <f>IF(AND(LQ28="",LV28="",MA28=""),"",SUM(LQ28)*SUM(LS$4)+SUM(LV28)*SUM(LX$4)+SUM(MA28)*SUM(MC$4)+SUM(MF28)*SUM(MH$4)+SUM(MK28)*SUM(MM$4))</f>
        <v/>
      </c>
      <c r="MQ28" s="104" t="str">
        <f>IF(AND(LR28="",LW28="",MB28=""),"",SUM(LR28)*SUM(LS$4)+SUM(LW28)*SUM(LX$4)+SUM(MB28)*SUM(MC$4)+SUM(MG28)*SUM(MH$4)+SUM(ML28)*SUM(MM$4))</f>
        <v/>
      </c>
      <c r="MR28" s="104" t="str">
        <f>IF(AND(LS28="",LX28="",MC28=""),"",SUM(LS28)*SUM(LS$4)+SUM(LX28)*SUM(LX$4)+SUM(MC28)*SUM(MC$4)+SUM(MH28)*SUM(MH$4)+SUM(MM28)*SUM(MM$4))</f>
        <v/>
      </c>
      <c r="MS28" s="105" t="str">
        <f>IF(MP28="","",IF(SUM(MR28)=0,IF(SUM(MP28)&gt;=10,MS$4,0),IF(SUM(MR28)&gt;=10,MS$4,0)))</f>
        <v/>
      </c>
      <c r="MT28" s="109" t="str">
        <f>IF(ISERROR(RANK(MR28,MR$6:MR$31)),"",RANK(MR28,MR$6:MR$31))</f>
        <v/>
      </c>
      <c r="MU28" s="102"/>
      <c r="MV28" s="102"/>
      <c r="MW28" s="104" t="str">
        <f>IF(AND(MU28="",MV28=""),"",MU28*MU$4+MV28*(1-MU$4))</f>
        <v/>
      </c>
      <c r="MX28" s="102"/>
      <c r="MY28" s="104" t="str">
        <f>IF(AND(MU28="",MV28=""),"",IF(OR(MX28="",MX28&lt;MW28),MW28,IF(MV28="",MX28,MU28*MU$4+MX28*(1-MU$4))))</f>
        <v/>
      </c>
      <c r="MZ28" s="102"/>
      <c r="NA28" s="102"/>
      <c r="NB28" s="104" t="str">
        <f>IF(AND(MZ28="",NA28=""),"",MZ28*MZ$4+NA28*(1-MZ$4))</f>
        <v/>
      </c>
      <c r="NC28" s="102"/>
      <c r="ND28" s="104" t="str">
        <f>IF(AND(MZ28="",NA28=""),"",IF(OR(NC28="",NC28&lt;NB28),NB28,IF(NA28="",NC28,MZ28*MZ$4+NC28*(1-MZ$4))))</f>
        <v/>
      </c>
      <c r="NE28" s="102"/>
      <c r="NF28" s="102"/>
      <c r="NG28" s="104" t="str">
        <f>IF(AND(NE28="",NF28=""),"",NE28*NE$4+NF28*(1-NE$4))</f>
        <v/>
      </c>
      <c r="NH28" s="118"/>
      <c r="NI28" s="104" t="str">
        <f>IF(AND(NE28="",NF28=""),"",IF(OR(NH28="",NH28&lt;NG28),NG28,IF(NF28="",NH28,NE28*NE$4+NH28*(1-NE$4))))</f>
        <v/>
      </c>
      <c r="NJ28" s="102"/>
      <c r="NK28" s="102"/>
      <c r="NL28" s="104" t="str">
        <f>IF(AND(NJ28="",NK28=""),"",NJ28*NJ$4+NK28*(1-NJ$4))</f>
        <v/>
      </c>
      <c r="NM28" s="118"/>
      <c r="NN28" s="104" t="str">
        <f>IF(AND(NJ28="",NK28=""),"",IF(OR(NM28="",NM28&lt;NL28),NL28,IF(NK28="",NM28,NJ28*NJ$4+NM28*(1-NJ$4))))</f>
        <v/>
      </c>
      <c r="NO28" s="102"/>
      <c r="NP28" s="102"/>
      <c r="NQ28" s="104" t="str">
        <f>IF(AND(NO28="",NP28=""),"",NO28*NO$4+NP28*(1-NO$4))</f>
        <v/>
      </c>
      <c r="NR28" s="102"/>
      <c r="NS28" s="104" t="str">
        <f>IF(AND(NO28="",NP28=""),"",IF(OR(NR28="",NR28&lt;NQ28),NQ28,IF(NP28="",NR28,NO28*NO$4+NR28*(1-NO$4))))</f>
        <v/>
      </c>
      <c r="NT28" s="104" t="str">
        <f>IF(AND(MU28="",MZ28="",NE28=""),"",SUM(MU28)*SUM(MY$4)+SUM(MZ28)*SUM(ND$4)+SUM(NE28)*SUM(NI$4)+SUM(NJ28)*SUM(NN$4)+SUM(NO28)*SUM(NS$4))</f>
        <v/>
      </c>
      <c r="NU28" s="104" t="str">
        <f>IF(AND(MV28="",NA28="",NF28=""),"",SUM(MV28)*SUM(MY$4)+SUM(NA28)*SUM(ND$4)+SUM(NF28)*SUM(NI$4)+SUM(NK28)*SUM(NN$4)+SUM(NP28)*SUM(NS$4))</f>
        <v/>
      </c>
      <c r="NV28" s="104" t="str">
        <f>IF(AND(MW28="",NB28="",NG28=""),"",SUM(MW28)*SUM(MY$4)+SUM(NB28)*SUM(ND$4)+SUM(NG28)*SUM(NI$4)+SUM(NL28)*SUM(NN$4)+SUM(NQ28)*SUM(NS$4))</f>
        <v/>
      </c>
      <c r="NW28" s="104" t="str">
        <f>IF(AND(MX28="",NC28="",NH28=""),"",SUM(MX28)*SUM(MY$4)+SUM(NC28)*SUM(ND$4)+SUM(NH28)*SUM(NI$4)+SUM(NM28)*SUM(NN$4)+SUM(NR28)*SUM(NS$4))</f>
        <v/>
      </c>
      <c r="NX28" s="104" t="str">
        <f>IF(AND(MY28="",ND28="",NI28=""),"",SUM(MY28)*SUM(MY$4)+SUM(ND28)*SUM(ND$4)+SUM(NI28)*SUM(NI$4)+SUM(NN28)*SUM(NN$4)+SUM(NS28)*SUM(NS$4))</f>
        <v/>
      </c>
      <c r="NY28" s="105" t="str">
        <f>IF(NV28="","",IF(SUM(NX28)=0,IF(SUM(NV28)&gt;=10,NY$4,0),IF(SUM(NX28)&gt;=10,NY$4,0)))</f>
        <v/>
      </c>
      <c r="NZ28" s="109" t="str">
        <f>IF(ISERROR(RANK(NX28,NX$6:NX$31)),"",RANK(NX28,NX$6:NX$31))</f>
        <v/>
      </c>
      <c r="OA28" s="73" t="str">
        <f>B28</f>
        <v>Sidonie C</v>
      </c>
      <c r="OB28" s="104">
        <f>AJ28</f>
        <v>12.828125</v>
      </c>
      <c r="OC28" s="104">
        <f>BP28</f>
        <v>12.462499999999999</v>
      </c>
      <c r="OD28" s="104">
        <f>CV28</f>
        <v>14.832525</v>
      </c>
      <c r="OE28" s="104">
        <f>EB28</f>
        <v>17.100000000000001</v>
      </c>
      <c r="OF28" s="104">
        <f>FH28</f>
        <v>14.34375</v>
      </c>
      <c r="OG28" s="104">
        <f>GN28</f>
        <v>13.613194444444444</v>
      </c>
      <c r="OH28" s="104">
        <f>HT28</f>
        <v>11.36875</v>
      </c>
      <c r="OI28" s="104">
        <f>IZ28</f>
        <v>15.875</v>
      </c>
      <c r="OJ28" s="104">
        <f>KF28</f>
        <v>16.75</v>
      </c>
      <c r="OK28" s="104">
        <f>LL28</f>
        <v>13.625</v>
      </c>
      <c r="OL28" s="104" t="str">
        <f>MR28</f>
        <v/>
      </c>
      <c r="OM28" s="104" t="str">
        <f>NX28</f>
        <v/>
      </c>
      <c r="ON28" s="133"/>
      <c r="OO28" s="104" t="e">
        <f>IF(AF28="","",(SUM(#REF!)*SUM($AK$4)+SUM(BL28)*SUM($BQ$4)+SUM(CR28)*SUM($CW$4)+SUM(DX28)*SUM($EC$4)+SUM(FD28)*SUM($FI$4)+SUM(GJ28)*SUM($GO$4)+SUM(HP28)*SUM($HU$4)+SUM(IV28)*SUM($JA$4)+SUM(KB28)*SUM($KG$4)+SUM(LH28)*SUM($LM$4)+SUM(MN28)*SUM($MS$4)+SUM(NT28)*SUM($NY$4))/30)</f>
        <v>#REF!</v>
      </c>
      <c r="OP28" s="104" t="e">
        <f>IF(AG28="","",(SUM(#REF!)*SUM($AK$4)+SUM(BM28)*SUM($BQ$4)+SUM(CS28)*SUM($CW$4)+SUM(DY28)*SUM($EC$4)+SUM(FE28)*SUM($FI$4)+SUM(GK28)*SUM($GO$4)+SUM(HQ28)*SUM($HU$4)+SUM(IW28)*SUM($JA$4)+SUM(KC28)*SUM($KG$4)+SUM(LI28)*SUM($LM$4)+SUM(MO28)*SUM($MS$4)+SUM(NU28)*SUM($NY$4))/30)</f>
        <v>#REF!</v>
      </c>
      <c r="OQ28" s="104">
        <f>IF(AH28="","",($AK$4*SUM(AH28)+$BQ$4*SUM(BN28)+$CW$4*SUM(CT28)+$EC$4*SUM(DZ28)+$FI$4*SUM(FF28)+$GO$4*SUM(GL28)+$HU$4*SUM(HR28)+$JA$4*SUM(IX28)+$KG$4*SUM(KD28)+$LM$4*SUM(LJ28)+$MS$4*SUM(MP28)+$NY$4*SUM(NV28))/30)</f>
        <v>14.240528796296298</v>
      </c>
      <c r="OR28" s="104">
        <f>IF(AJ28="","",($AK$4*SUM(AJ28)+$BQ$4*SUM(BP28)+$CW$4*SUM(CV28)+$EC$4*SUM(EB28)+$FI$4*SUM(FH28)+$GO$4*SUM(GN28)+$HU$4*SUM(HT28)+$JA$4*SUM(IZ28)+$KG$4*SUM(KF28)+$LM$4*SUM(LL28)+$MS$4*SUM(MR28)+$NY$4*SUM(NX28))/30)</f>
        <v>14.240528796296298</v>
      </c>
      <c r="OS28" s="105">
        <f>IF(AL28="","",SUM($AK28,$BQ28,$CW28,$EC28,$FI28,$GO28,$HU28,$JA28,$KG28,$LM28,$MS28,$NY28))</f>
        <v>30</v>
      </c>
      <c r="OT28" s="105">
        <f>IF(OR28="","",IF(OR28&lt;10,OS28,30))</f>
        <v>30</v>
      </c>
      <c r="OU28" s="133"/>
      <c r="OV28" s="109">
        <f>IF(ISERROR(RANK(OR28,OR$6:OR$31)),"",RANK(OR28,OR$6:OR$31))</f>
        <v>2</v>
      </c>
      <c r="OW28" s="3"/>
      <c r="OX28" s="95" t="s">
        <v>33</v>
      </c>
      <c r="OY28" s="95" t="s">
        <v>33</v>
      </c>
      <c r="OZ28" s="95" t="s">
        <v>33</v>
      </c>
      <c r="PA28" s="95" t="s">
        <v>33</v>
      </c>
      <c r="PB28" s="95"/>
      <c r="PC28" s="95" t="s">
        <v>34</v>
      </c>
      <c r="PD28" s="95"/>
      <c r="PE28" s="95"/>
      <c r="PF28" s="95"/>
      <c r="PG28" s="95"/>
    </row>
    <row r="29" spans="1:423" ht="15.6" x14ac:dyDescent="0.3">
      <c r="A29" s="103">
        <v>1</v>
      </c>
      <c r="B29" s="197" t="s">
        <v>278</v>
      </c>
      <c r="C29" s="197"/>
      <c r="D29" s="195"/>
      <c r="E29" s="195"/>
      <c r="F29" s="196"/>
      <c r="G29" s="102">
        <v>13.5</v>
      </c>
      <c r="H29" s="102">
        <v>11.75</v>
      </c>
      <c r="I29" s="104">
        <f>IF(AND(G29="",H29=""),"",G29*G$4+H29*(1-G$4))</f>
        <v>12.45</v>
      </c>
      <c r="J29" s="102"/>
      <c r="K29" s="104">
        <f>IF(AND(G29="",H29=""),"",IF(OR(J29="",J29&lt;I29),I29,IF(H29="",J29,G29*G$4+J29*(1-G$4))))</f>
        <v>12.45</v>
      </c>
      <c r="L29" s="102">
        <v>13.5</v>
      </c>
      <c r="M29" s="102">
        <v>6</v>
      </c>
      <c r="N29" s="104">
        <f>IF(AND(L29="",M29=""),"",L29*L$4+M29*(1-L$4))</f>
        <v>9</v>
      </c>
      <c r="O29" s="102"/>
      <c r="P29" s="104">
        <f>IF(AND(L29="",M29=""),"",IF(OR(O29="",O29&lt;N29),N29,IF(M29="",O29,L29*L$4+O29*(1-L$4))))</f>
        <v>9</v>
      </c>
      <c r="Q29" s="102">
        <v>14.5</v>
      </c>
      <c r="R29" s="102">
        <v>16.75</v>
      </c>
      <c r="S29" s="104">
        <f>IF(AND(Q29="",R29=""),"",Q29*Q$4+R29*(1-Q$4))</f>
        <v>15.85</v>
      </c>
      <c r="T29" s="118"/>
      <c r="U29" s="104">
        <f>IF(AND(Q29="",R29=""),"",IF(OR(T29="",T29&lt;S29),S29,IF(R29="",T29,Q29*Q$4+T29*(1-Q$4))))</f>
        <v>15.85</v>
      </c>
      <c r="V29" s="102">
        <v>14</v>
      </c>
      <c r="W29" s="102">
        <v>9.75</v>
      </c>
      <c r="X29" s="104">
        <f>IF(AND(V29="",W29=""),"",V29*V$4+W29*(1-V$4))</f>
        <v>11.45</v>
      </c>
      <c r="Y29" s="118"/>
      <c r="Z29" s="104">
        <f>IF(AND(V29="",W29=""),"",IF(OR(Y29="",Y29&lt;X29),X29,IF(W29="",Y29,V29*V$4+Y29*(1-V$4))))</f>
        <v>11.45</v>
      </c>
      <c r="AA29" s="102"/>
      <c r="AB29" s="102"/>
      <c r="AC29" s="104" t="str">
        <f>IF(AND(AA29="",AB29=""),"",AA29*AA$4+AB29*(1-AA$4))</f>
        <v/>
      </c>
      <c r="AD29" s="102"/>
      <c r="AE29" s="104" t="str">
        <f>IF(AND(AA29="",AB29=""),"",IF(OR(AD29="",AD29&lt;AC29),AC29,IF(AB29="",AD29,AA29*AA$4+AD29*(1-AA$4))))</f>
        <v/>
      </c>
      <c r="AF29" s="104">
        <f>IF(AND(G29="",L29="",Q29=""),"",SUM(G29)*SUM(K$4)+SUM(L29)*SUM(P$4)+SUM(Q29)*SUM(U$4)+SUM(V29)*SUM(Z$4)+SUM(AA29)*SUM(AE$4))</f>
        <v>13.875</v>
      </c>
      <c r="AG29" s="104">
        <f>IF(AND(H29="",M29="",R29=""),"",SUM(H29)*SUM(K$4)+SUM(M29)*SUM(P$4)+SUM(R29)*SUM(U$4)+SUM(W29)*SUM(Z$4)+SUM(AB29)*SUM(AE$4))</f>
        <v>11.421875</v>
      </c>
      <c r="AH29" s="104">
        <f>IF(AND(I29="",N29="",S29=""),"",SUM(I29)*SUM(K$4)+SUM(N29)*SUM(P$4)+SUM(S29)*SUM(U$4)+SUM(X29)*SUM(Z$4)+SUM(AC29)*SUM(AE$4))</f>
        <v>12.403124999999999</v>
      </c>
      <c r="AI29" s="104" t="str">
        <f>IF(AND(J29="",O29="",T29=""),"",SUM(J29)*SUM(K$4)+SUM(O29)*SUM(P$4)+SUM(T29)*SUM(U$4)+SUM(Y29)*SUM(Z$4)+SUM(AD29)*SUM(AE$4))</f>
        <v/>
      </c>
      <c r="AJ29" s="104">
        <f>IF(AND(K29="",P29="",U29=""),"",SUM(K29)*SUM(K$4)+SUM(P29)*SUM(P$4)+SUM(U29)*SUM(U$4)+SUM(Z29)*SUM(Z$4)+SUM(AE29)*SUM(AE$4))</f>
        <v>12.403124999999999</v>
      </c>
      <c r="AK29" s="105">
        <f>IF(AH29="","",IF(SUM(AJ29)=0,IF(SUM(AH29)&gt;=10,AK$4,0),IF(SUM(AJ29)&gt;=10,AK$4,0)))</f>
        <v>5</v>
      </c>
      <c r="AL29" s="109">
        <f>IF(ISERROR(RANK(AJ29,AJ$6:AJ$31)),"",RANK(AJ29,AJ$6:AJ$31))</f>
        <v>4</v>
      </c>
      <c r="AM29" s="102">
        <v>11.5</v>
      </c>
      <c r="AN29" s="102">
        <v>10</v>
      </c>
      <c r="AO29" s="104">
        <f>IF(AND(AM29="",AN29=""),"",AM29*AM$4+AN29*(1-AM$4))</f>
        <v>10.600000000000001</v>
      </c>
      <c r="AP29" s="102"/>
      <c r="AQ29" s="104">
        <f>IF(AND(AM29="",AN29=""),"",IF(OR(AP29="",AP29&lt;AO29),AO29,IF(AN29="",AP29,AM29*AM$4+AP29*(1-AM$4))))</f>
        <v>10.600000000000001</v>
      </c>
      <c r="AR29" s="102">
        <v>12.5</v>
      </c>
      <c r="AS29" s="102">
        <v>9</v>
      </c>
      <c r="AT29" s="104">
        <f>IF(AND(AR29="",AS29=""),"",AR29*AR$4+AS29*(1-AR$4))</f>
        <v>10.399999999999999</v>
      </c>
      <c r="AU29" s="102"/>
      <c r="AV29" s="104">
        <f>IF(AND(AR29="",AS29=""),"",IF(OR(AU29="",AU29&lt;AT29),AT29,IF(AS29="",AU29,AR29*AR$4+AU29*(1-AR$4))))</f>
        <v>10.399999999999999</v>
      </c>
      <c r="AW29" s="102">
        <v>9.5</v>
      </c>
      <c r="AX29" s="102">
        <v>11.5</v>
      </c>
      <c r="AY29" s="104">
        <f>IF(AND(AW29="",AX29=""),"",AW29*AW$4+AX29*(1-AW$4))</f>
        <v>10.7</v>
      </c>
      <c r="AZ29" s="118"/>
      <c r="BA29" s="104">
        <f>IF(AND(AW29="",AX29=""),"",IF(OR(AZ29="",AZ29&lt;AY29),AY29,IF(AX29="",AZ29,AW29*AW$4+AZ29*(1-AW$4))))</f>
        <v>10.7</v>
      </c>
      <c r="BB29" s="102"/>
      <c r="BC29" s="102"/>
      <c r="BD29" s="104" t="str">
        <f>IF(AND(BB29="",BC29=""),"",BB29*BB$4+BC29*(1-BB$4))</f>
        <v/>
      </c>
      <c r="BE29" s="118"/>
      <c r="BF29" s="104" t="str">
        <f>IF(AND(BB29="",BC29=""),"",IF(OR(BE29="",BE29&lt;BD29),BD29,IF(BC29="",BE29,BB29*BB$4+BE29*(1-BB$4))))</f>
        <v/>
      </c>
      <c r="BG29" s="102"/>
      <c r="BH29" s="102"/>
      <c r="BI29" s="104" t="str">
        <f>IF(AND(BG29="",BH29=""),"",BG29*BG$4+BH29*(1-BG$4))</f>
        <v/>
      </c>
      <c r="BJ29" s="102"/>
      <c r="BK29" s="104" t="str">
        <f>IF(AND(BG29="",BH29=""),"",IF(OR(BJ29="",BJ29&lt;BI29),BI29,IF(BH29="",BJ29,BG29*BG$4+BJ29*(1-BG$4))))</f>
        <v/>
      </c>
      <c r="BL29" s="104">
        <f>IF(AND(AM29="",AR29="",AW29=""),"",SUM(AM29)*SUM(AQ$4)+SUM(AR29)*SUM(AV$4)+SUM(AW29)*SUM(BA$4)+SUM(BB29)*SUM(BF$4)+SUM(BG29)*SUM(BK$4))</f>
        <v>11.5625</v>
      </c>
      <c r="BM29" s="104">
        <f>IF(AND(AN29="",AS29="",AX29=""),"",SUM(AN29)*SUM(AQ$4)+SUM(AS29)*SUM(AV$4)+SUM(AX29)*SUM(BA$4)+SUM(BC29)*SUM(BF$4)+SUM(BH29)*SUM(BK$4))</f>
        <v>9.84375</v>
      </c>
      <c r="BN29" s="104">
        <f>IF(AND(AO29="",AT29="",AY29=""),"",SUM(AO29)*SUM(AQ$4)+SUM(AT29)*SUM(AV$4)+SUM(AY29)*SUM(BA$4)+SUM(BD29)*SUM(BF$4)+SUM(BI29)*SUM(BK$4))</f>
        <v>10.531249999999998</v>
      </c>
      <c r="BO29" s="104" t="str">
        <f>IF(AND(AP29="",AU29="",AZ29=""),"",SUM(AP29)*SUM(AQ$4)+SUM(AU29)*SUM(AV$4)+SUM(AZ29)*SUM(BA$4)+SUM(BE29)*SUM(BF$4)+SUM(BJ29)*SUM(BK$4))</f>
        <v/>
      </c>
      <c r="BP29" s="104">
        <f>IF(AND(AQ29="",AV29="",BA29=""),"",SUM(AQ29)*SUM(AQ$4)+SUM(AV29)*SUM(AV$4)+SUM(BA29)*SUM(BA$4)+SUM(BF29)*SUM(BF$4)+SUM(BK29)*SUM(BK$4))</f>
        <v>10.531249999999998</v>
      </c>
      <c r="BQ29" s="105">
        <f>IF(BN29="","",IF(SUM(BP29)=0,IF(SUM(BN29)&gt;=10,BQ$4,0),IF(SUM(BP29)&gt;=10,BQ$4,0)))</f>
        <v>4</v>
      </c>
      <c r="BR29" s="109">
        <f>IF(ISERROR(RANK(BP29,BP$6:BP$31)),"",RANK(BP29,BP$6:BP$31))</f>
        <v>15</v>
      </c>
      <c r="BS29" s="102">
        <v>4.74</v>
      </c>
      <c r="BT29" s="102">
        <v>9</v>
      </c>
      <c r="BU29" s="104">
        <f>IF(AND(BS29="",BT29=""),"",BS29*BS$4+BT29*(1-BS$4))</f>
        <v>7.2959999999999994</v>
      </c>
      <c r="BV29" s="102"/>
      <c r="BW29" s="104">
        <f>IF(AND(BS29="",BT29=""),"",IF(OR(BV29="",BV29&lt;BU29),BU29,IF(BT29="",BV29,BS29*BS$4+BV29*(1-BS$4))))</f>
        <v>7.2959999999999994</v>
      </c>
      <c r="BX29" s="102">
        <v>10.34</v>
      </c>
      <c r="BY29" s="102">
        <v>14</v>
      </c>
      <c r="BZ29" s="104">
        <f>IF(AND(BX29="",BY29=""),"",BX29*BX$4+BY29*(1-BX$4))</f>
        <v>12.536000000000001</v>
      </c>
      <c r="CA29" s="102"/>
      <c r="CB29" s="104">
        <f>IF(AND(BX29="",BY29=""),"",IF(OR(CA29="",CA29&lt;BZ29),BZ29,IF(BY29="",CA29,BX29*BX$4+CA29*(1-BX$4))))</f>
        <v>12.536000000000001</v>
      </c>
      <c r="CC29" s="102">
        <v>15.4</v>
      </c>
      <c r="CD29" s="102">
        <v>8</v>
      </c>
      <c r="CE29" s="104">
        <f>IF(AND(CC29="",CD29=""),"",CC29*CC$4+CD29*(1-CC$4))</f>
        <v>10.96</v>
      </c>
      <c r="CF29" s="118"/>
      <c r="CG29" s="104">
        <f>IF(AND(CC29="",CD29=""),"",IF(OR(CF29="",CF29&lt;CE29),CE29,IF(CD29="",CF29,CC29*CC$4+CF29*(1-CC$4))))</f>
        <v>10.96</v>
      </c>
      <c r="CH29" s="102"/>
      <c r="CI29" s="102"/>
      <c r="CJ29" s="104" t="str">
        <f>IF(AND(CH29="",CI29=""),"",CH29*CH$4+CI29*(1-CH$4))</f>
        <v/>
      </c>
      <c r="CK29" s="118"/>
      <c r="CL29" s="104" t="str">
        <f>IF(AND(CH29="",CI29=""),"",IF(OR(CK29="",CK29&lt;CJ29),CJ29,IF(CI29="",CK29,CH29*CH$4+CK29*(1-CH$4))))</f>
        <v/>
      </c>
      <c r="CM29" s="102"/>
      <c r="CN29" s="102"/>
      <c r="CO29" s="104" t="str">
        <f>IF(AND(CM29="",CN29=""),"",CM29*CM$4+CN29*(1-CM$4))</f>
        <v/>
      </c>
      <c r="CP29" s="102"/>
      <c r="CQ29" s="104" t="str">
        <f>IF(AND(CM29="",CN29=""),"",IF(OR(CP29="",CP29&lt;CO29),CO29,IF(CN29="",CP29,CM29*CM$4+CP29*(1-CM$4))))</f>
        <v/>
      </c>
      <c r="CR29" s="104">
        <f>IF(AND(BS29="",BX29="",CC29=""),"",SUM(BS29)*SUM(BW$4)+SUM(BX29)*SUM(CB$4)+SUM(CC29)*SUM(CG$4)+SUM(CH29)*SUM(CL$4)+SUM(CM29)*SUM(CQ$4))</f>
        <v>9.8212499999999991</v>
      </c>
      <c r="CS29" s="104">
        <f>IF(AND(BT29="",BY29="",CD29=""),"",SUM(BT29)*SUM(BW$4)+SUM(BY29)*SUM(CB$4)+SUM(CD29)*SUM(CG$4)+SUM(CI29)*SUM(CL$4)+SUM(CN29)*SUM(CQ$4))</f>
        <v>10.25</v>
      </c>
      <c r="CT29" s="104">
        <f>IF(AND(BU29="",BZ29="",CE29=""),"",SUM(BU29)*SUM(BW$4)+SUM(BZ29)*SUM(CB$4)+SUM(CE29)*SUM(CG$4)+SUM(CJ29)*SUM(CL$4)+SUM(CO29)*SUM(CQ$4))</f>
        <v>10.0785</v>
      </c>
      <c r="CU29" s="104" t="str">
        <f>IF(AND(BV29="",CA29="",CF29=""),"",SUM(BV29)*SUM(BW$4)+SUM(CA29)*SUM(CB$4)+SUM(CF29)*SUM(CG$4)+SUM(CK29)*SUM(CL$4)+SUM(CP29)*SUM(CQ$4))</f>
        <v/>
      </c>
      <c r="CV29" s="104">
        <f>IF(AND(BW29="",CB29="",CG29=""),"",SUM(BW29)*SUM(BW$4)+SUM(CB29)*SUM(CB$4)+SUM(CG29)*SUM(CG$4)+SUM(CL29)*SUM(CL$4)+SUM(CQ29)*SUM(CQ$4))</f>
        <v>10.0785</v>
      </c>
      <c r="CW29" s="105">
        <f>IF(CT29="","",IF(SUM(CV29)=0,IF(SUM(CT29)&gt;=10,CW$4,0),IF(SUM(CV29)&gt;=10,CW$4,0)))</f>
        <v>4</v>
      </c>
      <c r="CX29" s="109">
        <f>IF(ISERROR(RANK(CV29,CV$6:CV$31)),"",RANK(CV29,CV$6:CV$31))</f>
        <v>24</v>
      </c>
      <c r="CY29" s="102">
        <v>11</v>
      </c>
      <c r="CZ29" s="102">
        <v>10</v>
      </c>
      <c r="DA29" s="104">
        <f>IF(AND(CY29="",CZ29=""),"",CY29*CY$4+CZ29*(1-CY$4))</f>
        <v>10.4</v>
      </c>
      <c r="DB29" s="102"/>
      <c r="DC29" s="104">
        <f>IF(AND(CY29="",CZ29=""),"",IF(OR(DB29="",DB29&lt;DA29),DA29,IF(CZ29="",DB29,CY29*CY$4+DB29*(1-CY$4))))</f>
        <v>10.4</v>
      </c>
      <c r="DD29" s="102">
        <v>14</v>
      </c>
      <c r="DE29" s="102">
        <v>10</v>
      </c>
      <c r="DF29" s="104">
        <f>IF(AND(DD29="",DE29=""),"",DD29*DD$4+DE29*(1-DD$4))</f>
        <v>11.600000000000001</v>
      </c>
      <c r="DG29" s="102"/>
      <c r="DH29" s="104">
        <f>IF(AND(DD29="",DE29=""),"",IF(OR(DG29="",DG29&lt;DF29),DF29,IF(DE29="",DG29,DD29*DD$4+DG29*(1-DD$4))))</f>
        <v>11.600000000000001</v>
      </c>
      <c r="DI29" s="102"/>
      <c r="DJ29" s="102"/>
      <c r="DK29" s="104" t="str">
        <f>IF(AND(DI29="",DJ29=""),"",DI29*DI$4+DJ29*(1-DI$4))</f>
        <v/>
      </c>
      <c r="DL29" s="118"/>
      <c r="DM29" s="104" t="str">
        <f>IF(AND(DI29="",DJ29=""),"",IF(OR(DL29="",DL29&lt;DK29),DK29,IF(DJ29="",DL29,DI29*DI$4+DL29*(1-DI$4))))</f>
        <v/>
      </c>
      <c r="DN29" s="102"/>
      <c r="DO29" s="102"/>
      <c r="DP29" s="104" t="str">
        <f>IF(AND(DN29="",DO29=""),"",DN29*DN$4+DO29*(1-DN$4))</f>
        <v/>
      </c>
      <c r="DQ29" s="118"/>
      <c r="DR29" s="104" t="str">
        <f>IF(AND(DN29="",DO29=""),"",IF(OR(DQ29="",DQ29&lt;DP29),DP29,IF(DO29="",DQ29,DN29*DN$4+DQ29*(1-DN$4))))</f>
        <v/>
      </c>
      <c r="DS29" s="102"/>
      <c r="DT29" s="102"/>
      <c r="DU29" s="104" t="str">
        <f>IF(AND(DS29="",DT29=""),"",DS29*DS$4+DT29*(1-DS$4))</f>
        <v/>
      </c>
      <c r="DV29" s="102"/>
      <c r="DW29" s="104" t="str">
        <f>IF(AND(DS29="",DT29=""),"",IF(OR(DV29="",DV29&lt;DU29),DU29,IF(DT29="",DV29,DS29*DS$4+DV29*(1-DS$4))))</f>
        <v/>
      </c>
      <c r="DX29" s="104">
        <f>IF(AND(CY29="",DD29="",DI29=""),"",SUM(CY29)*SUM(DC$4)+SUM(DD29)*SUM(DH$4)+SUM(DI29)*SUM(DM$4)+SUM(DN29)*SUM(DR$4)+SUM(DS29)*SUM(DW$4))</f>
        <v>12.5</v>
      </c>
      <c r="DY29" s="104">
        <f>IF(AND(CZ29="",DE29="",DJ29=""),"",SUM(CZ29)*SUM(DC$4)+SUM(DE29)*SUM(DH$4)+SUM(DJ29)*SUM(DM$4)+SUM(DO29)*SUM(DR$4)+SUM(DT29)*SUM(DW$4))</f>
        <v>10</v>
      </c>
      <c r="DZ29" s="104">
        <f>IF(AND(DA29="",DF29="",DK29=""),"",SUM(DA29)*SUM(DC$4)+SUM(DF29)*SUM(DH$4)+SUM(DK29)*SUM(DM$4)+SUM(DP29)*SUM(DR$4)+SUM(DU29)*SUM(DW$4))</f>
        <v>11</v>
      </c>
      <c r="EA29" s="104" t="str">
        <f>IF(AND(DB29="",DG29="",DL29=""),"",SUM(DB29)*SUM(DC$4)+SUM(DG29)*SUM(DH$4)+SUM(DL29)*SUM(DM$4)+SUM(DQ29)*SUM(DR$4)+SUM(DV29)*SUM(DW$4))</f>
        <v/>
      </c>
      <c r="EB29" s="104">
        <f>IF(AND(DC29="",DH29="",DM29=""),"",SUM(DC29)*SUM(DC$4)+SUM(DH29)*SUM(DH$4)+SUM(DM29)*SUM(DM$4)+SUM(DR29)*SUM(DR$4)+SUM(DW29)*SUM(DW$4))</f>
        <v>11</v>
      </c>
      <c r="EC29" s="105">
        <f>IF(DZ29="","",IF(SUM(EB29)=0,IF(SUM(DZ29)&gt;=10,EC$4,0),IF(SUM(EB29)&gt;=10,EC$4,0)))</f>
        <v>4</v>
      </c>
      <c r="ED29" s="109">
        <f>IF(ISERROR(RANK(EB29,EB$6:EB$31)),"",RANK(EB29,EB$6:EB$31))</f>
        <v>20</v>
      </c>
      <c r="EE29" s="102">
        <v>9.5</v>
      </c>
      <c r="EF29" s="102">
        <v>9.5</v>
      </c>
      <c r="EG29" s="104">
        <f>IF(AND(EE29="",EF29=""),"",EE29*EE$4+EF29*(1-EE$4))</f>
        <v>9.5</v>
      </c>
      <c r="EH29" s="102">
        <v>12.25</v>
      </c>
      <c r="EI29" s="104">
        <f>IF(AND(EE29="",EF29=""),"",IF(OR(EH29="",EH29&lt;EG29),EG29,IF(EF29="",EH29,EE29*EE$4+EH29*(1-EE$4))))</f>
        <v>11.15</v>
      </c>
      <c r="EJ29" s="102">
        <v>9</v>
      </c>
      <c r="EK29" s="102">
        <v>9</v>
      </c>
      <c r="EL29" s="104">
        <f>IF(AND(EJ29="",EK29=""),"",EJ29*EJ$4+EK29*(1-EJ$4))</f>
        <v>9</v>
      </c>
      <c r="EM29" s="102">
        <v>7</v>
      </c>
      <c r="EN29" s="104">
        <f>IF(AND(EJ29="",EK29=""),"",IF(OR(EM29="",EM29&lt;EL29),EL29,IF(EK29="",EM29,EJ29*EJ$4+EM29*(1-EJ$4))))</f>
        <v>9</v>
      </c>
      <c r="EO29" s="102">
        <v>8.5</v>
      </c>
      <c r="EP29" s="102">
        <v>10</v>
      </c>
      <c r="EQ29" s="104">
        <f>IF(AND(EO29="",EP29=""),"",EO29*EO$4+EP29*(1-EO$4))</f>
        <v>9.4</v>
      </c>
      <c r="ER29" s="118">
        <v>10.5</v>
      </c>
      <c r="ES29" s="104">
        <f>IF(AND(EO29="",EP29=""),"",IF(OR(ER29="",ER29&lt;EQ29),EQ29,IF(EP29="",ER29,EO29*EO$4+ER29*(1-EO$4))))</f>
        <v>9.6999999999999993</v>
      </c>
      <c r="ET29" s="102"/>
      <c r="EU29" s="102"/>
      <c r="EV29" s="104" t="str">
        <f>IF(AND(ET29="",EU29=""),"",ET29*ET$4+EU29*(1-ET$4))</f>
        <v/>
      </c>
      <c r="EW29" s="118"/>
      <c r="EX29" s="104" t="str">
        <f>IF(AND(ET29="",EU29=""),"",IF(OR(EW29="",EW29&lt;EV29),EV29,IF(EU29="",EW29,ET29*ET$4+EW29*(1-ET$4))))</f>
        <v/>
      </c>
      <c r="EY29" s="102"/>
      <c r="EZ29" s="102"/>
      <c r="FA29" s="104" t="str">
        <f>IF(AND(EY29="",EZ29=""),"",EY29*EY$4+EZ29*(1-EY$4))</f>
        <v/>
      </c>
      <c r="FB29" s="102"/>
      <c r="FC29" s="104" t="str">
        <f>IF(AND(EY29="",EZ29=""),"",IF(OR(FB29="",FB29&lt;FA29),FA29,IF(EZ29="",FB29,EY29*EY$4+FB29*(1-EY$4))))</f>
        <v/>
      </c>
      <c r="FD29" s="104">
        <f>IF(AND(EE29="",EJ29="",EO29=""),"",SUM(EE29)*SUM(EI$4)+SUM(EJ29)*SUM(EN$4)+SUM(EO29)*SUM(ES$4)+SUM(ET29)*SUM(EX$4)+SUM(EY29)*SUM(FC$4))</f>
        <v>8.96875</v>
      </c>
      <c r="FE29" s="104">
        <f>IF(AND(EF29="",EK29="",EP29=""),"",SUM(EF29)*SUM(EI$4)+SUM(EK29)*SUM(EN$4)+SUM(EP29)*SUM(ES$4)+SUM(EU29)*SUM(EX$4)+SUM(EZ29)*SUM(FC$4))</f>
        <v>9.53125</v>
      </c>
      <c r="FF29" s="104">
        <f>IF(AND(EG29="",EL29="",EQ29=""),"",SUM(EG29)*SUM(EI$4)+SUM(EL29)*SUM(EN$4)+SUM(EQ29)*SUM(ES$4)+SUM(EV29)*SUM(EX$4)+SUM(FA29)*SUM(FC$4))</f>
        <v>9.3062500000000004</v>
      </c>
      <c r="FG29" s="104">
        <f>IF(AND(EH29="",EM29="",ER29=""),"",SUM(EH29)*SUM(EI$4)+SUM(EM29)*SUM(EN$4)+SUM(ER29)*SUM(ES$4)+SUM(EW29)*SUM(EX$4)+SUM(FB29)*SUM(FC$4))</f>
        <v>9.953125</v>
      </c>
      <c r="FH29" s="104">
        <f>IF(AND(EI29="",EN29="",ES29=""),"",SUM(EI29)*SUM(EI$4)+SUM(EN29)*SUM(EN$4)+SUM(ES29)*SUM(ES$4)+SUM(EX29)*SUM(EX$4)+SUM(FC29)*SUM(FC$4))</f>
        <v>9.9343749999999993</v>
      </c>
      <c r="FI29" s="105">
        <f>IF(FF29="","",IF(SUM(FH29)=0,IF(SUM(FF29)&gt;=10,FI$4,0),IF(SUM(FH29)&gt;=10,FI$4,0)))</f>
        <v>0</v>
      </c>
      <c r="FJ29" s="109">
        <f>IF(ISERROR(RANK(FH29,FH$6:FH$31)),"",RANK(FH29,FH$6:FH$31))</f>
        <v>22</v>
      </c>
      <c r="FK29" s="198">
        <v>11.5</v>
      </c>
      <c r="FL29" s="198">
        <v>9.75</v>
      </c>
      <c r="FM29" s="104">
        <f>IF(AND(FK29="",FL29=""),"",FK29*FK$4+FL29*(1-FK$4))</f>
        <v>10.45</v>
      </c>
      <c r="FN29" s="200"/>
      <c r="FO29" s="104">
        <f>IF(AND(FK29="",FL29=""),"",IF(OR(FN29="",FN29&lt;FM29),FM29,IF(FL29="",FN29,FK29*FK$4+FN29*(1-FK$4))))</f>
        <v>10.45</v>
      </c>
      <c r="FP29" s="199">
        <f>(6*20)/9</f>
        <v>13.333333333333334</v>
      </c>
      <c r="FQ29" s="197">
        <v>8.25</v>
      </c>
      <c r="FR29" s="104">
        <f>IF(AND(FP29="",FQ29=""),"",FP29*FP$4+FQ29*(1-FP$4))</f>
        <v>10.283333333333335</v>
      </c>
      <c r="FS29" s="203"/>
      <c r="FT29" s="104">
        <f>IF(AND(FP29="",FQ29=""),"",IF(OR(FS29="",FS29&lt;FR29),FR29,IF(FQ29="",FS29,FP29*FP$4+FS29*(1-FP$4))))</f>
        <v>10.283333333333335</v>
      </c>
      <c r="FU29" s="102">
        <v>17</v>
      </c>
      <c r="FV29" s="198">
        <v>7.5</v>
      </c>
      <c r="FW29" s="104">
        <f>IF(AND(FU29="",FV29=""),"",FU29*FU$4+FV29*(1-FU$4))</f>
        <v>11.3</v>
      </c>
      <c r="FX29" s="202"/>
      <c r="FY29" s="104">
        <f>IF(AND(FU29="",FV29=""),"",IF(OR(FX29="",FX29&lt;FW29),FW29,IF(FV29="",FX29,FU29*FU$4+FX29*(1-FU$4))))</f>
        <v>11.3</v>
      </c>
      <c r="FZ29" s="102"/>
      <c r="GA29" s="102"/>
      <c r="GB29" s="104" t="str">
        <f>IF(AND(FZ29="",GA29=""),"",FZ29*FZ$4+GA29*(1-FZ$4))</f>
        <v/>
      </c>
      <c r="GC29" s="118"/>
      <c r="GD29" s="104" t="str">
        <f>IF(AND(FZ29="",GA29=""),"",IF(OR(GC29="",GC29&lt;GB29),GB29,IF(GA29="",GC29,FZ29*FZ$4+GC29*(1-FZ$4))))</f>
        <v/>
      </c>
      <c r="GE29" s="102"/>
      <c r="GF29" s="102"/>
      <c r="GG29" s="104" t="str">
        <f>IF(AND(GE29="",GF29=""),"",GE29*GE$4+GF29*(1-GE$4))</f>
        <v/>
      </c>
      <c r="GH29" s="102"/>
      <c r="GI29" s="104" t="str">
        <f>IF(AND(GE29="",GF29=""),"",IF(OR(GH29="",GH29&lt;GG29),GG29,IF(GF29="",GH29,GE29*GE$4+GH29*(1-GE$4))))</f>
        <v/>
      </c>
      <c r="GJ29" s="104">
        <f>IF(AND(FK29="",FP29="",FU29=""),"",SUM(FK29)*SUM(FO$4)+SUM(FP29)*SUM(FT$4)+SUM(FU29)*SUM(FY$4)+SUM(FZ29)*SUM(GD$4)+SUM(GE29)*SUM(GI$4))</f>
        <v>13.677083333333334</v>
      </c>
      <c r="GK29" s="104">
        <f>IF(AND(FL29="",FQ29="",FV29=""),"",SUM(FL29)*SUM(FO$4)+SUM(FQ29)*SUM(FT$4)+SUM(FV29)*SUM(FY$4)+SUM(GA29)*SUM(GD$4)+SUM(GF29)*SUM(GI$4))</f>
        <v>8.671875</v>
      </c>
      <c r="GL29" s="104">
        <f>IF(AND(FM29="",FR29="",FW29=""),"",SUM(FM29)*SUM(FO$4)+SUM(FR29)*SUM(FT$4)+SUM(FW29)*SUM(FY$4)+SUM(GB29)*SUM(GD$4)+SUM(GG29)*SUM(GI$4))</f>
        <v>10.673958333333333</v>
      </c>
      <c r="GM29" s="104" t="str">
        <f>IF(AND(FN29="",FS29="",FX29=""),"",SUM(FN29)*SUM(FO$4)+SUM(FS29)*SUM(FT$4)+SUM(FX29)*SUM(FY$4)+SUM(GC29)*SUM(GD$4)+SUM(GH29)*SUM(GI$4))</f>
        <v/>
      </c>
      <c r="GN29" s="104">
        <f>IF(AND(FO29="",FT29="",FY29=""),"",SUM(FO29)*SUM(FO$4)+SUM(FT29)*SUM(FT$4)+SUM(FY29)*SUM(FY$4)+SUM(GD29)*SUM(GD$4)+SUM(GI29)*SUM(GI$4))</f>
        <v>10.673958333333333</v>
      </c>
      <c r="GO29" s="105">
        <f>IF(GL29="","",IF(SUM(GN29)=0,IF(SUM(GL29)&gt;=10,GO$4,0),IF(SUM(GN29)&gt;=10,GO$4,0)))</f>
        <v>2</v>
      </c>
      <c r="GP29" s="109">
        <f>IF(ISERROR(RANK(GN29,GN$6:GN$31)),"",RANK(GN29,GN$6:GN$31))</f>
        <v>12</v>
      </c>
      <c r="GQ29" s="198">
        <v>8</v>
      </c>
      <c r="GR29" s="198">
        <v>9.5</v>
      </c>
      <c r="GS29" s="104">
        <f>IF(AND(GQ29="",GR29=""),"",GQ29*GQ$4+GR29*(1-GQ$4))</f>
        <v>8.9</v>
      </c>
      <c r="GT29" s="200">
        <v>16.75</v>
      </c>
      <c r="GU29" s="104">
        <f>IF(AND(GQ29="",GR29=""),"",IF(OR(GT29="",GT29&lt;GS29),GS29,IF(GR29="",GT29,GQ29*GQ$4+GT29*(1-GQ$4))))</f>
        <v>13.25</v>
      </c>
      <c r="GV29" s="102">
        <v>10</v>
      </c>
      <c r="GW29" s="102">
        <v>10</v>
      </c>
      <c r="GX29" s="104">
        <f>IF(AND(GV29="",GW29=""),"",GV29*GV$4+GW29*(1-GV$4))</f>
        <v>10</v>
      </c>
      <c r="GY29" s="102"/>
      <c r="GZ29" s="104">
        <f>IF(AND(GV29="",GW29=""),"",IF(OR(GY29="",GY29&lt;GX29),GX29,IF(GW29="",GY29,GV29*GV$4+GY29*(1-GV$4))))</f>
        <v>10</v>
      </c>
      <c r="HA29" s="102">
        <v>10</v>
      </c>
      <c r="HB29" s="102">
        <v>10</v>
      </c>
      <c r="HC29" s="104">
        <f>IF(AND(HA29="",HB29=""),"",HA29*HA$4+HB29*(1-HA$4))</f>
        <v>10</v>
      </c>
      <c r="HD29" s="118"/>
      <c r="HE29" s="104">
        <f>IF(AND(HA29="",HB29=""),"",IF(OR(HD29="",HD29&lt;HC29),HC29,IF(HB29="",HD29,HA29*HA$4+HD29*(1-HA$4))))</f>
        <v>10</v>
      </c>
      <c r="HF29" s="102"/>
      <c r="HG29" s="102"/>
      <c r="HH29" s="104" t="str">
        <f>IF(AND(HF29="",HG29=""),"",HF29*HF$4+HG29*(1-HF$4))</f>
        <v/>
      </c>
      <c r="HI29" s="118"/>
      <c r="HJ29" s="104" t="str">
        <f>IF(AND(HF29="",HG29=""),"",IF(OR(HI29="",HI29&lt;HH29),HH29,IF(HG29="",HI29,HF29*HF$4+HI29*(1-HF$4))))</f>
        <v/>
      </c>
      <c r="HK29" s="102"/>
      <c r="HL29" s="102"/>
      <c r="HM29" s="104" t="str">
        <f>IF(AND(HK29="",HL29=""),"",HK29*HK$4+HL29*(1-HK$4))</f>
        <v/>
      </c>
      <c r="HN29" s="102"/>
      <c r="HO29" s="104" t="str">
        <f>IF(AND(HK29="",HL29=""),"",IF(OR(HN29="",HN29&lt;HM29),HM29,IF(HL29="",HN29,HK29*HK$4+HN29*(1-HK$4))))</f>
        <v/>
      </c>
      <c r="HP29" s="104">
        <f>IF(AND(GQ29="",GV29="",HA29=""),"",SUM(GQ29)*SUM(GU$4)+SUM(GV29)*SUM(GZ$4)+SUM(HA29)*SUM(HE$4)+SUM(HF29)*SUM(HJ$4)+SUM(HK29)*SUM(HO$4))</f>
        <v>9.25</v>
      </c>
      <c r="HQ29" s="104">
        <f>IF(AND(GR29="",GW29="",HB29=""),"",SUM(GR29)*SUM(GU$4)+SUM(GW29)*SUM(GZ$4)+SUM(HB29)*SUM(HE$4)+SUM(HG29)*SUM(HJ$4)+SUM(HL29)*SUM(HO$4))</f>
        <v>9.8125</v>
      </c>
      <c r="HR29" s="104">
        <f>IF(AND(GS29="",GX29="",HC29=""),"",SUM(GS29)*SUM(GU$4)+SUM(GX29)*SUM(GZ$4)+SUM(HC29)*SUM(HE$4)+SUM(HH29)*SUM(HJ$4)+SUM(HM29)*SUM(HO$4))</f>
        <v>9.5875000000000004</v>
      </c>
      <c r="HS29" s="104">
        <f>IF(AND(GT29="",GY29="",HD29=""),"",SUM(GT29)*SUM(GU$4)+SUM(GY29)*SUM(GZ$4)+SUM(HD29)*SUM(HE$4)+SUM(HI29)*SUM(HJ$4)+SUM(HN29)*SUM(HO$4))</f>
        <v>6.28125</v>
      </c>
      <c r="HT29" s="104">
        <f>IF(AND(GU29="",GZ29="",HE29=""),"",SUM(GU29)*SUM(GU$4)+SUM(GZ29)*SUM(GZ$4)+SUM(HE29)*SUM(HE$4)+SUM(HJ29)*SUM(HJ$4)+SUM(HO29)*SUM(HO$4))</f>
        <v>11.21875</v>
      </c>
      <c r="HU29" s="105">
        <f>IF(HR29="","",IF(SUM(HT29)=0,IF(SUM(HR29)&gt;=10,HU$4,0),IF(SUM(HT29)&gt;=10,HU$4,0)))</f>
        <v>2</v>
      </c>
      <c r="HV29" s="109">
        <f>IF(ISERROR(RANK(HT29,HT$6:HT$31)),"",RANK(HT29,HT$6:HT$31))</f>
        <v>4</v>
      </c>
      <c r="HW29" s="102">
        <v>13</v>
      </c>
      <c r="HX29" s="102">
        <v>13</v>
      </c>
      <c r="HY29" s="104">
        <f>IF(AND(HW29="",HX29=""),"",HW29*HW$4+HX29*(1-HW$4))</f>
        <v>13</v>
      </c>
      <c r="HZ29" s="102"/>
      <c r="IA29" s="104">
        <f>IF(AND(HW29="",HX29=""),"",IF(OR(HZ29="",HZ29&lt;HY29),HY29,IF(HX29="",HZ29,HW29*HW$4+HZ29*(1-HW$4))))</f>
        <v>13</v>
      </c>
      <c r="IB29" s="102">
        <v>16</v>
      </c>
      <c r="IC29" s="102">
        <v>16</v>
      </c>
      <c r="ID29" s="104">
        <f>IF(AND(IB29="",IC29=""),"",IB29*IB$4+IC29*(1-IB$4))</f>
        <v>16</v>
      </c>
      <c r="IE29" s="102"/>
      <c r="IF29" s="104">
        <f>IF(AND(IB29="",IC29=""),"",IF(OR(IE29="",IE29&lt;ID29),ID29,IF(IC29="",IE29,IB29*IB$4+IE29*(1-IB$4))))</f>
        <v>16</v>
      </c>
      <c r="IG29" s="102"/>
      <c r="IH29" s="102"/>
      <c r="II29" s="104" t="str">
        <f>IF(AND(IG29="",IH29=""),"",IG29*IG$4+IH29*(1-IG$4))</f>
        <v/>
      </c>
      <c r="IJ29" s="118"/>
      <c r="IK29" s="104" t="str">
        <f>IF(AND(IG29="",IH29=""),"",IF(OR(IJ29="",IJ29&lt;II29),II29,IF(IH29="",IJ29,IG29*IG$4+IJ29*(1-IG$4))))</f>
        <v/>
      </c>
      <c r="IL29" s="102"/>
      <c r="IM29" s="102"/>
      <c r="IN29" s="104" t="str">
        <f>IF(AND(IL29="",IM29=""),"",IL29*IL$4+IM29*(1-IL$4))</f>
        <v/>
      </c>
      <c r="IO29" s="118"/>
      <c r="IP29" s="104" t="str">
        <f>IF(AND(IL29="",IM29=""),"",IF(OR(IO29="",IO29&lt;IN29),IN29,IF(IM29="",IO29,IL29*IL$4+IO29*(1-IL$4))))</f>
        <v/>
      </c>
      <c r="IQ29" s="102"/>
      <c r="IR29" s="102"/>
      <c r="IS29" s="104" t="str">
        <f>IF(AND(IQ29="",IR29=""),"",IQ29*IQ$4+IR29*(1-IQ$4))</f>
        <v/>
      </c>
      <c r="IT29" s="102"/>
      <c r="IU29" s="104" t="str">
        <f>IF(AND(IQ29="",IR29=""),"",IF(OR(IT29="",IT29&lt;IS29),IS29,IF(IR29="",IT29,IQ29*IQ$4+IT29*(1-IQ$4))))</f>
        <v/>
      </c>
      <c r="IV29" s="104">
        <f>IF(AND(HW29="",IB29="",IG29=""),"",SUM(HW29)*SUM(IA$4)+SUM(IB29)*SUM(IF$4)+SUM(IG29)*SUM(IK$4)+SUM(IL29)*SUM(IP$4)+SUM(IQ29)*SUM(IU$4))</f>
        <v>14.5</v>
      </c>
      <c r="IW29" s="104">
        <f>IF(AND(HX29="",IC29="",IH29=""),"",SUM(HX29)*SUM(IA$4)+SUM(IC29)*SUM(IF$4)+SUM(IH29)*SUM(IK$4)+SUM(IM29)*SUM(IP$4)+SUM(IR29)*SUM(IU$4))</f>
        <v>14.5</v>
      </c>
      <c r="IX29" s="104">
        <f>IF(AND(HY29="",ID29="",II29=""),"",SUM(HY29)*SUM(IA$4)+SUM(ID29)*SUM(IF$4)+SUM(II29)*SUM(IK$4)+SUM(IN29)*SUM(IP$4)+SUM(IS29)*SUM(IU$4))</f>
        <v>14.5</v>
      </c>
      <c r="IY29" s="104" t="str">
        <f>IF(AND(HZ29="",IE29="",IJ29=""),"",SUM(HZ29)*SUM(IA$4)+SUM(IE29)*SUM(IF$4)+SUM(IJ29)*SUM(IK$4)+SUM(IO29)*SUM(IP$4)+SUM(IT29)*SUM(IU$4))</f>
        <v/>
      </c>
      <c r="IZ29" s="104">
        <f>IF(AND(IA29="",IF29="",IK29=""),"",SUM(IA29)*SUM(IA$4)+SUM(IF29)*SUM(IF$4)+SUM(IK29)*SUM(IK$4)+SUM(IP29)*SUM(IP$4)+SUM(IU29)*SUM(IU$4))</f>
        <v>14.5</v>
      </c>
      <c r="JA29" s="105">
        <f>IF(IX29="","",IF(SUM(IZ29)=0,IF(SUM(IX29)&gt;=10,JA$4,0),IF(SUM(IZ29)&gt;=10,JA$4,0)))</f>
        <v>2</v>
      </c>
      <c r="JB29" s="109">
        <f>IF(ISERROR(RANK(IZ29,IZ$6:IZ$31)),"",RANK(IZ29,IZ$6:IZ$31))</f>
        <v>9</v>
      </c>
      <c r="JC29" s="102"/>
      <c r="JD29" s="102"/>
      <c r="JE29" s="104" t="str">
        <f>IF(AND(JC29="",JD29=""),"",JC29*JC$4+JD29*(1-JC$4))</f>
        <v/>
      </c>
      <c r="JF29" s="102"/>
      <c r="JG29" s="104" t="str">
        <f>IF(AND(JC29="",JD29=""),"",IF(OR(JF29="",JF29&lt;JE29),JE29,IF(JD29="",JF29,JC29*JC$4+JF29*(1-JC$4))))</f>
        <v/>
      </c>
      <c r="JH29" s="102"/>
      <c r="JI29" s="102"/>
      <c r="JJ29" s="104" t="str">
        <f>IF(AND(JH29="",JI29=""),"",JH29*JH$4+JI29*(1-JH$4))</f>
        <v/>
      </c>
      <c r="JK29" s="102"/>
      <c r="JL29" s="104" t="str">
        <f>IF(AND(JH29="",JI29=""),"",IF(OR(JK29="",JK29&lt;JJ29),JJ29,IF(JI29="",JK29,JH29*JH$4+JK29*(1-JH$4))))</f>
        <v/>
      </c>
      <c r="JM29" s="102">
        <v>16</v>
      </c>
      <c r="JN29" s="102">
        <v>16</v>
      </c>
      <c r="JO29" s="104">
        <f>IF(AND(JM29="",JN29=""),"",JM29*JM$4+JN29*(1-JM$4))</f>
        <v>16</v>
      </c>
      <c r="JP29" s="118"/>
      <c r="JQ29" s="104">
        <f>IF(AND(JM29="",JN29=""),"",IF(OR(JP29="",JP29&lt;JO29),JO29,IF(JN29="",JP29,JM29*JM$4+JP29*(1-JM$4))))</f>
        <v>16</v>
      </c>
      <c r="JR29" s="102"/>
      <c r="JS29" s="102"/>
      <c r="JT29" s="104" t="str">
        <f>IF(AND(JR29="",JS29=""),"",JR29*JR$4+JS29*(1-JR$4))</f>
        <v/>
      </c>
      <c r="JU29" s="118"/>
      <c r="JV29" s="104" t="str">
        <f>IF(AND(JR29="",JS29=""),"",IF(OR(JU29="",JU29&lt;JT29),JT29,IF(JS29="",JU29,JR29*JR$4+JU29*(1-JR$4))))</f>
        <v/>
      </c>
      <c r="JW29" s="102"/>
      <c r="JX29" s="102"/>
      <c r="JY29" s="104" t="str">
        <f>IF(AND(JW29="",JX29=""),"",JW29*JW$4+JX29*(1-JW$4))</f>
        <v/>
      </c>
      <c r="JZ29" s="102"/>
      <c r="KA29" s="104" t="str">
        <f>IF(AND(JW29="",JX29=""),"",IF(OR(JZ29="",JZ29&lt;JY29),JY29,IF(JX29="",JZ29,JW29*JW$4+JZ29*(1-JW$4))))</f>
        <v/>
      </c>
      <c r="KB29" s="104">
        <f>IF(AND(JC29="",JH29="",JM29=""),"",SUM(JC29)*SUM(JG$4)+SUM(JH29)*SUM(JL$4)+SUM(JM29)*SUM(JQ$4)+SUM(JR29)*SUM(JV$4)+SUM(JW29)*SUM(KA$4))</f>
        <v>16</v>
      </c>
      <c r="KC29" s="104">
        <f>IF(AND(JD29="",JI29="",JN29=""),"",SUM(JD29)*SUM(JG$4)+SUM(JI29)*SUM(JL$4)+SUM(JN29)*SUM(JQ$4)+SUM(JS29)*SUM(JV$4)+SUM(JX29)*SUM(KA$4))</f>
        <v>16</v>
      </c>
      <c r="KD29" s="104">
        <f>IF(AND(JE29="",JJ29="",JO29=""),"",SUM(JE29)*SUM(JG$4)+SUM(JJ29)*SUM(JL$4)+SUM(JO29)*SUM(JQ$4)+SUM(JT29)*SUM(JV$4)+SUM(JY29)*SUM(KA$4))</f>
        <v>16</v>
      </c>
      <c r="KE29" s="104" t="str">
        <f>IF(AND(JF29="",JK29="",JP29=""),"",SUM(JF29)*SUM(JG$4)+SUM(JK29)*SUM(JL$4)+SUM(JP29)*SUM(JQ$4)+SUM(JU29)*SUM(JV$4)+SUM(JZ29)*SUM(KA$4))</f>
        <v/>
      </c>
      <c r="KF29" s="104">
        <f>IF(AND(JG29="",JL29="",JQ29=""),"",SUM(JG29)*SUM(JG$4)+SUM(JL29)*SUM(JL$4)+SUM(JQ29)*SUM(JQ$4)+SUM(JV29)*SUM(JV$4)+SUM(KA29)*SUM(KA$4))</f>
        <v>16</v>
      </c>
      <c r="KG29" s="105">
        <f>IF(KD29="","",IF(SUM(KF29)=0,IF(SUM(KD29)&gt;=10,KG$4,0),IF(SUM(KF29)&gt;=10,KG$4,0)))</f>
        <v>2</v>
      </c>
      <c r="KH29" s="109">
        <f>IF(ISERROR(RANK(KF29,KF$6:KF$31)),"",RANK(KF29,KF$6:KF$31))</f>
        <v>2</v>
      </c>
      <c r="KI29" s="102">
        <v>9.5</v>
      </c>
      <c r="KJ29" s="102">
        <v>6</v>
      </c>
      <c r="KK29" s="104">
        <f>IF(AND(KI29="",KJ29=""),"",KI29*KI$4+KJ29*(1-KI$4))</f>
        <v>7.4</v>
      </c>
      <c r="KL29" s="102">
        <v>15</v>
      </c>
      <c r="KM29" s="104">
        <f>IF(AND(KI29="",KJ29=""),"",IF(OR(KL29="",KL29&lt;KK29),KK29,IF(KJ29="",KL29,KI29*KI$4+KL29*(1-KI$4))))</f>
        <v>12.8</v>
      </c>
      <c r="KN29" s="197">
        <v>11</v>
      </c>
      <c r="KO29" s="198">
        <v>10</v>
      </c>
      <c r="KP29" s="104">
        <f>IF(AND(KN29="",KO29=""),"",KN29*KN$4+KO29*(1-KN$4))</f>
        <v>10.4</v>
      </c>
      <c r="KQ29" s="200"/>
      <c r="KR29" s="104">
        <f>IF(AND(KN29="",KO29=""),"",IF(OR(KQ29="",KQ29&lt;KP29),KP29,IF(KO29="",KQ29,KN29*KN$4+KQ29*(1-KN$4))))</f>
        <v>10.4</v>
      </c>
      <c r="KS29" s="102">
        <v>14</v>
      </c>
      <c r="KT29" s="102">
        <v>14</v>
      </c>
      <c r="KU29" s="104">
        <f>IF(AND(KS29="",KT29=""),"",KS29*KS$4+KT29*(1-KS$4))</f>
        <v>14</v>
      </c>
      <c r="KV29" s="118"/>
      <c r="KW29" s="104">
        <f>IF(AND(KS29="",KT29=""),"",IF(OR(KV29="",KV29&lt;KU29),KU29,IF(KT29="",KV29,KS29*KS$4+KV29*(1-KS$4))))</f>
        <v>14</v>
      </c>
      <c r="KX29" s="102"/>
      <c r="KY29" s="102"/>
      <c r="KZ29" s="104" t="str">
        <f>IF(AND(KX29="",KY29=""),"",KX29*KX$4+KY29*(1-KX$4))</f>
        <v/>
      </c>
      <c r="LA29" s="118"/>
      <c r="LB29" s="104" t="str">
        <f>IF(AND(KX29="",KY29=""),"",IF(OR(LA29="",LA29&lt;KZ29),KZ29,IF(KY29="",LA29,KX29*KX$4+LA29*(1-KX$4))))</f>
        <v/>
      </c>
      <c r="LC29" s="102"/>
      <c r="LD29" s="102"/>
      <c r="LE29" s="104" t="str">
        <f>IF(AND(LC29="",LD29=""),"",LC29*LC$4+LD29*(1-LC$4))</f>
        <v/>
      </c>
      <c r="LF29" s="102"/>
      <c r="LG29" s="104" t="str">
        <f>IF(AND(LC29="",LD29=""),"",IF(OR(LF29="",LF29&lt;LE29),LE29,IF(LD29="",LF29,LC29*LC$4+LF29*(1-LC$4))))</f>
        <v/>
      </c>
      <c r="LH29" s="104">
        <f>IF(AND(KI29="",KN29="",KS29=""),"",SUM(KI29)*SUM(KM$4)+SUM(KN29)*SUM(KR$4)+SUM(KS29)*SUM(KW$4)+SUM(KX29)*SUM(LB$4)+SUM(LC29)*SUM(LG$4))</f>
        <v>11.1875</v>
      </c>
      <c r="LI29" s="104">
        <f>IF(AND(KJ29="",KO29="",KT29=""),"",SUM(KJ29)*SUM(KM$4)+SUM(KO29)*SUM(KR$4)+SUM(KT29)*SUM(KW$4)+SUM(KY29)*SUM(LB$4)+SUM(LD29)*SUM(LG$4))</f>
        <v>9.5</v>
      </c>
      <c r="LJ29" s="104">
        <f>IF(AND(KK29="",KP29="",KU29=""),"",SUM(KK29)*SUM(KM$4)+SUM(KP29)*SUM(KR$4)+SUM(KU29)*SUM(KW$4)+SUM(KZ29)*SUM(LB$4)+SUM(LE29)*SUM(LG$4))</f>
        <v>10.175000000000001</v>
      </c>
      <c r="LK29" s="104">
        <f>IF(AND(KL29="",KQ29="",KV29=""),"",SUM(KL29)*SUM(KM$4)+SUM(KQ29)*SUM(KR$4)+SUM(KV29)*SUM(KW$4)+SUM(LA29)*SUM(LB$4)+SUM(LF29)*SUM(LG$4))</f>
        <v>5.625</v>
      </c>
      <c r="LL29" s="104">
        <f>IF(AND(KM29="",KR29="",KW29=""),"",SUM(KM29)*SUM(KM$4)+SUM(KR29)*SUM(KR$4)+SUM(KW29)*SUM(KW$4)+SUM(LB29)*SUM(LB$4)+SUM(LG29)*SUM(LG$4))</f>
        <v>12.200000000000001</v>
      </c>
      <c r="LM29" s="105">
        <f>IF(LJ29="","",IF(SUM(LL29)=0,IF(SUM(LJ29)&gt;=10,LM$4,0),IF(SUM(LL29)&gt;=10,LM$4,0)))</f>
        <v>2</v>
      </c>
      <c r="LN29" s="109">
        <f>IF(ISERROR(RANK(LL29,LL$6:LL$31)),"",RANK(LL29,LL$6:LL$31))</f>
        <v>10</v>
      </c>
      <c r="LO29" s="102"/>
      <c r="LP29" s="102"/>
      <c r="LQ29" s="104" t="str">
        <f>IF(AND(LO29="",LP29=""),"",LO29*LO$4+LP29*(1-LO$4))</f>
        <v/>
      </c>
      <c r="LR29" s="102"/>
      <c r="LS29" s="104" t="str">
        <f>IF(AND(LO29="",LP29=""),"",IF(OR(LR29="",LR29&lt;LQ29),LQ29,IF(LP29="",LR29,LO29*LO$4+LR29*(1-LO$4))))</f>
        <v/>
      </c>
      <c r="LT29" s="102"/>
      <c r="LU29" s="102"/>
      <c r="LV29" s="104" t="str">
        <f>IF(AND(LT29="",LU29=""),"",LT29*LT$4+LU29*(1-LT$4))</f>
        <v/>
      </c>
      <c r="LW29" s="102"/>
      <c r="LX29" s="104" t="str">
        <f>IF(AND(LT29="",LU29=""),"",IF(OR(LW29="",LW29&lt;LV29),LV29,IF(LU29="",LW29,LT29*LT$4+LW29*(1-LT$4))))</f>
        <v/>
      </c>
      <c r="LY29" s="102"/>
      <c r="LZ29" s="102"/>
      <c r="MA29" s="104" t="str">
        <f>IF(AND(LY29="",LZ29=""),"",LY29*LY$4+LZ29*(1-LY$4))</f>
        <v/>
      </c>
      <c r="MB29" s="118"/>
      <c r="MC29" s="104" t="str">
        <f>IF(AND(LY29="",LZ29=""),"",IF(OR(MB29="",MB29&lt;MA29),MA29,IF(LZ29="",MB29,LY29*LY$4+MB29*(1-LY$4))))</f>
        <v/>
      </c>
      <c r="MD29" s="102"/>
      <c r="ME29" s="102"/>
      <c r="MF29" s="104" t="str">
        <f>IF(AND(MD29="",ME29=""),"",MD29*MD$4+ME29*(1-MD$4))</f>
        <v/>
      </c>
      <c r="MG29" s="118"/>
      <c r="MH29" s="104" t="str">
        <f>IF(AND(MD29="",ME29=""),"",IF(OR(MG29="",MG29&lt;MF29),MF29,IF(ME29="",MG29,MD29*MD$4+MG29*(1-MD$4))))</f>
        <v/>
      </c>
      <c r="MI29" s="102"/>
      <c r="MJ29" s="102"/>
      <c r="MK29" s="104" t="str">
        <f>IF(AND(MI29="",MJ29=""),"",MI29*MI$4+MJ29*(1-MI$4))</f>
        <v/>
      </c>
      <c r="ML29" s="102"/>
      <c r="MM29" s="104" t="str">
        <f>IF(AND(MI29="",MJ29=""),"",IF(OR(ML29="",ML29&lt;MK29),MK29,IF(MJ29="",ML29,MI29*MI$4+ML29*(1-MI$4))))</f>
        <v/>
      </c>
      <c r="MN29" s="104" t="str">
        <f>IF(AND(LO29="",LT29="",LY29=""),"",SUM(LO29)*SUM(LS$4)+SUM(LT29)*SUM(LX$4)+SUM(LY29)*SUM(MC$4)+SUM(MD29)*SUM(MH$4)+SUM(MI29)*SUM(MM$4))</f>
        <v/>
      </c>
      <c r="MO29" s="104" t="str">
        <f>IF(AND(LP29="",LU29="",LZ29=""),"",SUM(LP29)*SUM(LS$4)+SUM(LU29)*SUM(LX$4)+SUM(LZ29)*SUM(MC$4)+SUM(ME29)*SUM(MH$4)+SUM(MJ29)*SUM(MM$4))</f>
        <v/>
      </c>
      <c r="MP29" s="104" t="str">
        <f>IF(AND(LQ29="",LV29="",MA29=""),"",SUM(LQ29)*SUM(LS$4)+SUM(LV29)*SUM(LX$4)+SUM(MA29)*SUM(MC$4)+SUM(MF29)*SUM(MH$4)+SUM(MK29)*SUM(MM$4))</f>
        <v/>
      </c>
      <c r="MQ29" s="104" t="str">
        <f>IF(AND(LR29="",LW29="",MB29=""),"",SUM(LR29)*SUM(LS$4)+SUM(LW29)*SUM(LX$4)+SUM(MB29)*SUM(MC$4)+SUM(MG29)*SUM(MH$4)+SUM(ML29)*SUM(MM$4))</f>
        <v/>
      </c>
      <c r="MR29" s="104" t="str">
        <f>IF(AND(LS29="",LX29="",MC29=""),"",SUM(LS29)*SUM(LS$4)+SUM(LX29)*SUM(LX$4)+SUM(MC29)*SUM(MC$4)+SUM(MH29)*SUM(MH$4)+SUM(MM29)*SUM(MM$4))</f>
        <v/>
      </c>
      <c r="MS29" s="105" t="str">
        <f>IF(MP29="","",IF(SUM(MR29)=0,IF(SUM(MP29)&gt;=10,MS$4,0),IF(SUM(MR29)&gt;=10,MS$4,0)))</f>
        <v/>
      </c>
      <c r="MT29" s="109" t="str">
        <f>IF(ISERROR(RANK(MR29,MR$6:MR$31)),"",RANK(MR29,MR$6:MR$31))</f>
        <v/>
      </c>
      <c r="MU29" s="102"/>
      <c r="MV29" s="102"/>
      <c r="MW29" s="104" t="str">
        <f>IF(AND(MU29="",MV29=""),"",MU29*MU$4+MV29*(1-MU$4))</f>
        <v/>
      </c>
      <c r="MX29" s="102"/>
      <c r="MY29" s="104" t="str">
        <f>IF(AND(MU29="",MV29=""),"",IF(OR(MX29="",MX29&lt;MW29),MW29,IF(MV29="",MX29,MU29*MU$4+MX29*(1-MU$4))))</f>
        <v/>
      </c>
      <c r="MZ29" s="102"/>
      <c r="NA29" s="102"/>
      <c r="NB29" s="104" t="str">
        <f>IF(AND(MZ29="",NA29=""),"",MZ29*MZ$4+NA29*(1-MZ$4))</f>
        <v/>
      </c>
      <c r="NC29" s="102"/>
      <c r="ND29" s="104" t="str">
        <f>IF(AND(MZ29="",NA29=""),"",IF(OR(NC29="",NC29&lt;NB29),NB29,IF(NA29="",NC29,MZ29*MZ$4+NC29*(1-MZ$4))))</f>
        <v/>
      </c>
      <c r="NE29" s="102"/>
      <c r="NF29" s="102"/>
      <c r="NG29" s="104" t="str">
        <f>IF(AND(NE29="",NF29=""),"",NE29*NE$4+NF29*(1-NE$4))</f>
        <v/>
      </c>
      <c r="NH29" s="118"/>
      <c r="NI29" s="104" t="str">
        <f>IF(AND(NE29="",NF29=""),"",IF(OR(NH29="",NH29&lt;NG29),NG29,IF(NF29="",NH29,NE29*NE$4+NH29*(1-NE$4))))</f>
        <v/>
      </c>
      <c r="NJ29" s="102"/>
      <c r="NK29" s="102"/>
      <c r="NL29" s="104" t="str">
        <f>IF(AND(NJ29="",NK29=""),"",NJ29*NJ$4+NK29*(1-NJ$4))</f>
        <v/>
      </c>
      <c r="NM29" s="118"/>
      <c r="NN29" s="104" t="str">
        <f>IF(AND(NJ29="",NK29=""),"",IF(OR(NM29="",NM29&lt;NL29),NL29,IF(NK29="",NM29,NJ29*NJ$4+NM29*(1-NJ$4))))</f>
        <v/>
      </c>
      <c r="NO29" s="102"/>
      <c r="NP29" s="102"/>
      <c r="NQ29" s="104" t="str">
        <f>IF(AND(NO29="",NP29=""),"",NO29*NO$4+NP29*(1-NO$4))</f>
        <v/>
      </c>
      <c r="NR29" s="102"/>
      <c r="NS29" s="104" t="str">
        <f>IF(AND(NO29="",NP29=""),"",IF(OR(NR29="",NR29&lt;NQ29),NQ29,IF(NP29="",NR29,NO29*NO$4+NR29*(1-NO$4))))</f>
        <v/>
      </c>
      <c r="NT29" s="104" t="str">
        <f>IF(AND(MU29="",MZ29="",NE29=""),"",SUM(MU29)*SUM(MY$4)+SUM(MZ29)*SUM(ND$4)+SUM(NE29)*SUM(NI$4)+SUM(NJ29)*SUM(NN$4)+SUM(NO29)*SUM(NS$4))</f>
        <v/>
      </c>
      <c r="NU29" s="104" t="str">
        <f>IF(AND(MV29="",NA29="",NF29=""),"",SUM(MV29)*SUM(MY$4)+SUM(NA29)*SUM(ND$4)+SUM(NF29)*SUM(NI$4)+SUM(NK29)*SUM(NN$4)+SUM(NP29)*SUM(NS$4))</f>
        <v/>
      </c>
      <c r="NV29" s="104" t="str">
        <f>IF(AND(MW29="",NB29="",NG29=""),"",SUM(MW29)*SUM(MY$4)+SUM(NB29)*SUM(ND$4)+SUM(NG29)*SUM(NI$4)+SUM(NL29)*SUM(NN$4)+SUM(NQ29)*SUM(NS$4))</f>
        <v/>
      </c>
      <c r="NW29" s="104" t="str">
        <f>IF(AND(MX29="",NC29="",NH29=""),"",SUM(MX29)*SUM(MY$4)+SUM(NC29)*SUM(ND$4)+SUM(NH29)*SUM(NI$4)+SUM(NM29)*SUM(NN$4)+SUM(NR29)*SUM(NS$4))</f>
        <v/>
      </c>
      <c r="NX29" s="104" t="str">
        <f>IF(AND(MY29="",ND29="",NI29=""),"",SUM(MY29)*SUM(MY$4)+SUM(ND29)*SUM(ND$4)+SUM(NI29)*SUM(NI$4)+SUM(NN29)*SUM(NN$4)+SUM(NS29)*SUM(NS$4))</f>
        <v/>
      </c>
      <c r="NY29" s="105" t="str">
        <f>IF(NV29="","",IF(SUM(NX29)=0,IF(SUM(NV29)&gt;=10,NY$4,0),IF(SUM(NX29)&gt;=10,NY$4,0)))</f>
        <v/>
      </c>
      <c r="NZ29" s="109" t="str">
        <f>IF(ISERROR(RANK(NX29,NX$6:NX$31)),"",RANK(NX29,NX$6:NX$31))</f>
        <v/>
      </c>
      <c r="OA29" s="73" t="str">
        <f>B29</f>
        <v>Soamila</v>
      </c>
      <c r="OB29" s="104">
        <f>AJ29</f>
        <v>12.403124999999999</v>
      </c>
      <c r="OC29" s="104">
        <f>BP29</f>
        <v>10.531249999999998</v>
      </c>
      <c r="OD29" s="104">
        <f>CV29</f>
        <v>10.0785</v>
      </c>
      <c r="OE29" s="104">
        <f>EB29</f>
        <v>11</v>
      </c>
      <c r="OF29" s="104">
        <f>FH29</f>
        <v>9.9343749999999993</v>
      </c>
      <c r="OG29" s="104">
        <f>GN29</f>
        <v>10.673958333333333</v>
      </c>
      <c r="OH29" s="104">
        <f>HT29</f>
        <v>11.21875</v>
      </c>
      <c r="OI29" s="104">
        <f>IZ29</f>
        <v>14.5</v>
      </c>
      <c r="OJ29" s="104">
        <f>KF29</f>
        <v>16</v>
      </c>
      <c r="OK29" s="104">
        <f>LL29</f>
        <v>12.200000000000001</v>
      </c>
      <c r="OL29" s="104" t="str">
        <f>MR29</f>
        <v/>
      </c>
      <c r="OM29" s="104" t="str">
        <f>NX29</f>
        <v/>
      </c>
      <c r="ON29" s="133"/>
      <c r="OO29" s="104" t="e">
        <f>IF(AF29="","",(SUM(#REF!)*SUM($AK$4)+SUM(BL29)*SUM($BQ$4)+SUM(CR29)*SUM($CW$4)+SUM(DX29)*SUM($EC$4)+SUM(FD29)*SUM($FI$4)+SUM(GJ29)*SUM($GO$4)+SUM(HP29)*SUM($HU$4)+SUM(IV29)*SUM($JA$4)+SUM(KB29)*SUM($KG$4)+SUM(LH29)*SUM($LM$4)+SUM(MN29)*SUM($MS$4)+SUM(NT29)*SUM($NY$4))/30)</f>
        <v>#REF!</v>
      </c>
      <c r="OP29" s="104" t="e">
        <f>IF(AG29="","",(SUM(#REF!)*SUM($AK$4)+SUM(BM29)*SUM($BQ$4)+SUM(CS29)*SUM($CW$4)+SUM(DY29)*SUM($EC$4)+SUM(FE29)*SUM($FI$4)+SUM(GK29)*SUM($GO$4)+SUM(HQ29)*SUM($HU$4)+SUM(IW29)*SUM($JA$4)+SUM(KC29)*SUM($KG$4)+SUM(LI29)*SUM($LM$4)+SUM(MO29)*SUM($MS$4)+SUM(NU29)*SUM($NY$4))/30)</f>
        <v>#REF!</v>
      </c>
      <c r="OQ29" s="104">
        <f>IF(AH29="","",($AK$4*SUM(AH29)+$BQ$4*SUM(BN29)+$CW$4*SUM(CT29)+$EC$4*SUM(DZ29)+$FI$4*SUM(FF29)+$GO$4*SUM(GL29)+$HU$4*SUM(HR29)+$JA$4*SUM(IX29)+$KG$4*SUM(KD29)+$LM$4*SUM(LJ29)+$MS$4*SUM(MP29)+$NY$4*SUM(NV29))/30)</f>
        <v>11.27487638888889</v>
      </c>
      <c r="OR29" s="104">
        <f>IF(AJ29="","",($AK$4*SUM(AJ29)+$BQ$4*SUM(BP29)+$CW$4*SUM(CV29)+$EC$4*SUM(EB29)+$FI$4*SUM(FH29)+$GO$4*SUM(GN29)+$HU$4*SUM(HT29)+$JA$4*SUM(IZ29)+$KG$4*SUM(KF29)+$LM$4*SUM(LL29)+$MS$4*SUM(MR29)+$NY$4*SUM(NX29))/30)</f>
        <v>11.581438888888888</v>
      </c>
      <c r="OS29" s="105">
        <f>IF(AL29="","",SUM($AK29,$BQ29,$CW29,$EC29,$FI29,$GO29,$HU29,$JA29,$KG29,$LM29,$MS29,$NY29))</f>
        <v>27</v>
      </c>
      <c r="OT29" s="105">
        <f>IF(OR29="","",IF(OR29&lt;10,OS29,30))</f>
        <v>30</v>
      </c>
      <c r="OU29" s="133"/>
      <c r="OV29" s="109">
        <f>IF(ISERROR(RANK(OR29,OR$6:OR$31)),"",RANK(OR29,OR$6:OR$31))</f>
        <v>11</v>
      </c>
      <c r="OW29" s="3"/>
      <c r="OX29" s="95" t="s">
        <v>35</v>
      </c>
      <c r="OY29" s="95" t="s">
        <v>35</v>
      </c>
      <c r="OZ29" s="95" t="s">
        <v>35</v>
      </c>
      <c r="PA29" s="95" t="s">
        <v>34</v>
      </c>
      <c r="PB29" s="95"/>
      <c r="PC29" s="95" t="s">
        <v>34</v>
      </c>
      <c r="PD29" s="95"/>
      <c r="PE29" s="95"/>
      <c r="PF29" s="95"/>
      <c r="PG29" s="95"/>
    </row>
    <row r="30" spans="1:423" s="3" customFormat="1" ht="15.6" x14ac:dyDescent="0.3">
      <c r="A30" s="103">
        <f>A29+1</f>
        <v>2</v>
      </c>
      <c r="B30" s="197" t="s">
        <v>298</v>
      </c>
      <c r="C30" s="197"/>
      <c r="D30" s="195"/>
      <c r="E30" s="195"/>
      <c r="F30" s="196"/>
      <c r="G30" s="102">
        <v>11.5</v>
      </c>
      <c r="H30" s="102">
        <v>7</v>
      </c>
      <c r="I30" s="104">
        <f>IF(AND(G30="",H30=""),"",G30*G$4+H30*(1-G$4))</f>
        <v>8.8000000000000007</v>
      </c>
      <c r="J30" s="102">
        <v>3</v>
      </c>
      <c r="K30" s="104">
        <f>IF(AND(G30="",H30=""),"",IF(OR(J30="",J30&lt;I30),I30,IF(H30="",J30,G30*G$4+J30*(1-G$4))))</f>
        <v>8.8000000000000007</v>
      </c>
      <c r="L30" s="102">
        <v>11</v>
      </c>
      <c r="M30" s="102">
        <v>3.5</v>
      </c>
      <c r="N30" s="104">
        <f>IF(AND(L30="",M30=""),"",L30*L$4+M30*(1-L$4))</f>
        <v>6.5</v>
      </c>
      <c r="O30" s="102">
        <v>6.75</v>
      </c>
      <c r="P30" s="104">
        <f>IF(AND(L30="",M30=""),"",IF(OR(O30="",O30&lt;N30),N30,IF(M30="",O30,L30*L$4+O30*(1-L$4))))</f>
        <v>8.4499999999999993</v>
      </c>
      <c r="Q30" s="102">
        <v>12.5</v>
      </c>
      <c r="R30" s="102">
        <v>12.5</v>
      </c>
      <c r="S30" s="104">
        <f>IF(AND(Q30="",R30=""),"",Q30*Q$4+R30*(1-Q$4))</f>
        <v>12.5</v>
      </c>
      <c r="T30" s="102"/>
      <c r="U30" s="104">
        <f>IF(AND(Q30="",R30=""),"",IF(OR(T30="",T30&lt;S30),S30,IF(R30="",T30,Q30*Q$4+T30*(1-Q$4))))</f>
        <v>12.5</v>
      </c>
      <c r="V30" s="102">
        <v>11</v>
      </c>
      <c r="W30" s="102">
        <v>3.25</v>
      </c>
      <c r="X30" s="104">
        <f>IF(AND(V30="",W30=""),"",V30*V$4+W30*(1-V$4))</f>
        <v>6.3500000000000005</v>
      </c>
      <c r="Y30" s="102">
        <v>1.25</v>
      </c>
      <c r="Z30" s="104">
        <f>IF(AND(V30="",W30=""),"",IF(OR(Y30="",Y30&lt;X30),X30,IF(W30="",Y30,V30*V$4+Y30*(1-V$4))))</f>
        <v>6.3500000000000005</v>
      </c>
      <c r="AA30" s="102"/>
      <c r="AB30" s="102"/>
      <c r="AC30" s="104" t="str">
        <f>IF(AND(AA30="",AB30=""),"",AA30*AA$4+AB30*(1-AA$4))</f>
        <v/>
      </c>
      <c r="AD30" s="102"/>
      <c r="AE30" s="104" t="str">
        <f>IF(AND(AA30="",AB30=""),"",IF(OR(AD30="",AD30&lt;AC30),AC30,IF(AB30="",AD30,AA30*AA$4+AD30*(1-AA$4))))</f>
        <v/>
      </c>
      <c r="AF30" s="104">
        <f>IF(AND(G30="",L30="",Q30=""),"",SUM(G30)*SUM(K$4)+SUM(L30)*SUM(P$4)+SUM(Q30)*SUM(U$4)+SUM(V30)*SUM(Z$4)+SUM(AA30)*SUM(AE$4))</f>
        <v>11.53125</v>
      </c>
      <c r="AG30" s="104">
        <f>IF(AND(H30="",M30="",R30=""),"",SUM(H30)*SUM(K$4)+SUM(M30)*SUM(P$4)+SUM(R30)*SUM(U$4)+SUM(W30)*SUM(Z$4)+SUM(AB30)*SUM(AE$4))</f>
        <v>6.78125</v>
      </c>
      <c r="AH30" s="104">
        <f>IF(AND(I30="",N30="",S30=""),"",SUM(I30)*SUM(K$4)+SUM(N30)*SUM(P$4)+SUM(S30)*SUM(U$4)+SUM(X30)*SUM(Z$4)+SUM(AC30)*SUM(AE$4))</f>
        <v>8.6812500000000004</v>
      </c>
      <c r="AI30" s="104">
        <f>IF(AND(J30="",O30="",T30=""),"",SUM(J30)*SUM(K$4)+SUM(O30)*SUM(P$4)+SUM(T30)*SUM(U$4)+SUM(Y30)*SUM(Z$4)+SUM(AD30)*SUM(AE$4))</f>
        <v>2.515625</v>
      </c>
      <c r="AJ30" s="104">
        <f>IF(AND(K30="",P30="",U30=""),"",SUM(K30)*SUM(K$4)+SUM(P30)*SUM(P$4)+SUM(U30)*SUM(U$4)+SUM(Z30)*SUM(Z$4)+SUM(AE30)*SUM(AE$4))</f>
        <v>9.046875</v>
      </c>
      <c r="AK30" s="105">
        <f>IF(AH30="","",IF(SUM(AJ30)=0,IF(SUM(AH30)&gt;=10,AK$4,0),IF(SUM(AJ30)&gt;=10,AK$4,0)))</f>
        <v>0</v>
      </c>
      <c r="AL30" s="109">
        <f>IF(ISERROR(RANK(AJ30,AJ$6:AJ$31)),"",RANK(AJ30,AJ$6:AJ$31))</f>
        <v>19</v>
      </c>
      <c r="AM30" s="102">
        <v>9</v>
      </c>
      <c r="AN30" s="102">
        <v>8</v>
      </c>
      <c r="AO30" s="104">
        <f>IF(AND(AM30="",AN30=""),"",AM30*AM$4+AN30*(1-AM$4))</f>
        <v>8.4</v>
      </c>
      <c r="AP30" s="102">
        <v>11</v>
      </c>
      <c r="AQ30" s="104">
        <f>IF(AND(AM30="",AN30=""),"",IF(OR(AP30="",AP30&lt;AO30),AO30,IF(AN30="",AP30,AM30*AM$4+AP30*(1-AM$4))))</f>
        <v>10.199999999999999</v>
      </c>
      <c r="AR30" s="102">
        <v>6</v>
      </c>
      <c r="AS30" s="102">
        <v>5</v>
      </c>
      <c r="AT30" s="104">
        <f>IF(AND(AR30="",AS30=""),"",AR30*AR$4+AS30*(1-AR$4))</f>
        <v>5.4</v>
      </c>
      <c r="AU30" s="102"/>
      <c r="AV30" s="104">
        <f>IF(AND(AR30="",AS30=""),"",IF(OR(AU30="",AU30&lt;AT30),AT30,IF(AS30="",AU30,AR30*AR$4+AU30*(1-AR$4))))</f>
        <v>5.4</v>
      </c>
      <c r="AW30" s="102">
        <v>4</v>
      </c>
      <c r="AX30" s="102">
        <v>5</v>
      </c>
      <c r="AY30" s="104">
        <f>IF(AND(AW30="",AX30=""),"",AW30*AW$4+AX30*(1-AW$4))</f>
        <v>4.5999999999999996</v>
      </c>
      <c r="AZ30" s="102">
        <v>6.5</v>
      </c>
      <c r="BA30" s="104">
        <f>IF(AND(AW30="",AX30=""),"",IF(OR(AZ30="",AZ30&lt;AY30),AY30,IF(AX30="",AZ30,AW30*AW$4+AZ30*(1-AW$4))))</f>
        <v>5.5</v>
      </c>
      <c r="BB30" s="102"/>
      <c r="BC30" s="102"/>
      <c r="BD30" s="104" t="str">
        <f>IF(AND(BB30="",BC30=""),"",BB30*BB$4+BC30*(1-BB$4))</f>
        <v/>
      </c>
      <c r="BE30" s="102"/>
      <c r="BF30" s="104" t="str">
        <f>IF(AND(BB30="",BC30=""),"",IF(OR(BE30="",BE30&lt;BD30),BD30,IF(BC30="",BE30,BB30*BB$4+BE30*(1-BB$4))))</f>
        <v/>
      </c>
      <c r="BG30" s="102"/>
      <c r="BH30" s="102"/>
      <c r="BI30" s="104" t="str">
        <f>IF(AND(BG30="",BH30=""),"",BG30*BG$4+BH30*(1-BG$4))</f>
        <v/>
      </c>
      <c r="BJ30" s="102"/>
      <c r="BK30" s="104" t="str">
        <f>IF(AND(BG30="",BH30=""),"",IF(OR(BJ30="",BJ30&lt;BI30),BI30,IF(BH30="",BJ30,BG30*BG$4+BJ30*(1-BG$4))))</f>
        <v/>
      </c>
      <c r="BL30" s="104">
        <f>IF(AND(AM30="",AR30="",AW30=""),"",SUM(AM30)*SUM(AQ$4)+SUM(AR30)*SUM(AV$4)+SUM(AW30)*SUM(BA$4)+SUM(BB30)*SUM(BF$4)+SUM(BG30)*SUM(BK$4))</f>
        <v>6.75</v>
      </c>
      <c r="BM30" s="104">
        <f>IF(AND(AN30="",AS30="",AX30=""),"",SUM(AN30)*SUM(AQ$4)+SUM(AS30)*SUM(AV$4)+SUM(AX30)*SUM(BA$4)+SUM(BC30)*SUM(BF$4)+SUM(BH30)*SUM(BK$4))</f>
        <v>6.125</v>
      </c>
      <c r="BN30" s="104">
        <f>IF(AND(AO30="",AT30="",AY30=""),"",SUM(AO30)*SUM(AQ$4)+SUM(AT30)*SUM(AV$4)+SUM(AY30)*SUM(BA$4)+SUM(BD30)*SUM(BF$4)+SUM(BI30)*SUM(BK$4))</f>
        <v>6.3750000000000009</v>
      </c>
      <c r="BO30" s="104">
        <f>IF(AND(AP30="",AU30="",AZ30=""),"",SUM(AP30)*SUM(AQ$4)+SUM(AU30)*SUM(AV$4)+SUM(AZ30)*SUM(BA$4)+SUM(BE30)*SUM(BF$4)+SUM(BJ30)*SUM(BK$4))</f>
        <v>5.34375</v>
      </c>
      <c r="BP30" s="104">
        <f>IF(AND(AQ30="",AV30="",BA30=""),"",SUM(AQ30)*SUM(AQ$4)+SUM(AV30)*SUM(AV$4)+SUM(BA30)*SUM(BA$4)+SUM(BF30)*SUM(BF$4)+SUM(BK30)*SUM(BK$4))</f>
        <v>7.21875</v>
      </c>
      <c r="BQ30" s="105">
        <f>IF(BN30="","",IF(SUM(BP30)=0,IF(SUM(BN30)&gt;=10,BQ$4,0),IF(SUM(BP30)&gt;=10,BQ$4,0)))</f>
        <v>0</v>
      </c>
      <c r="BR30" s="109">
        <f>IF(ISERROR(RANK(BP30,BP$6:BP$31)),"",RANK(BP30,BP$6:BP$31))</f>
        <v>26</v>
      </c>
      <c r="BS30" s="102">
        <v>14.56</v>
      </c>
      <c r="BT30" s="102">
        <v>11.5</v>
      </c>
      <c r="BU30" s="104">
        <f>IF(AND(BS30="",BT30=""),"",BS30*BS$4+BT30*(1-BS$4))</f>
        <v>12.724</v>
      </c>
      <c r="BV30" s="102"/>
      <c r="BW30" s="104">
        <f>IF(AND(BS30="",BT30=""),"",IF(OR(BV30="",BV30&lt;BU30),BU30,IF(BT30="",BV30,BS30*BS$4+BV30*(1-BS$4))))</f>
        <v>12.724</v>
      </c>
      <c r="BX30" s="102">
        <v>19.7</v>
      </c>
      <c r="BY30" s="102">
        <v>14</v>
      </c>
      <c r="BZ30" s="104">
        <f>IF(AND(BX30="",BY30=""),"",BX30*BX$4+BY30*(1-BX$4))</f>
        <v>16.28</v>
      </c>
      <c r="CA30" s="102"/>
      <c r="CB30" s="104">
        <f>IF(AND(BX30="",BY30=""),"",IF(OR(CA30="",CA30&lt;BZ30),BZ30,IF(BY30="",CA30,BX30*BX$4+CA30*(1-BX$4))))</f>
        <v>16.28</v>
      </c>
      <c r="CC30" s="102">
        <v>15.48</v>
      </c>
      <c r="CD30" s="102">
        <v>11.5</v>
      </c>
      <c r="CE30" s="104">
        <f>IF(AND(CC30="",CD30=""),"",CC30*CC$4+CD30*(1-CC$4))</f>
        <v>13.091999999999999</v>
      </c>
      <c r="CF30" s="102"/>
      <c r="CG30" s="104">
        <f>IF(AND(CC30="",CD30=""),"",IF(OR(CF30="",CF30&lt;CE30),CE30,IF(CD30="",CF30,CC30*CC$4+CF30*(1-CC$4))))</f>
        <v>13.091999999999999</v>
      </c>
      <c r="CH30" s="102"/>
      <c r="CI30" s="102"/>
      <c r="CJ30" s="104" t="str">
        <f>IF(AND(CH30="",CI30=""),"",CH30*CH$4+CI30*(1-CH$4))</f>
        <v/>
      </c>
      <c r="CK30" s="102"/>
      <c r="CL30" s="104" t="str">
        <f>IF(AND(CH30="",CI30=""),"",IF(OR(CK30="",CK30&lt;CJ30),CJ30,IF(CI30="",CK30,CH30*CH$4+CK30*(1-CH$4))))</f>
        <v/>
      </c>
      <c r="CM30" s="102"/>
      <c r="CN30" s="102"/>
      <c r="CO30" s="104" t="str">
        <f>IF(AND(CM30="",CN30=""),"",CM30*CM$4+CN30*(1-CM$4))</f>
        <v/>
      </c>
      <c r="CP30" s="102"/>
      <c r="CQ30" s="104" t="str">
        <f>IF(AND(CM30="",CN30=""),"",IF(OR(CP30="",CP30&lt;CO30),CO30,IF(CN30="",CP30,CM30*CM$4+CP30*(1-CM$4))))</f>
        <v/>
      </c>
      <c r="CR30" s="104">
        <f>IF(AND(BS30="",BX30="",CC30=""),"",SUM(BS30)*SUM(BW$4)+SUM(BX30)*SUM(CB$4)+SUM(CC30)*SUM(CG$4)+SUM(CH30)*SUM(CL$4)+SUM(CM30)*SUM(CQ$4))</f>
        <v>16.453749999999999</v>
      </c>
      <c r="CS30" s="104">
        <f>IF(AND(BT30="",BY30="",CD30=""),"",SUM(BT30)*SUM(BW$4)+SUM(BY30)*SUM(CB$4)+SUM(CD30)*SUM(CG$4)+SUM(CI30)*SUM(CL$4)+SUM(CN30)*SUM(CQ$4))</f>
        <v>12.28125</v>
      </c>
      <c r="CT30" s="104">
        <f>IF(AND(BU30="",BZ30="",CE30=""),"",SUM(BU30)*SUM(BW$4)+SUM(BZ30)*SUM(CB$4)+SUM(CE30)*SUM(CG$4)+SUM(CJ30)*SUM(CL$4)+SUM(CO30)*SUM(CQ$4))</f>
        <v>13.95025</v>
      </c>
      <c r="CU30" s="104" t="str">
        <f>IF(AND(BV30="",CA30="",CF30=""),"",SUM(BV30)*SUM(BW$4)+SUM(CA30)*SUM(CB$4)+SUM(CF30)*SUM(CG$4)+SUM(CK30)*SUM(CL$4)+SUM(CP30)*SUM(CQ$4))</f>
        <v/>
      </c>
      <c r="CV30" s="104">
        <f>IF(AND(BW30="",CB30="",CG30=""),"",SUM(BW30)*SUM(BW$4)+SUM(CB30)*SUM(CB$4)+SUM(CG30)*SUM(CG$4)+SUM(CL30)*SUM(CL$4)+SUM(CQ30)*SUM(CQ$4))</f>
        <v>13.95025</v>
      </c>
      <c r="CW30" s="105">
        <f>IF(CT30="","",IF(SUM(CV30)=0,IF(SUM(CT30)&gt;=10,CW$4,0),IF(SUM(CV30)&gt;=10,CW$4,0)))</f>
        <v>4</v>
      </c>
      <c r="CX30" s="109">
        <f>IF(ISERROR(RANK(CV30,CV$6:CV$31)),"",RANK(CV30,CV$6:CV$31))</f>
        <v>7</v>
      </c>
      <c r="CY30" s="102">
        <v>10</v>
      </c>
      <c r="CZ30" s="102">
        <v>11</v>
      </c>
      <c r="DA30" s="104">
        <f>IF(AND(CY30="",CZ30=""),"",CY30*CY$4+CZ30*(1-CY$4))</f>
        <v>10.6</v>
      </c>
      <c r="DB30" s="102"/>
      <c r="DC30" s="104">
        <f>IF(AND(CY30="",CZ30=""),"",IF(OR(DB30="",DB30&lt;DA30),DA30,IF(CZ30="",DB30,CY30*CY$4+DB30*(1-CY$4))))</f>
        <v>10.6</v>
      </c>
      <c r="DD30" s="102">
        <v>13</v>
      </c>
      <c r="DE30" s="102">
        <v>12</v>
      </c>
      <c r="DF30" s="104">
        <f>IF(AND(DD30="",DE30=""),"",DD30*DD$4+DE30*(1-DD$4))</f>
        <v>12.399999999999999</v>
      </c>
      <c r="DG30" s="102"/>
      <c r="DH30" s="104">
        <f>IF(AND(DD30="",DE30=""),"",IF(OR(DG30="",DG30&lt;DF30),DF30,IF(DE30="",DG30,DD30*DD$4+DG30*(1-DD$4))))</f>
        <v>12.399999999999999</v>
      </c>
      <c r="DI30" s="102"/>
      <c r="DJ30" s="102"/>
      <c r="DK30" s="104" t="str">
        <f>IF(AND(DI30="",DJ30=""),"",DI30*DI$4+DJ30*(1-DI$4))</f>
        <v/>
      </c>
      <c r="DL30" s="102"/>
      <c r="DM30" s="104" t="str">
        <f>IF(AND(DI30="",DJ30=""),"",IF(OR(DL30="",DL30&lt;DK30),DK30,IF(DJ30="",DL30,DI30*DI$4+DL30*(1-DI$4))))</f>
        <v/>
      </c>
      <c r="DN30" s="102"/>
      <c r="DO30" s="102"/>
      <c r="DP30" s="104" t="str">
        <f>IF(AND(DN30="",DO30=""),"",DN30*DN$4+DO30*(1-DN$4))</f>
        <v/>
      </c>
      <c r="DQ30" s="102"/>
      <c r="DR30" s="104" t="str">
        <f>IF(AND(DN30="",DO30=""),"",IF(OR(DQ30="",DQ30&lt;DP30),DP30,IF(DO30="",DQ30,DN30*DN$4+DQ30*(1-DN$4))))</f>
        <v/>
      </c>
      <c r="DS30" s="102"/>
      <c r="DT30" s="102"/>
      <c r="DU30" s="104" t="str">
        <f>IF(AND(DS30="",DT30=""),"",DS30*DS$4+DT30*(1-DS$4))</f>
        <v/>
      </c>
      <c r="DV30" s="102"/>
      <c r="DW30" s="104" t="str">
        <f>IF(AND(DS30="",DT30=""),"",IF(OR(DV30="",DV30&lt;DU30),DU30,IF(DT30="",DV30,DS30*DS$4+DV30*(1-DS$4))))</f>
        <v/>
      </c>
      <c r="DX30" s="104">
        <f>IF(AND(CY30="",DD30="",DI30=""),"",SUM(CY30)*SUM(DC$4)+SUM(DD30)*SUM(DH$4)+SUM(DI30)*SUM(DM$4)+SUM(DN30)*SUM(DR$4)+SUM(DS30)*SUM(DW$4))</f>
        <v>11.5</v>
      </c>
      <c r="DY30" s="104">
        <f>IF(AND(CZ30="",DE30="",DJ30=""),"",SUM(CZ30)*SUM(DC$4)+SUM(DE30)*SUM(DH$4)+SUM(DJ30)*SUM(DM$4)+SUM(DO30)*SUM(DR$4)+SUM(DT30)*SUM(DW$4))</f>
        <v>11.5</v>
      </c>
      <c r="DZ30" s="104">
        <f>IF(AND(DA30="",DF30="",DK30=""),"",SUM(DA30)*SUM(DC$4)+SUM(DF30)*SUM(DH$4)+SUM(DK30)*SUM(DM$4)+SUM(DP30)*SUM(DR$4)+SUM(DU30)*SUM(DW$4))</f>
        <v>11.5</v>
      </c>
      <c r="EA30" s="104" t="str">
        <f>IF(AND(DB30="",DG30="",DL30=""),"",SUM(DB30)*SUM(DC$4)+SUM(DG30)*SUM(DH$4)+SUM(DL30)*SUM(DM$4)+SUM(DQ30)*SUM(DR$4)+SUM(DV30)*SUM(DW$4))</f>
        <v/>
      </c>
      <c r="EB30" s="104">
        <f>IF(AND(DC30="",DH30="",DM30=""),"",SUM(DC30)*SUM(DC$4)+SUM(DH30)*SUM(DH$4)+SUM(DM30)*SUM(DM$4)+SUM(DR30)*SUM(DR$4)+SUM(DW30)*SUM(DW$4))</f>
        <v>11.5</v>
      </c>
      <c r="EC30" s="105">
        <f>IF(DZ30="","",IF(SUM(EB30)=0,IF(SUM(DZ30)&gt;=10,EC$4,0),IF(SUM(EB30)&gt;=10,EC$4,0)))</f>
        <v>4</v>
      </c>
      <c r="ED30" s="109">
        <f>IF(ISERROR(RANK(EB30,EB$6:EB$31)),"",RANK(EB30,EB$6:EB$31))</f>
        <v>17</v>
      </c>
      <c r="EE30" s="102">
        <v>13</v>
      </c>
      <c r="EF30" s="102">
        <v>12.5</v>
      </c>
      <c r="EG30" s="104">
        <f>IF(AND(EE30="",EF30=""),"",EE30*EE$4+EF30*(1-EE$4))</f>
        <v>12.7</v>
      </c>
      <c r="EH30" s="102"/>
      <c r="EI30" s="104">
        <f>IF(AND(EE30="",EF30=""),"",IF(OR(EH30="",EH30&lt;EG30),EG30,IF(EF30="",EH30,EE30*EE$4+EH30*(1-EE$4))))</f>
        <v>12.7</v>
      </c>
      <c r="EJ30" s="102">
        <v>13</v>
      </c>
      <c r="EK30" s="102">
        <v>10</v>
      </c>
      <c r="EL30" s="104">
        <f>IF(AND(EJ30="",EK30=""),"",EJ30*EJ$4+EK30*(1-EJ$4))</f>
        <v>11.2</v>
      </c>
      <c r="EM30" s="102"/>
      <c r="EN30" s="104">
        <f>IF(AND(EJ30="",EK30=""),"",IF(OR(EM30="",EM30&lt;EL30),EL30,IF(EK30="",EM30,EJ30*EJ$4+EM30*(1-EJ$4))))</f>
        <v>11.2</v>
      </c>
      <c r="EO30" s="102">
        <v>12</v>
      </c>
      <c r="EP30" s="102">
        <v>13</v>
      </c>
      <c r="EQ30" s="104">
        <f>IF(AND(EO30="",EP30=""),"",EO30*EO$4+EP30*(1-EO$4))</f>
        <v>12.600000000000001</v>
      </c>
      <c r="ER30" s="102"/>
      <c r="ES30" s="104">
        <f>IF(AND(EO30="",EP30=""),"",IF(OR(ER30="",ER30&lt;EQ30),EQ30,IF(EP30="",ER30,EO30*EO$4+ER30*(1-EO$4))))</f>
        <v>12.600000000000001</v>
      </c>
      <c r="ET30" s="102"/>
      <c r="EU30" s="102"/>
      <c r="EV30" s="104" t="str">
        <f>IF(AND(ET30="",EU30=""),"",ET30*ET$4+EU30*(1-ET$4))</f>
        <v/>
      </c>
      <c r="EW30" s="102"/>
      <c r="EX30" s="104" t="str">
        <f>IF(AND(ET30="",EU30=""),"",IF(OR(EW30="",EW30&lt;EV30),EV30,IF(EU30="",EW30,ET30*ET$4+EW30*(1-ET$4))))</f>
        <v/>
      </c>
      <c r="EY30" s="102"/>
      <c r="EZ30" s="102"/>
      <c r="FA30" s="104" t="str">
        <f>IF(AND(EY30="",EZ30=""),"",EY30*EY$4+EZ30*(1-EY$4))</f>
        <v/>
      </c>
      <c r="FB30" s="102"/>
      <c r="FC30" s="104" t="str">
        <f>IF(AND(EY30="",EZ30=""),"",IF(OR(FB30="",FB30&lt;FA30),FA30,IF(EZ30="",FB30,EY30*EY$4+FB30*(1-EY$4))))</f>
        <v/>
      </c>
      <c r="FD30" s="104">
        <f>IF(AND(EE30="",EJ30="",EO30=""),"",SUM(EE30)*SUM(EI$4)+SUM(EJ30)*SUM(EN$4)+SUM(EO30)*SUM(ES$4)+SUM(ET30)*SUM(EX$4)+SUM(EY30)*SUM(FC$4))</f>
        <v>12.625</v>
      </c>
      <c r="FE30" s="104">
        <f>IF(AND(EF30="",EK30="",EP30=""),"",SUM(EF30)*SUM(EI$4)+SUM(EK30)*SUM(EN$4)+SUM(EP30)*SUM(ES$4)+SUM(EU30)*SUM(EX$4)+SUM(EZ30)*SUM(FC$4))</f>
        <v>11.90625</v>
      </c>
      <c r="FF30" s="104">
        <f>IF(AND(EG30="",EL30="",EQ30=""),"",SUM(EG30)*SUM(EI$4)+SUM(EL30)*SUM(EN$4)+SUM(EQ30)*SUM(ES$4)+SUM(EV30)*SUM(EX$4)+SUM(FA30)*SUM(FC$4))</f>
        <v>12.193750000000001</v>
      </c>
      <c r="FG30" s="104" t="str">
        <f>IF(AND(EH30="",EM30="",ER30=""),"",SUM(EH30)*SUM(EI$4)+SUM(EM30)*SUM(EN$4)+SUM(ER30)*SUM(ES$4)+SUM(EW30)*SUM(EX$4)+SUM(FB30)*SUM(FC$4))</f>
        <v/>
      </c>
      <c r="FH30" s="104">
        <f>IF(AND(EI30="",EN30="",ES30=""),"",SUM(EI30)*SUM(EI$4)+SUM(EN30)*SUM(EN$4)+SUM(ES30)*SUM(ES$4)+SUM(EX30)*SUM(EX$4)+SUM(FC30)*SUM(FC$4))</f>
        <v>12.193750000000001</v>
      </c>
      <c r="FI30" s="105">
        <f>IF(FF30="","",IF(SUM(FH30)=0,IF(SUM(FF30)&gt;=10,FI$4,0),IF(SUM(FH30)&gt;=10,FI$4,0)))</f>
        <v>3</v>
      </c>
      <c r="FJ30" s="109">
        <f>IF(ISERROR(RANK(FH30,FH$6:FH$31)),"",RANK(FH30,FH$6:FH$31))</f>
        <v>6</v>
      </c>
      <c r="FK30" s="198">
        <v>12</v>
      </c>
      <c r="FL30" s="198">
        <v>11</v>
      </c>
      <c r="FM30" s="104">
        <f>IF(AND(FK30="",FL30=""),"",FK30*FK$4+FL30*(1-FK$4))</f>
        <v>11.4</v>
      </c>
      <c r="FN30" s="200"/>
      <c r="FO30" s="104">
        <f>IF(AND(FK30="",FL30=""),"",IF(OR(FN30="",FN30&lt;FM30),FM30,IF(FL30="",FN30,FK30*FK$4+FN30*(1-FK$4))))</f>
        <v>11.4</v>
      </c>
      <c r="FP30" s="199">
        <f>(8.2*20)/9</f>
        <v>18.222222222222221</v>
      </c>
      <c r="FQ30" s="197">
        <v>9</v>
      </c>
      <c r="FR30" s="104">
        <f>IF(AND(FP30="",FQ30=""),"",FP30*FP$4+FQ30*(1-FP$4))</f>
        <v>12.688888888888888</v>
      </c>
      <c r="FS30" s="203"/>
      <c r="FT30" s="104">
        <f>IF(AND(FP30="",FQ30=""),"",IF(OR(FS30="",FS30&lt;FR30),FR30,IF(FQ30="",FS30,FP30*FP$4+FS30*(1-FP$4))))</f>
        <v>12.688888888888888</v>
      </c>
      <c r="FU30" s="102">
        <v>18</v>
      </c>
      <c r="FV30" s="198">
        <v>9.5</v>
      </c>
      <c r="FW30" s="104">
        <f>IF(AND(FU30="",FV30=""),"",FU30*FU$4+FV30*(1-FU$4))</f>
        <v>12.9</v>
      </c>
      <c r="FX30" s="202"/>
      <c r="FY30" s="104">
        <f>IF(AND(FU30="",FV30=""),"",IF(OR(FX30="",FX30&lt;FW30),FW30,IF(FV30="",FX30,FU30*FU$4+FX30*(1-FU$4))))</f>
        <v>12.9</v>
      </c>
      <c r="FZ30" s="102"/>
      <c r="GA30" s="102"/>
      <c r="GB30" s="104" t="str">
        <f>IF(AND(FZ30="",GA30=""),"",FZ30*FZ$4+GA30*(1-FZ$4))</f>
        <v/>
      </c>
      <c r="GC30" s="102"/>
      <c r="GD30" s="104" t="str">
        <f>IF(AND(FZ30="",GA30=""),"",IF(OR(GC30="",GC30&lt;GB30),GB30,IF(GA30="",GC30,FZ30*FZ$4+GC30*(1-FZ$4))))</f>
        <v/>
      </c>
      <c r="GE30" s="102"/>
      <c r="GF30" s="102"/>
      <c r="GG30" s="104" t="str">
        <f>IF(AND(GE30="",GF30=""),"",GE30*GE$4+GF30*(1-GE$4))</f>
        <v/>
      </c>
      <c r="GH30" s="102"/>
      <c r="GI30" s="104" t="str">
        <f>IF(AND(GE30="",GF30=""),"",IF(OR(GH30="",GH30&lt;GG30),GG30,IF(GF30="",GH30,GE30*GE$4+GH30*(1-GE$4))))</f>
        <v/>
      </c>
      <c r="GJ30" s="104">
        <f>IF(AND(FK30="",FP30="",FU30=""),"",SUM(FK30)*SUM(FO$4)+SUM(FP30)*SUM(FT$4)+SUM(FU30)*SUM(FY$4)+SUM(FZ30)*SUM(GD$4)+SUM(GE30)*SUM(GI$4))</f>
        <v>15.430555555555555</v>
      </c>
      <c r="GK30" s="104">
        <f>IF(AND(FL30="",FQ30="",FV30=""),"",SUM(FL30)*SUM(FO$4)+SUM(FQ30)*SUM(FT$4)+SUM(FV30)*SUM(FY$4)+SUM(GA30)*SUM(GD$4)+SUM(GF30)*SUM(GI$4))</f>
        <v>10.03125</v>
      </c>
      <c r="GL30" s="104">
        <f>IF(AND(FM30="",FR30="",FW30=""),"",SUM(FM30)*SUM(FO$4)+SUM(FR30)*SUM(FT$4)+SUM(FW30)*SUM(FY$4)+SUM(GB30)*SUM(GD$4)+SUM(GG30)*SUM(GI$4))</f>
        <v>12.190972222222221</v>
      </c>
      <c r="GM30" s="104" t="str">
        <f>IF(AND(FN30="",FS30="",FX30=""),"",SUM(FN30)*SUM(FO$4)+SUM(FS30)*SUM(FT$4)+SUM(FX30)*SUM(FY$4)+SUM(GC30)*SUM(GD$4)+SUM(GH30)*SUM(GI$4))</f>
        <v/>
      </c>
      <c r="GN30" s="104">
        <f>IF(AND(FO30="",FT30="",FY30=""),"",SUM(FO30)*SUM(FO$4)+SUM(FT30)*SUM(FT$4)+SUM(FY30)*SUM(FY$4)+SUM(GD30)*SUM(GD$4)+SUM(GI30)*SUM(GI$4))</f>
        <v>12.190972222222221</v>
      </c>
      <c r="GO30" s="105">
        <f>IF(GL30="","",IF(SUM(GN30)=0,IF(SUM(GL30)&gt;=10,GO$4,0),IF(SUM(GN30)&gt;=10,GO$4,0)))</f>
        <v>2</v>
      </c>
      <c r="GP30" s="109">
        <f>IF(ISERROR(RANK(GN30,GN$6:GN$31)),"",RANK(GN30,GN$6:GN$31))</f>
        <v>6</v>
      </c>
      <c r="GQ30" s="198">
        <v>9</v>
      </c>
      <c r="GR30" s="198">
        <v>11.5</v>
      </c>
      <c r="GS30" s="104">
        <f>IF(AND(GQ30="",GR30=""),"",GQ30*GQ$4+GR30*(1-GQ$4))</f>
        <v>10.5</v>
      </c>
      <c r="GT30" s="200"/>
      <c r="GU30" s="104">
        <f>IF(AND(GQ30="",GR30=""),"",IF(OR(GT30="",GT30&lt;GS30),GS30,IF(GR30="",GT30,GQ30*GQ$4+GT30*(1-GQ$4))))</f>
        <v>10.5</v>
      </c>
      <c r="GV30" s="102">
        <v>10</v>
      </c>
      <c r="GW30" s="102">
        <v>10</v>
      </c>
      <c r="GX30" s="104">
        <f>IF(AND(GV30="",GW30=""),"",GV30*GV$4+GW30*(1-GV$4))</f>
        <v>10</v>
      </c>
      <c r="GY30" s="102"/>
      <c r="GZ30" s="104">
        <f>IF(AND(GV30="",GW30=""),"",IF(OR(GY30="",GY30&lt;GX30),GX30,IF(GW30="",GY30,GV30*GV$4+GY30*(1-GV$4))))</f>
        <v>10</v>
      </c>
      <c r="HA30" s="102">
        <v>10</v>
      </c>
      <c r="HB30" s="102">
        <v>10</v>
      </c>
      <c r="HC30" s="104">
        <f>IF(AND(HA30="",HB30=""),"",HA30*HA$4+HB30*(1-HA$4))</f>
        <v>10</v>
      </c>
      <c r="HD30" s="102"/>
      <c r="HE30" s="104">
        <f>IF(AND(HA30="",HB30=""),"",IF(OR(HD30="",HD30&lt;HC30),HC30,IF(HB30="",HD30,HA30*HA$4+HD30*(1-HA$4))))</f>
        <v>10</v>
      </c>
      <c r="HF30" s="102"/>
      <c r="HG30" s="102"/>
      <c r="HH30" s="104" t="str">
        <f>IF(AND(HF30="",HG30=""),"",HF30*HF$4+HG30*(1-HF$4))</f>
        <v/>
      </c>
      <c r="HI30" s="102"/>
      <c r="HJ30" s="104" t="str">
        <f>IF(AND(HF30="",HG30=""),"",IF(OR(HI30="",HI30&lt;HH30),HH30,IF(HG30="",HI30,HF30*HF$4+HI30*(1-HF$4))))</f>
        <v/>
      </c>
      <c r="HK30" s="102"/>
      <c r="HL30" s="102"/>
      <c r="HM30" s="104" t="str">
        <f>IF(AND(HK30="",HL30=""),"",HK30*HK$4+HL30*(1-HK$4))</f>
        <v/>
      </c>
      <c r="HN30" s="102"/>
      <c r="HO30" s="104" t="str">
        <f>IF(AND(HK30="",HL30=""),"",IF(OR(HN30="",HN30&lt;HM30),HM30,IF(HL30="",HN30,HK30*HK$4+HN30*(1-HK$4))))</f>
        <v/>
      </c>
      <c r="HP30" s="104">
        <f>IF(AND(GQ30="",GV30="",HA30=""),"",SUM(GQ30)*SUM(GU$4)+SUM(GV30)*SUM(GZ$4)+SUM(HA30)*SUM(HE$4)+SUM(HF30)*SUM(HJ$4)+SUM(HK30)*SUM(HO$4))</f>
        <v>9.625</v>
      </c>
      <c r="HQ30" s="104">
        <f>IF(AND(GR30="",GW30="",HB30=""),"",SUM(GR30)*SUM(GU$4)+SUM(GW30)*SUM(GZ$4)+SUM(HB30)*SUM(HE$4)+SUM(HG30)*SUM(HJ$4)+SUM(HL30)*SUM(HO$4))</f>
        <v>10.5625</v>
      </c>
      <c r="HR30" s="104">
        <f>IF(AND(GS30="",GX30="",HC30=""),"",SUM(GS30)*SUM(GU$4)+SUM(GX30)*SUM(GZ$4)+SUM(HC30)*SUM(HE$4)+SUM(HH30)*SUM(HJ$4)+SUM(HM30)*SUM(HO$4))</f>
        <v>10.1875</v>
      </c>
      <c r="HS30" s="104" t="str">
        <f>IF(AND(GT30="",GY30="",HD30=""),"",SUM(GT30)*SUM(GU$4)+SUM(GY30)*SUM(GZ$4)+SUM(HD30)*SUM(HE$4)+SUM(HI30)*SUM(HJ$4)+SUM(HN30)*SUM(HO$4))</f>
        <v/>
      </c>
      <c r="HT30" s="104">
        <f>IF(AND(GU30="",GZ30="",HE30=""),"",SUM(GU30)*SUM(GU$4)+SUM(GZ30)*SUM(GZ$4)+SUM(HE30)*SUM(HE$4)+SUM(HJ30)*SUM(HJ$4)+SUM(HO30)*SUM(HO$4))</f>
        <v>10.1875</v>
      </c>
      <c r="HU30" s="105">
        <f>IF(HR30="","",IF(SUM(HT30)=0,IF(SUM(HR30)&gt;=10,HU$4,0),IF(SUM(HT30)&gt;=10,HU$4,0)))</f>
        <v>2</v>
      </c>
      <c r="HV30" s="109">
        <f>IF(ISERROR(RANK(HT30,HT$6:HT$31)),"",RANK(HT30,HT$6:HT$31))</f>
        <v>13</v>
      </c>
      <c r="HW30" s="102">
        <v>13</v>
      </c>
      <c r="HX30" s="102">
        <v>13</v>
      </c>
      <c r="HY30" s="104">
        <f>IF(AND(HW30="",HX30=""),"",HW30*HW$4+HX30*(1-HW$4))</f>
        <v>13</v>
      </c>
      <c r="HZ30" s="102"/>
      <c r="IA30" s="104">
        <f>IF(AND(HW30="",HX30=""),"",IF(OR(HZ30="",HZ30&lt;HY30),HY30,IF(HX30="",HZ30,HW30*HW$4+HZ30*(1-HW$4))))</f>
        <v>13</v>
      </c>
      <c r="IB30" s="102">
        <v>16</v>
      </c>
      <c r="IC30" s="102">
        <v>16</v>
      </c>
      <c r="ID30" s="104">
        <f>IF(AND(IB30="",IC30=""),"",IB30*IB$4+IC30*(1-IB$4))</f>
        <v>16</v>
      </c>
      <c r="IE30" s="102"/>
      <c r="IF30" s="104">
        <f>IF(AND(IB30="",IC30=""),"",IF(OR(IE30="",IE30&lt;ID30),ID30,IF(IC30="",IE30,IB30*IB$4+IE30*(1-IB$4))))</f>
        <v>16</v>
      </c>
      <c r="IG30" s="102"/>
      <c r="IH30" s="102"/>
      <c r="II30" s="104" t="str">
        <f>IF(AND(IG30="",IH30=""),"",IG30*IG$4+IH30*(1-IG$4))</f>
        <v/>
      </c>
      <c r="IJ30" s="102"/>
      <c r="IK30" s="104" t="str">
        <f>IF(AND(IG30="",IH30=""),"",IF(OR(IJ30="",IJ30&lt;II30),II30,IF(IH30="",IJ30,IG30*IG$4+IJ30*(1-IG$4))))</f>
        <v/>
      </c>
      <c r="IL30" s="102"/>
      <c r="IM30" s="102"/>
      <c r="IN30" s="104" t="str">
        <f>IF(AND(IL30="",IM30=""),"",IL30*IL$4+IM30*(1-IL$4))</f>
        <v/>
      </c>
      <c r="IO30" s="102"/>
      <c r="IP30" s="104" t="str">
        <f>IF(AND(IL30="",IM30=""),"",IF(OR(IO30="",IO30&lt;IN30),IN30,IF(IM30="",IO30,IL30*IL$4+IO30*(1-IL$4))))</f>
        <v/>
      </c>
      <c r="IQ30" s="102"/>
      <c r="IR30" s="102"/>
      <c r="IS30" s="104" t="str">
        <f>IF(AND(IQ30="",IR30=""),"",IQ30*IQ$4+IR30*(1-IQ$4))</f>
        <v/>
      </c>
      <c r="IT30" s="102"/>
      <c r="IU30" s="104" t="str">
        <f>IF(AND(IQ30="",IR30=""),"",IF(OR(IT30="",IT30&lt;IS30),IS30,IF(IR30="",IT30,IQ30*IQ$4+IT30*(1-IQ$4))))</f>
        <v/>
      </c>
      <c r="IV30" s="104">
        <f>IF(AND(HW30="",IB30="",IG30=""),"",SUM(HW30)*SUM(IA$4)+SUM(IB30)*SUM(IF$4)+SUM(IG30)*SUM(IK$4)+SUM(IL30)*SUM(IP$4)+SUM(IQ30)*SUM(IU$4))</f>
        <v>14.5</v>
      </c>
      <c r="IW30" s="104">
        <f>IF(AND(HX30="",IC30="",IH30=""),"",SUM(HX30)*SUM(IA$4)+SUM(IC30)*SUM(IF$4)+SUM(IH30)*SUM(IK$4)+SUM(IM30)*SUM(IP$4)+SUM(IR30)*SUM(IU$4))</f>
        <v>14.5</v>
      </c>
      <c r="IX30" s="104">
        <f>IF(AND(HY30="",ID30="",II30=""),"",SUM(HY30)*SUM(IA$4)+SUM(ID30)*SUM(IF$4)+SUM(II30)*SUM(IK$4)+SUM(IN30)*SUM(IP$4)+SUM(IS30)*SUM(IU$4))</f>
        <v>14.5</v>
      </c>
      <c r="IY30" s="104" t="str">
        <f>IF(AND(HZ30="",IE30="",IJ30=""),"",SUM(HZ30)*SUM(IA$4)+SUM(IE30)*SUM(IF$4)+SUM(IJ30)*SUM(IK$4)+SUM(IO30)*SUM(IP$4)+SUM(IT30)*SUM(IU$4))</f>
        <v/>
      </c>
      <c r="IZ30" s="104">
        <f>IF(AND(IA30="",IF30="",IK30=""),"",SUM(IA30)*SUM(IA$4)+SUM(IF30)*SUM(IF$4)+SUM(IK30)*SUM(IK$4)+SUM(IP30)*SUM(IP$4)+SUM(IU30)*SUM(IU$4))</f>
        <v>14.5</v>
      </c>
      <c r="JA30" s="105">
        <f>IF(IX30="","",IF(SUM(IZ30)=0,IF(SUM(IX30)&gt;=10,JA$4,0),IF(SUM(IZ30)&gt;=10,JA$4,0)))</f>
        <v>2</v>
      </c>
      <c r="JB30" s="109">
        <f>IF(ISERROR(RANK(IZ30,IZ$6:IZ$31)),"",RANK(IZ30,IZ$6:IZ$31))</f>
        <v>9</v>
      </c>
      <c r="JC30" s="102">
        <v>16</v>
      </c>
      <c r="JD30" s="102">
        <v>16</v>
      </c>
      <c r="JE30" s="104">
        <f>IF(AND(JC30="",JD30=""),"",JC30*JC$4+JD30*(1-JC$4))</f>
        <v>16</v>
      </c>
      <c r="JF30" s="102"/>
      <c r="JG30" s="104">
        <f>IF(AND(JC30="",JD30=""),"",IF(OR(JF30="",JF30&lt;JE30),JE30,IF(JD30="",JF30,JC30*JC$4+JF30*(1-JC$4))))</f>
        <v>16</v>
      </c>
      <c r="JH30" s="102"/>
      <c r="JI30" s="102"/>
      <c r="JJ30" s="104" t="str">
        <f>IF(AND(JH30="",JI30=""),"",JH30*JH$4+JI30*(1-JH$4))</f>
        <v/>
      </c>
      <c r="JK30" s="102"/>
      <c r="JL30" s="104" t="str">
        <f>IF(AND(JH30="",JI30=""),"",IF(OR(JK30="",JK30&lt;JJ30),JJ30,IF(JI30="",JK30,JH30*JH$4+JK30*(1-JH$4))))</f>
        <v/>
      </c>
      <c r="JM30" s="102"/>
      <c r="JN30" s="102"/>
      <c r="JO30" s="104" t="str">
        <f>IF(AND(JM30="",JN30=""),"",JM30*JM$4+JN30*(1-JM$4))</f>
        <v/>
      </c>
      <c r="JP30" s="102"/>
      <c r="JQ30" s="104" t="str">
        <f>IF(AND(JM30="",JN30=""),"",IF(OR(JP30="",JP30&lt;JO30),JO30,IF(JN30="",JP30,JM30*JM$4+JP30*(1-JM$4))))</f>
        <v/>
      </c>
      <c r="JR30" s="102"/>
      <c r="JS30" s="102"/>
      <c r="JT30" s="104" t="str">
        <f>IF(AND(JR30="",JS30=""),"",JR30*JR$4+JS30*(1-JR$4))</f>
        <v/>
      </c>
      <c r="JU30" s="102"/>
      <c r="JV30" s="104" t="str">
        <f>IF(AND(JR30="",JS30=""),"",IF(OR(JU30="",JU30&lt;JT30),JT30,IF(JS30="",JU30,JR30*JR$4+JU30*(1-JR$4))))</f>
        <v/>
      </c>
      <c r="JW30" s="102"/>
      <c r="JX30" s="102"/>
      <c r="JY30" s="104" t="str">
        <f>IF(AND(JW30="",JX30=""),"",JW30*JW$4+JX30*(1-JW$4))</f>
        <v/>
      </c>
      <c r="JZ30" s="102"/>
      <c r="KA30" s="104" t="str">
        <f>IF(AND(JW30="",JX30=""),"",IF(OR(JZ30="",JZ30&lt;JY30),JY30,IF(JX30="",JZ30,JW30*JW$4+JZ30*(1-JW$4))))</f>
        <v/>
      </c>
      <c r="KB30" s="104">
        <f>IF(AND(JC30="",JH30="",JM30=""),"",SUM(JC30)*SUM(JG$4)+SUM(JH30)*SUM(JL$4)+SUM(JM30)*SUM(JQ$4)+SUM(JR30)*SUM(JV$4)+SUM(JW30)*SUM(KA$4))</f>
        <v>16</v>
      </c>
      <c r="KC30" s="104">
        <f>IF(AND(JD30="",JI30="",JN30=""),"",SUM(JD30)*SUM(JG$4)+SUM(JI30)*SUM(JL$4)+SUM(JN30)*SUM(JQ$4)+SUM(JS30)*SUM(JV$4)+SUM(JX30)*SUM(KA$4))</f>
        <v>16</v>
      </c>
      <c r="KD30" s="104">
        <f>IF(AND(JE30="",JJ30="",JO30=""),"",SUM(JE30)*SUM(JG$4)+SUM(JJ30)*SUM(JL$4)+SUM(JO30)*SUM(JQ$4)+SUM(JT30)*SUM(JV$4)+SUM(JY30)*SUM(KA$4))</f>
        <v>16</v>
      </c>
      <c r="KE30" s="104" t="str">
        <f>IF(AND(JF30="",JK30="",JP30=""),"",SUM(JF30)*SUM(JG$4)+SUM(JK30)*SUM(JL$4)+SUM(JP30)*SUM(JQ$4)+SUM(JU30)*SUM(JV$4)+SUM(JZ30)*SUM(KA$4))</f>
        <v/>
      </c>
      <c r="KF30" s="104">
        <f>IF(AND(JG30="",JL30="",JQ30=""),"",SUM(JG30)*SUM(JG$4)+SUM(JL30)*SUM(JL$4)+SUM(JQ30)*SUM(JQ$4)+SUM(JV30)*SUM(JV$4)+SUM(KA30)*SUM(KA$4))</f>
        <v>16</v>
      </c>
      <c r="KG30" s="105">
        <f>IF(KD30="","",IF(SUM(KF30)=0,IF(SUM(KD30)&gt;=10,KG$4,0),IF(SUM(KF30)&gt;=10,KG$4,0)))</f>
        <v>2</v>
      </c>
      <c r="KH30" s="109">
        <f>IF(ISERROR(RANK(KF30,KF$6:KF$31)),"",RANK(KF30,KF$6:KF$31))</f>
        <v>2</v>
      </c>
      <c r="KI30" s="102">
        <v>4.5</v>
      </c>
      <c r="KJ30" s="102">
        <v>3.5</v>
      </c>
      <c r="KK30" s="104">
        <f>IF(AND(KI30="",KJ30=""),"",KI30*KI$4+KJ30*(1-KI$4))</f>
        <v>3.9000000000000004</v>
      </c>
      <c r="KL30" s="102">
        <v>10</v>
      </c>
      <c r="KM30" s="104">
        <f>IF(AND(KI30="",KJ30=""),"",IF(OR(KL30="",KL30&lt;KK30),KK30,IF(KJ30="",KL30,KI30*KI$4+KL30*(1-KI$4))))</f>
        <v>7.8</v>
      </c>
      <c r="KN30" s="197">
        <v>11.25</v>
      </c>
      <c r="KO30" s="198">
        <v>10.25</v>
      </c>
      <c r="KP30" s="104">
        <f>IF(AND(KN30="",KO30=""),"",KN30*KN$4+KO30*(1-KN$4))</f>
        <v>10.649999999999999</v>
      </c>
      <c r="KQ30" s="200"/>
      <c r="KR30" s="104">
        <f>IF(AND(KN30="",KO30=""),"",IF(OR(KQ30="",KQ30&lt;KP30),KP30,IF(KO30="",KQ30,KN30*KN$4+KQ30*(1-KN$4))))</f>
        <v>10.649999999999999</v>
      </c>
      <c r="KS30" s="102">
        <v>16</v>
      </c>
      <c r="KT30" s="102">
        <v>16</v>
      </c>
      <c r="KU30" s="104">
        <f>IF(AND(KS30="",KT30=""),"",KS30*KS$4+KT30*(1-KS$4))</f>
        <v>16</v>
      </c>
      <c r="KV30" s="102"/>
      <c r="KW30" s="104">
        <f>IF(AND(KS30="",KT30=""),"",IF(OR(KV30="",KV30&lt;KU30),KU30,IF(KT30="",KV30,KS30*KS$4+KV30*(1-KS$4))))</f>
        <v>16</v>
      </c>
      <c r="KX30" s="102"/>
      <c r="KY30" s="102"/>
      <c r="KZ30" s="104" t="str">
        <f>IF(AND(KX30="",KY30=""),"",KX30*KX$4+KY30*(1-KX$4))</f>
        <v/>
      </c>
      <c r="LA30" s="102"/>
      <c r="LB30" s="104" t="str">
        <f>IF(AND(KX30="",KY30=""),"",IF(OR(LA30="",LA30&lt;KZ30),KZ30,IF(KY30="",LA30,KX30*KX$4+LA30*(1-KX$4))))</f>
        <v/>
      </c>
      <c r="LC30" s="102"/>
      <c r="LD30" s="102"/>
      <c r="LE30" s="104" t="str">
        <f>IF(AND(LC30="",LD30=""),"",LC30*LC$4+LD30*(1-LC$4))</f>
        <v/>
      </c>
      <c r="LF30" s="102"/>
      <c r="LG30" s="104" t="str">
        <f>IF(AND(LC30="",LD30=""),"",IF(OR(LF30="",LF30&lt;LE30),LE30,IF(LD30="",LF30,LC30*LC$4+LF30*(1-LC$4))))</f>
        <v/>
      </c>
      <c r="LH30" s="104">
        <f>IF(AND(KI30="",KN30="",KS30=""),"",SUM(KI30)*SUM(KM$4)+SUM(KN30)*SUM(KR$4)+SUM(KS30)*SUM(KW$4)+SUM(KX30)*SUM(LB$4)+SUM(LC30)*SUM(LG$4))</f>
        <v>9.90625</v>
      </c>
      <c r="LI30" s="104">
        <f>IF(AND(KJ30="",KO30="",KT30=""),"",SUM(KJ30)*SUM(KM$4)+SUM(KO30)*SUM(KR$4)+SUM(KT30)*SUM(KW$4)+SUM(KY30)*SUM(LB$4)+SUM(LD30)*SUM(LG$4))</f>
        <v>9.15625</v>
      </c>
      <c r="LJ30" s="104">
        <f>IF(AND(KK30="",KP30="",KU30=""),"",SUM(KK30)*SUM(KM$4)+SUM(KP30)*SUM(KR$4)+SUM(KU30)*SUM(KW$4)+SUM(KZ30)*SUM(LB$4)+SUM(LE30)*SUM(LG$4))</f>
        <v>9.4562500000000007</v>
      </c>
      <c r="LK30" s="104">
        <f>IF(AND(KL30="",KQ30="",KV30=""),"",SUM(KL30)*SUM(KM$4)+SUM(KQ30)*SUM(KR$4)+SUM(KV30)*SUM(KW$4)+SUM(LA30)*SUM(LB$4)+SUM(LF30)*SUM(LG$4))</f>
        <v>3.75</v>
      </c>
      <c r="LL30" s="104">
        <f>IF(AND(KM30="",KR30="",KW30=""),"",SUM(KM30)*SUM(KM$4)+SUM(KR30)*SUM(KR$4)+SUM(KW30)*SUM(KW$4)+SUM(LB30)*SUM(LB$4)+SUM(LG30)*SUM(LG$4))</f>
        <v>10.918749999999999</v>
      </c>
      <c r="LM30" s="105">
        <f>IF(LJ30="","",IF(SUM(LL30)=0,IF(SUM(LJ30)&gt;=10,LM$4,0),IF(SUM(LL30)&gt;=10,LM$4,0)))</f>
        <v>2</v>
      </c>
      <c r="LN30" s="109">
        <f>IF(ISERROR(RANK(LL30,LL$6:LL$31)),"",RANK(LL30,LL$6:LL$31))</f>
        <v>22</v>
      </c>
      <c r="LO30" s="102"/>
      <c r="LP30" s="102"/>
      <c r="LQ30" s="104" t="str">
        <f>IF(AND(LO30="",LP30=""),"",LO30*LO$4+LP30*(1-LO$4))</f>
        <v/>
      </c>
      <c r="LR30" s="102"/>
      <c r="LS30" s="104" t="str">
        <f>IF(AND(LO30="",LP30=""),"",IF(OR(LR30="",LR30&lt;LQ30),LQ30,IF(LP30="",LR30,LO30*LO$4+LR30*(1-LO$4))))</f>
        <v/>
      </c>
      <c r="LT30" s="102"/>
      <c r="LU30" s="102"/>
      <c r="LV30" s="104" t="str">
        <f>IF(AND(LT30="",LU30=""),"",LT30*LT$4+LU30*(1-LT$4))</f>
        <v/>
      </c>
      <c r="LW30" s="102"/>
      <c r="LX30" s="104" t="str">
        <f>IF(AND(LT30="",LU30=""),"",IF(OR(LW30="",LW30&lt;LV30),LV30,IF(LU30="",LW30,LT30*LT$4+LW30*(1-LT$4))))</f>
        <v/>
      </c>
      <c r="LY30" s="102"/>
      <c r="LZ30" s="102"/>
      <c r="MA30" s="104" t="str">
        <f>IF(AND(LY30="",LZ30=""),"",LY30*LY$4+LZ30*(1-LY$4))</f>
        <v/>
      </c>
      <c r="MB30" s="102"/>
      <c r="MC30" s="104" t="str">
        <f>IF(AND(LY30="",LZ30=""),"",IF(OR(MB30="",MB30&lt;MA30),MA30,IF(LZ30="",MB30,LY30*LY$4+MB30*(1-LY$4))))</f>
        <v/>
      </c>
      <c r="MD30" s="102"/>
      <c r="ME30" s="102"/>
      <c r="MF30" s="104" t="str">
        <f>IF(AND(MD30="",ME30=""),"",MD30*MD$4+ME30*(1-MD$4))</f>
        <v/>
      </c>
      <c r="MG30" s="102"/>
      <c r="MH30" s="104" t="str">
        <f>IF(AND(MD30="",ME30=""),"",IF(OR(MG30="",MG30&lt;MF30),MF30,IF(ME30="",MG30,MD30*MD$4+MG30*(1-MD$4))))</f>
        <v/>
      </c>
      <c r="MI30" s="102"/>
      <c r="MJ30" s="102"/>
      <c r="MK30" s="104" t="str">
        <f>IF(AND(MI30="",MJ30=""),"",MI30*MI$4+MJ30*(1-MI$4))</f>
        <v/>
      </c>
      <c r="ML30" s="102"/>
      <c r="MM30" s="104" t="str">
        <f>IF(AND(MI30="",MJ30=""),"",IF(OR(ML30="",ML30&lt;MK30),MK30,IF(MJ30="",ML30,MI30*MI$4+ML30*(1-MI$4))))</f>
        <v/>
      </c>
      <c r="MN30" s="104" t="str">
        <f>IF(AND(LO30="",LT30="",LY30=""),"",SUM(LO30)*SUM(LS$4)+SUM(LT30)*SUM(LX$4)+SUM(LY30)*SUM(MC$4)+SUM(MD30)*SUM(MH$4)+SUM(MI30)*SUM(MM$4))</f>
        <v/>
      </c>
      <c r="MO30" s="104" t="str">
        <f>IF(AND(LP30="",LU30="",LZ30=""),"",SUM(LP30)*SUM(LS$4)+SUM(LU30)*SUM(LX$4)+SUM(LZ30)*SUM(MC$4)+SUM(ME30)*SUM(MH$4)+SUM(MJ30)*SUM(MM$4))</f>
        <v/>
      </c>
      <c r="MP30" s="104" t="str">
        <f>IF(AND(LQ30="",LV30="",MA30=""),"",SUM(LQ30)*SUM(LS$4)+SUM(LV30)*SUM(LX$4)+SUM(MA30)*SUM(MC$4)+SUM(MF30)*SUM(MH$4)+SUM(MK30)*SUM(MM$4))</f>
        <v/>
      </c>
      <c r="MQ30" s="104" t="str">
        <f>IF(AND(LR30="",LW30="",MB30=""),"",SUM(LR30)*SUM(LS$4)+SUM(LW30)*SUM(LX$4)+SUM(MB30)*SUM(MC$4)+SUM(MG30)*SUM(MH$4)+SUM(ML30)*SUM(MM$4))</f>
        <v/>
      </c>
      <c r="MR30" s="104" t="str">
        <f>IF(AND(LS30="",LX30="",MC30=""),"",SUM(LS30)*SUM(LS$4)+SUM(LX30)*SUM(LX$4)+SUM(MC30)*SUM(MC$4)+SUM(MH30)*SUM(MH$4)+SUM(MM30)*SUM(MM$4))</f>
        <v/>
      </c>
      <c r="MS30" s="105" t="str">
        <f>IF(MP30="","",IF(SUM(MR30)=0,IF(SUM(MP30)&gt;=10,MS$4,0),IF(SUM(MR30)&gt;=10,MS$4,0)))</f>
        <v/>
      </c>
      <c r="MT30" s="109" t="str">
        <f>IF(ISERROR(RANK(MR30,MR$6:MR$31)),"",RANK(MR30,MR$6:MR$31))</f>
        <v/>
      </c>
      <c r="MU30" s="102"/>
      <c r="MV30" s="102"/>
      <c r="MW30" s="104" t="str">
        <f>IF(AND(MU30="",MV30=""),"",MU30*MU$4+MV30*(1-MU$4))</f>
        <v/>
      </c>
      <c r="MX30" s="102"/>
      <c r="MY30" s="104" t="str">
        <f>IF(AND(MU30="",MV30=""),"",IF(OR(MX30="",MX30&lt;MW30),MW30,IF(MV30="",MX30,MU30*MU$4+MX30*(1-MU$4))))</f>
        <v/>
      </c>
      <c r="MZ30" s="102"/>
      <c r="NA30" s="102"/>
      <c r="NB30" s="104" t="str">
        <f>IF(AND(MZ30="",NA30=""),"",MZ30*MZ$4+NA30*(1-MZ$4))</f>
        <v/>
      </c>
      <c r="NC30" s="102"/>
      <c r="ND30" s="104" t="str">
        <f>IF(AND(MZ30="",NA30=""),"",IF(OR(NC30="",NC30&lt;NB30),NB30,IF(NA30="",NC30,MZ30*MZ$4+NC30*(1-MZ$4))))</f>
        <v/>
      </c>
      <c r="NE30" s="102"/>
      <c r="NF30" s="102"/>
      <c r="NG30" s="104" t="str">
        <f>IF(AND(NE30="",NF30=""),"",NE30*NE$4+NF30*(1-NE$4))</f>
        <v/>
      </c>
      <c r="NH30" s="102"/>
      <c r="NI30" s="104" t="str">
        <f>IF(AND(NE30="",NF30=""),"",IF(OR(NH30="",NH30&lt;NG30),NG30,IF(NF30="",NH30,NE30*NE$4+NH30*(1-NE$4))))</f>
        <v/>
      </c>
      <c r="NJ30" s="102"/>
      <c r="NK30" s="102"/>
      <c r="NL30" s="104" t="str">
        <f>IF(AND(NJ30="",NK30=""),"",NJ30*NJ$4+NK30*(1-NJ$4))</f>
        <v/>
      </c>
      <c r="NM30" s="102"/>
      <c r="NN30" s="104" t="str">
        <f>IF(AND(NJ30="",NK30=""),"",IF(OR(NM30="",NM30&lt;NL30),NL30,IF(NK30="",NM30,NJ30*NJ$4+NM30*(1-NJ$4))))</f>
        <v/>
      </c>
      <c r="NO30" s="102"/>
      <c r="NP30" s="102"/>
      <c r="NQ30" s="104" t="str">
        <f>IF(AND(NO30="",NP30=""),"",NO30*NO$4+NP30*(1-NO$4))</f>
        <v/>
      </c>
      <c r="NR30" s="102"/>
      <c r="NS30" s="104" t="str">
        <f>IF(AND(NO30="",NP30=""),"",IF(OR(NR30="",NR30&lt;NQ30),NQ30,IF(NP30="",NR30,NO30*NO$4+NR30*(1-NO$4))))</f>
        <v/>
      </c>
      <c r="NT30" s="104" t="str">
        <f>IF(AND(MU30="",MZ30="",NE30=""),"",SUM(MU30)*SUM(MY$4)+SUM(MZ30)*SUM(ND$4)+SUM(NE30)*SUM(NI$4)+SUM(NJ30)*SUM(NN$4)+SUM(NO30)*SUM(NS$4))</f>
        <v/>
      </c>
      <c r="NU30" s="104" t="str">
        <f>IF(AND(MV30="",NA30="",NF30=""),"",SUM(MV30)*SUM(MY$4)+SUM(NA30)*SUM(ND$4)+SUM(NF30)*SUM(NI$4)+SUM(NK30)*SUM(NN$4)+SUM(NP30)*SUM(NS$4))</f>
        <v/>
      </c>
      <c r="NV30" s="104" t="str">
        <f>IF(AND(MW30="",NB30="",NG30=""),"",SUM(MW30)*SUM(MY$4)+SUM(NB30)*SUM(ND$4)+SUM(NG30)*SUM(NI$4)+SUM(NL30)*SUM(NN$4)+SUM(NQ30)*SUM(NS$4))</f>
        <v/>
      </c>
      <c r="NW30" s="104" t="str">
        <f>IF(AND(MX30="",NC30="",NH30=""),"",SUM(MX30)*SUM(MY$4)+SUM(NC30)*SUM(ND$4)+SUM(NH30)*SUM(NI$4)+SUM(NM30)*SUM(NN$4)+SUM(NR30)*SUM(NS$4))</f>
        <v/>
      </c>
      <c r="NX30" s="104" t="str">
        <f>IF(AND(MY30="",ND30="",NI30=""),"",SUM(MY30)*SUM(MY$4)+SUM(ND30)*SUM(ND$4)+SUM(NI30)*SUM(NI$4)+SUM(NN30)*SUM(NN$4)+SUM(NS30)*SUM(NS$4))</f>
        <v/>
      </c>
      <c r="NY30" s="105" t="str">
        <f>IF(NV30="","",IF(SUM(NX30)=0,IF(SUM(NV30)&gt;=10,NY$4,0),IF(SUM(NX30)&gt;=10,NY$4,0)))</f>
        <v/>
      </c>
      <c r="NZ30" s="109" t="str">
        <f>IF(ISERROR(RANK(NX30,NX$6:NX$31)),"",RANK(NX30,NX$6:NX$31))</f>
        <v/>
      </c>
      <c r="OA30" s="73" t="str">
        <f>B30</f>
        <v>Toki</v>
      </c>
      <c r="OB30" s="104">
        <f>AJ30</f>
        <v>9.046875</v>
      </c>
      <c r="OC30" s="104">
        <f>BP30</f>
        <v>7.21875</v>
      </c>
      <c r="OD30" s="104">
        <f>CV30</f>
        <v>13.95025</v>
      </c>
      <c r="OE30" s="104">
        <f>EB30</f>
        <v>11.5</v>
      </c>
      <c r="OF30" s="104">
        <f>FH30</f>
        <v>12.193750000000001</v>
      </c>
      <c r="OG30" s="104">
        <f>GN30</f>
        <v>12.190972222222221</v>
      </c>
      <c r="OH30" s="104">
        <f>HT30</f>
        <v>10.1875</v>
      </c>
      <c r="OI30" s="104">
        <f>IZ30</f>
        <v>14.5</v>
      </c>
      <c r="OJ30" s="104">
        <f>KF30</f>
        <v>16</v>
      </c>
      <c r="OK30" s="104">
        <f>LL30</f>
        <v>10.918749999999999</v>
      </c>
      <c r="OL30" s="104" t="str">
        <f>MR30</f>
        <v/>
      </c>
      <c r="OM30" s="104" t="str">
        <f>NX30</f>
        <v/>
      </c>
      <c r="ON30" s="134"/>
      <c r="OO30" s="104">
        <f>IF(AF30="","",(SUM(AF36)*SUM($AK$4)+SUM(BL30)*SUM($BQ$4)+SUM(CR30)*SUM($CW$4)+SUM(DX30)*SUM($EC$4)+SUM(FD30)*SUM($FI$4)+SUM(GJ30)*SUM($GO$4)+SUM(HP30)*SUM($HU$4)+SUM(IV30)*SUM($JA$4)+SUM(KB30)*SUM($KG$4)+SUM(LH30)*SUM($LM$4)+SUM(MN30)*SUM($MS$4)+SUM(NT30)*SUM($NY$4))/30)</f>
        <v>10.253787037037037</v>
      </c>
      <c r="OP30" s="104">
        <f>IF(AG30="","",(SUM(AG36)*SUM($AK$4)+SUM(BM30)*SUM($BQ$4)+SUM(CS30)*SUM($CW$4)+SUM(DY30)*SUM($EC$4)+SUM(FE30)*SUM($FI$4)+SUM(GK30)*SUM($GO$4)+SUM(HQ30)*SUM($HU$4)+SUM(IW30)*SUM($JA$4)+SUM(KC30)*SUM($KG$4)+SUM(LI30)*SUM($LM$4)+SUM(MO30)*SUM($MS$4)+SUM(NU30)*SUM($NY$4))/30)</f>
        <v>9.1947916666666671</v>
      </c>
      <c r="OQ30" s="104">
        <f>IF(AH30="","",($AK$4*SUM(AH30)+$BQ$4*SUM(BN30)+$CW$4*SUM(CT30)+$EC$4*SUM(DZ30)+$FI$4*SUM(FF30)+$GO$4*SUM(GL30)+$HU$4*SUM(HR30)+$JA$4*SUM(IX30)+$KG$4*SUM(KD30)+$LM$4*SUM(LJ30)+$MS$4*SUM(MP30)+$NY$4*SUM(NV30))/30)</f>
        <v>11.065264814814816</v>
      </c>
      <c r="OR30" s="104">
        <f>IF(AJ30="","",($AK$4*SUM(AJ30)+$BQ$4*SUM(BP30)+$CW$4*SUM(CV30)+$EC$4*SUM(EB30)+$FI$4*SUM(FH30)+$GO$4*SUM(GN30)+$HU$4*SUM(HT30)+$JA$4*SUM(IZ30)+$KG$4*SUM(KF30)+$LM$4*SUM(LL30)+$MS$4*SUM(MR30)+$NY$4*SUM(NX30))/30)</f>
        <v>11.336202314814814</v>
      </c>
      <c r="OS30" s="105">
        <f>IF(AL30="","",SUM($AK30,$BQ30,$CW30,$EC30,$FI30,$GO30,$HU30,$JA30,$KG30,$LM30,$MS30,$NY30))</f>
        <v>21</v>
      </c>
      <c r="OT30" s="105">
        <f>IF(OR30="","",IF(OR30&lt;10,OS30,30))</f>
        <v>30</v>
      </c>
      <c r="OU30" s="134"/>
      <c r="OV30" s="109">
        <f>IF(ISERROR(RANK(OR30,OR$6:OR$31)),"",RANK(OR30,OR$6:OR$31))</f>
        <v>12</v>
      </c>
      <c r="OW30" s="10"/>
      <c r="OX30" s="95" t="s">
        <v>33</v>
      </c>
      <c r="OY30" s="95" t="s">
        <v>34</v>
      </c>
      <c r="OZ30" s="95" t="s">
        <v>35</v>
      </c>
      <c r="PA30" s="95" t="s">
        <v>34</v>
      </c>
      <c r="PB30" s="95"/>
      <c r="PC30" s="95" t="s">
        <v>34</v>
      </c>
      <c r="PD30" s="95"/>
      <c r="PE30" s="95"/>
      <c r="PF30" s="95"/>
      <c r="PG30" s="95"/>
    </row>
    <row r="31" spans="1:423" ht="15.6" x14ac:dyDescent="0.3">
      <c r="A31" s="103">
        <f>A30+1</f>
        <v>3</v>
      </c>
      <c r="B31" s="197" t="s">
        <v>291</v>
      </c>
      <c r="C31" s="197"/>
      <c r="D31" s="195"/>
      <c r="E31" s="195"/>
      <c r="F31" s="196"/>
      <c r="G31" s="102">
        <v>14</v>
      </c>
      <c r="H31" s="102">
        <v>8.5</v>
      </c>
      <c r="I31" s="104">
        <f>IF(AND(G31="",H31=""),"",G31*G$4+H31*(1-G$4))</f>
        <v>10.7</v>
      </c>
      <c r="J31" s="102"/>
      <c r="K31" s="104">
        <f>IF(AND(G31="",H31=""),"",IF(OR(J31="",J31&lt;I31),I31,IF(H31="",J31,G31*G$4+J31*(1-G$4))))</f>
        <v>10.7</v>
      </c>
      <c r="L31" s="102">
        <v>13.5</v>
      </c>
      <c r="M31" s="102">
        <v>6.75</v>
      </c>
      <c r="N31" s="104">
        <f>IF(AND(L31="",M31=""),"",L31*L$4+M31*(1-L$4))</f>
        <v>9.4499999999999993</v>
      </c>
      <c r="O31" s="102"/>
      <c r="P31" s="104">
        <f>IF(AND(L31="",M31=""),"",IF(OR(O31="",O31&lt;N31),N31,IF(M31="",O31,L31*L$4+O31*(1-L$4))))</f>
        <v>9.4499999999999993</v>
      </c>
      <c r="Q31" s="102">
        <v>12</v>
      </c>
      <c r="R31" s="102">
        <v>12.5</v>
      </c>
      <c r="S31" s="104">
        <f>IF(AND(Q31="",R31=""),"",Q31*Q$4+R31*(1-Q$4))</f>
        <v>12.3</v>
      </c>
      <c r="T31" s="118"/>
      <c r="U31" s="104">
        <f>IF(AND(Q31="",R31=""),"",IF(OR(T31="",T31&lt;S31),S31,IF(R31="",T31,Q31*Q$4+T31*(1-Q$4))))</f>
        <v>12.3</v>
      </c>
      <c r="V31" s="102">
        <v>15.5</v>
      </c>
      <c r="W31" s="102">
        <v>11.5</v>
      </c>
      <c r="X31" s="104">
        <f>IF(AND(V31="",W31=""),"",V31*V$4+W31*(1-V$4))</f>
        <v>13.1</v>
      </c>
      <c r="Y31" s="118"/>
      <c r="Z31" s="104">
        <f>IF(AND(V31="",W31=""),"",IF(OR(Y31="",Y31&lt;X31),X31,IF(W31="",Y31,V31*V$4+Y31*(1-V$4))))</f>
        <v>13.1</v>
      </c>
      <c r="AA31" s="102"/>
      <c r="AB31" s="102"/>
      <c r="AC31" s="104" t="str">
        <f>IF(AND(AA31="",AB31=""),"",AA31*AA$4+AB31*(1-AA$4))</f>
        <v/>
      </c>
      <c r="AD31" s="102"/>
      <c r="AE31" s="104" t="str">
        <f>IF(AND(AA31="",AB31=""),"",IF(OR(AD31="",AD31&lt;AC31),AC31,IF(AB31="",AD31,AA31*AA$4+AD31*(1-AA$4))))</f>
        <v/>
      </c>
      <c r="AF31" s="104">
        <f>IF(AND(G31="",L31="",Q31=""),"",SUM(G31)*SUM(K$4)+SUM(L31)*SUM(P$4)+SUM(Q31)*SUM(U$4)+SUM(V31)*SUM(Z$4)+SUM(AA31)*SUM(AE$4))</f>
        <v>13.78125</v>
      </c>
      <c r="AG31" s="104">
        <f>IF(AND(H31="",M31="",R31=""),"",SUM(H31)*SUM(K$4)+SUM(M31)*SUM(P$4)+SUM(R31)*SUM(U$4)+SUM(W31)*SUM(Z$4)+SUM(AB31)*SUM(AE$4))</f>
        <v>9.921875</v>
      </c>
      <c r="AH31" s="104">
        <f>IF(AND(I31="",N31="",S31=""),"",SUM(I31)*SUM(K$4)+SUM(N31)*SUM(P$4)+SUM(S31)*SUM(U$4)+SUM(X31)*SUM(Z$4)+SUM(AC31)*SUM(AE$4))</f>
        <v>11.465625000000001</v>
      </c>
      <c r="AI31" s="104" t="str">
        <f>IF(AND(J31="",O31="",T31=""),"",SUM(J31)*SUM(K$4)+SUM(O31)*SUM(P$4)+SUM(T31)*SUM(U$4)+SUM(Y31)*SUM(Z$4)+SUM(AD31)*SUM(AE$4))</f>
        <v/>
      </c>
      <c r="AJ31" s="104">
        <f>IF(AND(K31="",P31="",U31=""),"",SUM(K31)*SUM(K$4)+SUM(P31)*SUM(P$4)+SUM(U31)*SUM(U$4)+SUM(Z31)*SUM(Z$4)+SUM(AE31)*SUM(AE$4))</f>
        <v>11.465625000000001</v>
      </c>
      <c r="AK31" s="105">
        <f>IF(AH31="","",IF(SUM(AJ31)=0,IF(SUM(AH31)&gt;=10,AK$4,0),IF(SUM(AJ31)&gt;=10,AK$4,0)))</f>
        <v>5</v>
      </c>
      <c r="AL31" s="109">
        <f>IF(ISERROR(RANK(AJ31,AJ$6:AJ$31)),"",RANK(AJ31,AJ$6:AJ$31))</f>
        <v>6</v>
      </c>
      <c r="AM31" s="102">
        <v>10</v>
      </c>
      <c r="AN31" s="102">
        <v>9</v>
      </c>
      <c r="AO31" s="104">
        <f>IF(AND(AM31="",AN31=""),"",AM31*AM$4+AN31*(1-AM$4))</f>
        <v>9.3999999999999986</v>
      </c>
      <c r="AP31" s="102">
        <v>12</v>
      </c>
      <c r="AQ31" s="104">
        <f>IF(AND(AM31="",AN31=""),"",IF(OR(AP31="",AP31&lt;AO31),AO31,IF(AN31="",AP31,AM31*AM$4+AP31*(1-AM$4))))</f>
        <v>11.2</v>
      </c>
      <c r="AR31" s="102">
        <v>9.5</v>
      </c>
      <c r="AS31" s="102">
        <v>9.5</v>
      </c>
      <c r="AT31" s="104">
        <f>IF(AND(AR31="",AS31=""),"",AR31*AR$4+AS31*(1-AR$4))</f>
        <v>9.5</v>
      </c>
      <c r="AU31" s="102">
        <v>10.5</v>
      </c>
      <c r="AV31" s="104">
        <f>IF(AND(AR31="",AS31=""),"",IF(OR(AU31="",AU31&lt;AT31),AT31,IF(AS31="",AU31,AR31*AR$4+AU31*(1-AR$4))))</f>
        <v>10.1</v>
      </c>
      <c r="AW31" s="102">
        <v>12.5</v>
      </c>
      <c r="AX31" s="102">
        <v>12</v>
      </c>
      <c r="AY31" s="104">
        <f>IF(AND(AW31="",AX31=""),"",AW31*AW$4+AX31*(1-AW$4))</f>
        <v>12.2</v>
      </c>
      <c r="AZ31" s="118"/>
      <c r="BA31" s="104">
        <f>IF(AND(AW31="",AX31=""),"",IF(OR(AZ31="",AZ31&lt;AY31),AY31,IF(AX31="",AZ31,AW31*AW$4+AZ31*(1-AW$4))))</f>
        <v>12.2</v>
      </c>
      <c r="BB31" s="102"/>
      <c r="BC31" s="102"/>
      <c r="BD31" s="104" t="str">
        <f>IF(AND(BB31="",BC31=""),"",BB31*BB$4+BC31*(1-BB$4))</f>
        <v/>
      </c>
      <c r="BE31" s="118"/>
      <c r="BF31" s="104" t="str">
        <f>IF(AND(BB31="",BC31=""),"",IF(OR(BE31="",BE31&lt;BD31),BD31,IF(BC31="",BE31,BB31*BB$4+BE31*(1-BB$4))))</f>
        <v/>
      </c>
      <c r="BG31" s="102"/>
      <c r="BH31" s="102"/>
      <c r="BI31" s="104" t="str">
        <f>IF(AND(BG31="",BH31=""),"",BG31*BG$4+BH31*(1-BG$4))</f>
        <v/>
      </c>
      <c r="BJ31" s="102"/>
      <c r="BK31" s="104" t="str">
        <f>IF(AND(BG31="",BH31=""),"",IF(OR(BJ31="",BJ31&lt;BI31),BI31,IF(BH31="",BJ31,BG31*BG$4+BJ31*(1-BG$4))))</f>
        <v/>
      </c>
      <c r="BL31" s="104">
        <f>IF(AND(AM31="",AR31="",AW31=""),"",SUM(AM31)*SUM(AQ$4)+SUM(AR31)*SUM(AV$4)+SUM(AW31)*SUM(BA$4)+SUM(BB31)*SUM(BF$4)+SUM(BG31)*SUM(BK$4))</f>
        <v>10.25</v>
      </c>
      <c r="BM31" s="104">
        <f>IF(AND(AN31="",AS31="",AX31=""),"",SUM(AN31)*SUM(AQ$4)+SUM(AS31)*SUM(AV$4)+SUM(AX31)*SUM(BA$4)+SUM(BC31)*SUM(BF$4)+SUM(BH31)*SUM(BK$4))</f>
        <v>9.78125</v>
      </c>
      <c r="BN31" s="104">
        <f>IF(AND(AO31="",AT31="",AY31=""),"",SUM(AO31)*SUM(AQ$4)+SUM(AT31)*SUM(AV$4)+SUM(AY31)*SUM(BA$4)+SUM(BD31)*SUM(BF$4)+SUM(BI31)*SUM(BK$4))</f>
        <v>9.96875</v>
      </c>
      <c r="BO31" s="104">
        <f>IF(AND(AP31="",AU31="",AZ31=""),"",SUM(AP31)*SUM(AQ$4)+SUM(AU31)*SUM(AV$4)+SUM(AZ31)*SUM(BA$4)+SUM(BE31)*SUM(BF$4)+SUM(BJ31)*SUM(BK$4))</f>
        <v>9.09375</v>
      </c>
      <c r="BP31" s="104">
        <f>IF(AND(AQ31="",AV31="",BA31=""),"",SUM(AQ31)*SUM(AQ$4)+SUM(AV31)*SUM(AV$4)+SUM(BA31)*SUM(BA$4)+SUM(BF31)*SUM(BF$4)+SUM(BK31)*SUM(BK$4))</f>
        <v>10.906249999999998</v>
      </c>
      <c r="BQ31" s="105">
        <f>IF(BN31="","",IF(SUM(BP31)=0,IF(SUM(BN31)&gt;=10,BQ$4,0),IF(SUM(BP31)&gt;=10,BQ$4,0)))</f>
        <v>4</v>
      </c>
      <c r="BR31" s="109">
        <f>IF(ISERROR(RANK(BP31,BP$6:BP$31)),"",RANK(BP31,BP$6:BP$31))</f>
        <v>12</v>
      </c>
      <c r="BS31" s="102">
        <v>13.14</v>
      </c>
      <c r="BT31" s="102">
        <v>10</v>
      </c>
      <c r="BU31" s="104">
        <f>IF(AND(BS31="",BT31=""),"",BS31*BS$4+BT31*(1-BS$4))</f>
        <v>11.256</v>
      </c>
      <c r="BV31" s="102"/>
      <c r="BW31" s="104">
        <f>IF(AND(BS31="",BT31=""),"",IF(OR(BV31="",BV31&lt;BU31),BU31,IF(BT31="",BV31,BS31*BS$4+BV31*(1-BS$4))))</f>
        <v>11.256</v>
      </c>
      <c r="BX31" s="102">
        <v>13</v>
      </c>
      <c r="BY31" s="102">
        <v>13</v>
      </c>
      <c r="BZ31" s="104">
        <f>IF(AND(BX31="",BY31=""),"",BX31*BX$4+BY31*(1-BX$4))</f>
        <v>13</v>
      </c>
      <c r="CA31" s="102"/>
      <c r="CB31" s="104">
        <f>IF(AND(BX31="",BY31=""),"",IF(OR(CA31="",CA31&lt;BZ31),BZ31,IF(BY31="",CA31,BX31*BX$4+CA31*(1-BX$4))))</f>
        <v>13</v>
      </c>
      <c r="CC31" s="102">
        <v>14.08</v>
      </c>
      <c r="CD31" s="102">
        <v>8</v>
      </c>
      <c r="CE31" s="104">
        <f>IF(AND(CC31="",CD31=""),"",CC31*CC$4+CD31*(1-CC$4))</f>
        <v>10.432</v>
      </c>
      <c r="CF31" s="118"/>
      <c r="CG31" s="104">
        <f>IF(AND(CC31="",CD31=""),"",IF(OR(CF31="",CF31&lt;CE31),CE31,IF(CD31="",CF31,CC31*CC$4+CF31*(1-CC$4))))</f>
        <v>10.432</v>
      </c>
      <c r="CH31" s="102"/>
      <c r="CI31" s="102"/>
      <c r="CJ31" s="104" t="str">
        <f>IF(AND(CH31="",CI31=""),"",CH31*CH$4+CI31*(1-CH$4))</f>
        <v/>
      </c>
      <c r="CK31" s="118"/>
      <c r="CL31" s="104" t="str">
        <f>IF(AND(CH31="",CI31=""),"",IF(OR(CK31="",CK31&lt;CJ31),CJ31,IF(CI31="",CK31,CH31*CH$4+CK31*(1-CH$4))))</f>
        <v/>
      </c>
      <c r="CM31" s="102"/>
      <c r="CN31" s="102"/>
      <c r="CO31" s="104" t="str">
        <f>IF(AND(CM31="",CN31=""),"",CM31*CM$4+CN31*(1-CM$4))</f>
        <v/>
      </c>
      <c r="CP31" s="102"/>
      <c r="CQ31" s="104" t="str">
        <f>IF(AND(CM31="",CN31=""),"",IF(OR(CP31="",CP31&lt;CO31),CO31,IF(CN31="",CP31,CM31*CM$4+CP31*(1-CM$4))))</f>
        <v/>
      </c>
      <c r="CR31" s="104">
        <f>IF(AND(BS31="",BX31="",CC31=""),"",SUM(BS31)*SUM(BW$4)+SUM(BX31)*SUM(CB$4)+SUM(CC31)*SUM(CG$4)+SUM(CH31)*SUM(CL$4)+SUM(CM31)*SUM(CQ$4))</f>
        <v>13.39</v>
      </c>
      <c r="CS31" s="104">
        <f>IF(AND(BT31="",BY31="",CD31=""),"",SUM(BT31)*SUM(BW$4)+SUM(BY31)*SUM(CB$4)+SUM(CD31)*SUM(CG$4)+SUM(CI31)*SUM(CL$4)+SUM(CN31)*SUM(CQ$4))</f>
        <v>10.3125</v>
      </c>
      <c r="CT31" s="104">
        <f>IF(AND(BU31="",BZ31="",CE31=""),"",SUM(BU31)*SUM(BW$4)+SUM(BZ31)*SUM(CB$4)+SUM(CE31)*SUM(CG$4)+SUM(CJ31)*SUM(CL$4)+SUM(CO31)*SUM(CQ$4))</f>
        <v>11.5435</v>
      </c>
      <c r="CU31" s="104" t="str">
        <f>IF(AND(BV31="",CA31="",CF31=""),"",SUM(BV31)*SUM(BW$4)+SUM(CA31)*SUM(CB$4)+SUM(CF31)*SUM(CG$4)+SUM(CK31)*SUM(CL$4)+SUM(CP31)*SUM(CQ$4))</f>
        <v/>
      </c>
      <c r="CV31" s="104">
        <f>IF(AND(BW31="",CB31="",CG31=""),"",SUM(BW31)*SUM(BW$4)+SUM(CB31)*SUM(CB$4)+SUM(CG31)*SUM(CG$4)+SUM(CL31)*SUM(CL$4)+SUM(CQ31)*SUM(CQ$4))</f>
        <v>11.5435</v>
      </c>
      <c r="CW31" s="105">
        <f>IF(CT31="","",IF(SUM(CV31)=0,IF(SUM(CT31)&gt;=10,CW$4,0),IF(SUM(CV31)&gt;=10,CW$4,0)))</f>
        <v>4</v>
      </c>
      <c r="CX31" s="109">
        <f>IF(ISERROR(RANK(CV31,CV$6:CV$31)),"",RANK(CV31,CV$6:CV$31))</f>
        <v>18</v>
      </c>
      <c r="CY31" s="102">
        <v>13</v>
      </c>
      <c r="CZ31" s="102">
        <v>15.5</v>
      </c>
      <c r="DA31" s="104">
        <f>IF(AND(CY31="",CZ31=""),"",CY31*CY$4+CZ31*(1-CY$4))</f>
        <v>14.5</v>
      </c>
      <c r="DB31" s="102"/>
      <c r="DC31" s="104">
        <f>IF(AND(CY31="",CZ31=""),"",IF(OR(DB31="",DB31&lt;DA31),DA31,IF(CZ31="",DB31,CY31*CY$4+DB31*(1-CY$4))))</f>
        <v>14.5</v>
      </c>
      <c r="DD31" s="102">
        <v>17</v>
      </c>
      <c r="DE31" s="102">
        <v>15</v>
      </c>
      <c r="DF31" s="104">
        <f>IF(AND(DD31="",DE31=""),"",DD31*DD$4+DE31*(1-DD$4))</f>
        <v>15.8</v>
      </c>
      <c r="DG31" s="102"/>
      <c r="DH31" s="104">
        <f>IF(AND(DD31="",DE31=""),"",IF(OR(DG31="",DG31&lt;DF31),DF31,IF(DE31="",DG31,DD31*DD$4+DG31*(1-DD$4))))</f>
        <v>15.8</v>
      </c>
      <c r="DI31" s="102"/>
      <c r="DJ31" s="102"/>
      <c r="DK31" s="104" t="str">
        <f>IF(AND(DI31="",DJ31=""),"",DI31*DI$4+DJ31*(1-DI$4))</f>
        <v/>
      </c>
      <c r="DL31" s="118"/>
      <c r="DM31" s="104" t="str">
        <f>IF(AND(DI31="",DJ31=""),"",IF(OR(DL31="",DL31&lt;DK31),DK31,IF(DJ31="",DL31,DI31*DI$4+DL31*(1-DI$4))))</f>
        <v/>
      </c>
      <c r="DN31" s="102"/>
      <c r="DO31" s="102"/>
      <c r="DP31" s="104" t="str">
        <f>IF(AND(DN31="",DO31=""),"",DN31*DN$4+DO31*(1-DN$4))</f>
        <v/>
      </c>
      <c r="DQ31" s="118"/>
      <c r="DR31" s="104" t="str">
        <f>IF(AND(DN31="",DO31=""),"",IF(OR(DQ31="",DQ31&lt;DP31),DP31,IF(DO31="",DQ31,DN31*DN$4+DQ31*(1-DN$4))))</f>
        <v/>
      </c>
      <c r="DS31" s="102"/>
      <c r="DT31" s="102"/>
      <c r="DU31" s="104" t="str">
        <f>IF(AND(DS31="",DT31=""),"",DS31*DS$4+DT31*(1-DS$4))</f>
        <v/>
      </c>
      <c r="DV31" s="102"/>
      <c r="DW31" s="104" t="str">
        <f>IF(AND(DS31="",DT31=""),"",IF(OR(DV31="",DV31&lt;DU31),DU31,IF(DT31="",DV31,DS31*DS$4+DV31*(1-DS$4))))</f>
        <v/>
      </c>
      <c r="DX31" s="104">
        <f>IF(AND(CY31="",DD31="",DI31=""),"",SUM(CY31)*SUM(DC$4)+SUM(DD31)*SUM(DH$4)+SUM(DI31)*SUM(DM$4)+SUM(DN31)*SUM(DR$4)+SUM(DS31)*SUM(DW$4))</f>
        <v>15</v>
      </c>
      <c r="DY31" s="104">
        <f>IF(AND(CZ31="",DE31="",DJ31=""),"",SUM(CZ31)*SUM(DC$4)+SUM(DE31)*SUM(DH$4)+SUM(DJ31)*SUM(DM$4)+SUM(DO31)*SUM(DR$4)+SUM(DT31)*SUM(DW$4))</f>
        <v>15.25</v>
      </c>
      <c r="DZ31" s="104">
        <f>IF(AND(DA31="",DF31="",DK31=""),"",SUM(DA31)*SUM(DC$4)+SUM(DF31)*SUM(DH$4)+SUM(DK31)*SUM(DM$4)+SUM(DP31)*SUM(DR$4)+SUM(DU31)*SUM(DW$4))</f>
        <v>15.15</v>
      </c>
      <c r="EA31" s="104" t="str">
        <f>IF(AND(DB31="",DG31="",DL31=""),"",SUM(DB31)*SUM(DC$4)+SUM(DG31)*SUM(DH$4)+SUM(DL31)*SUM(DM$4)+SUM(DQ31)*SUM(DR$4)+SUM(DV31)*SUM(DW$4))</f>
        <v/>
      </c>
      <c r="EB31" s="104">
        <f>IF(AND(DC31="",DH31="",DM31=""),"",SUM(DC31)*SUM(DC$4)+SUM(DH31)*SUM(DH$4)+SUM(DM31)*SUM(DM$4)+SUM(DR31)*SUM(DR$4)+SUM(DW31)*SUM(DW$4))</f>
        <v>15.15</v>
      </c>
      <c r="EC31" s="105">
        <f>IF(DZ31="","",IF(SUM(EB31)=0,IF(SUM(DZ31)&gt;=10,EC$4,0),IF(SUM(EB31)&gt;=10,EC$4,0)))</f>
        <v>4</v>
      </c>
      <c r="ED31" s="109">
        <f>IF(ISERROR(RANK(EB31,EB$6:EB$31)),"",RANK(EB31,EB$6:EB$31))</f>
        <v>6</v>
      </c>
      <c r="EE31" s="102">
        <v>15</v>
      </c>
      <c r="EF31" s="102">
        <v>14.5</v>
      </c>
      <c r="EG31" s="104">
        <f>IF(AND(EE31="",EF31=""),"",EE31*EE$4+EF31*(1-EE$4))</f>
        <v>14.7</v>
      </c>
      <c r="EH31" s="102"/>
      <c r="EI31" s="104">
        <f>IF(AND(EE31="",EF31=""),"",IF(OR(EH31="",EH31&lt;EG31),EG31,IF(EF31="",EH31,EE31*EE$4+EH31*(1-EE$4))))</f>
        <v>14.7</v>
      </c>
      <c r="EJ31" s="102">
        <v>13</v>
      </c>
      <c r="EK31" s="102">
        <v>13</v>
      </c>
      <c r="EL31" s="104">
        <f>IF(AND(EJ31="",EK31=""),"",EJ31*EJ$4+EK31*(1-EJ$4))</f>
        <v>13</v>
      </c>
      <c r="EM31" s="102"/>
      <c r="EN31" s="104">
        <f>IF(AND(EJ31="",EK31=""),"",IF(OR(EM31="",EM31&lt;EL31),EL31,IF(EK31="",EM31,EJ31*EJ$4+EM31*(1-EJ$4))))</f>
        <v>13</v>
      </c>
      <c r="EO31" s="102">
        <v>13</v>
      </c>
      <c r="EP31" s="102">
        <v>6.5</v>
      </c>
      <c r="EQ31" s="104">
        <f>IF(AND(EO31="",EP31=""),"",EO31*EO$4+EP31*(1-EO$4))</f>
        <v>9.1</v>
      </c>
      <c r="ER31" s="118"/>
      <c r="ES31" s="104">
        <f>IF(AND(EO31="",EP31=""),"",IF(OR(ER31="",ER31&lt;EQ31),EQ31,IF(EP31="",ER31,EO31*EO$4+ER31*(1-EO$4))))</f>
        <v>9.1</v>
      </c>
      <c r="ET31" s="102"/>
      <c r="EU31" s="102"/>
      <c r="EV31" s="104" t="str">
        <f>IF(AND(ET31="",EU31=""),"",ET31*ET$4+EU31*(1-ET$4))</f>
        <v/>
      </c>
      <c r="EW31" s="118"/>
      <c r="EX31" s="104" t="str">
        <f>IF(AND(ET31="",EU31=""),"",IF(OR(EW31="",EW31&lt;EV31),EV31,IF(EU31="",EW31,ET31*ET$4+EW31*(1-ET$4))))</f>
        <v/>
      </c>
      <c r="EY31" s="102"/>
      <c r="EZ31" s="102"/>
      <c r="FA31" s="104" t="str">
        <f>IF(AND(EY31="",EZ31=""),"",EY31*EY$4+EZ31*(1-EY$4))</f>
        <v/>
      </c>
      <c r="FB31" s="102"/>
      <c r="FC31" s="104" t="str">
        <f>IF(AND(EY31="",EZ31=""),"",IF(OR(FB31="",FB31&lt;FA31),FA31,IF(EZ31="",FB31,EY31*EY$4+FB31*(1-EY$4))))</f>
        <v/>
      </c>
      <c r="FD31" s="104">
        <f>IF(AND(EE31="",EJ31="",EO31=""),"",SUM(EE31)*SUM(EI$4)+SUM(EJ31)*SUM(EN$4)+SUM(EO31)*SUM(ES$4)+SUM(ET31)*SUM(EX$4)+SUM(EY31)*SUM(FC$4))</f>
        <v>13.625</v>
      </c>
      <c r="FE31" s="104">
        <f>IF(AND(EF31="",EK31="",EP31=""),"",SUM(EF31)*SUM(EI$4)+SUM(EK31)*SUM(EN$4)+SUM(EP31)*SUM(ES$4)+SUM(EU31)*SUM(EX$4)+SUM(EZ31)*SUM(FC$4))</f>
        <v>11.03125</v>
      </c>
      <c r="FF31" s="104">
        <f>IF(AND(EG31="",EL31="",EQ31=""),"",SUM(EG31)*SUM(EI$4)+SUM(EL31)*SUM(EN$4)+SUM(EQ31)*SUM(ES$4)+SUM(EV31)*SUM(EX$4)+SUM(FA31)*SUM(FC$4))</f>
        <v>12.06875</v>
      </c>
      <c r="FG31" s="104" t="str">
        <f>IF(AND(EH31="",EM31="",ER31=""),"",SUM(EH31)*SUM(EI$4)+SUM(EM31)*SUM(EN$4)+SUM(ER31)*SUM(ES$4)+SUM(EW31)*SUM(EX$4)+SUM(FB31)*SUM(FC$4))</f>
        <v/>
      </c>
      <c r="FH31" s="104">
        <f>IF(AND(EI31="",EN31="",ES31=""),"",SUM(EI31)*SUM(EI$4)+SUM(EN31)*SUM(EN$4)+SUM(ES31)*SUM(ES$4)+SUM(EX31)*SUM(EX$4)+SUM(FC31)*SUM(FC$4))</f>
        <v>12.06875</v>
      </c>
      <c r="FI31" s="105">
        <f>IF(FF31="","",IF(SUM(FH31)=0,IF(SUM(FF31)&gt;=10,FI$4,0),IF(SUM(FH31)&gt;=10,FI$4,0)))</f>
        <v>3</v>
      </c>
      <c r="FJ31" s="109">
        <f>IF(ISERROR(RANK(FH31,FH$6:FH$31)),"",RANK(FH31,FH$6:FH$31))</f>
        <v>7</v>
      </c>
      <c r="FK31" s="198">
        <v>11</v>
      </c>
      <c r="FL31" s="198">
        <v>6.5</v>
      </c>
      <c r="FM31" s="104">
        <f>IF(AND(FK31="",FL31=""),"",FK31*FK$4+FL31*(1-FK$4))</f>
        <v>8.3000000000000007</v>
      </c>
      <c r="FN31" s="200">
        <v>4.75</v>
      </c>
      <c r="FO31" s="104">
        <f>IF(AND(FK31="",FL31=""),"",IF(OR(FN31="",FN31&lt;FM31),FM31,IF(FL31="",FN31,FK31*FK$4+FN31*(1-FK$4))))</f>
        <v>8.3000000000000007</v>
      </c>
      <c r="FP31" s="199">
        <v>0</v>
      </c>
      <c r="FQ31" s="197">
        <v>7.5</v>
      </c>
      <c r="FR31" s="104">
        <f>IF(AND(FP31="",FQ31=""),"",FP31*FP$4+FQ31*(1-FP$4))</f>
        <v>4.5</v>
      </c>
      <c r="FS31" s="203">
        <v>10.5</v>
      </c>
      <c r="FT31" s="104">
        <f>IF(AND(FP31="",FQ31=""),"",IF(OR(FS31="",FS31&lt;FR31),FR31,IF(FQ31="",FS31,FP31*FP$4+FS31*(1-FP$4))))</f>
        <v>6.3</v>
      </c>
      <c r="FU31" s="102">
        <v>13.7</v>
      </c>
      <c r="FV31" s="198">
        <v>4.25</v>
      </c>
      <c r="FW31" s="104">
        <f>IF(AND(FU31="",FV31=""),"",FU31*FU$4+FV31*(1-FU$4))</f>
        <v>8.0300000000000011</v>
      </c>
      <c r="FX31" s="202">
        <v>11</v>
      </c>
      <c r="FY31" s="104">
        <f>IF(AND(FU31="",FV31=""),"",IF(OR(FX31="",FX31&lt;FW31),FW31,IF(FV31="",FX31,FU31*FU$4+FX31*(1-FU$4))))</f>
        <v>12.08</v>
      </c>
      <c r="FZ31" s="102"/>
      <c r="GA31" s="102"/>
      <c r="GB31" s="104" t="str">
        <f>IF(AND(FZ31="",GA31=""),"",FZ31*FZ$4+GA31*(1-FZ$4))</f>
        <v/>
      </c>
      <c r="GC31" s="118"/>
      <c r="GD31" s="104" t="str">
        <f>IF(AND(FZ31="",GA31=""),"",IF(OR(GC31="",GC31&lt;GB31),GB31,IF(GA31="",GC31,FZ31*FZ$4+GC31*(1-FZ$4))))</f>
        <v/>
      </c>
      <c r="GE31" s="102"/>
      <c r="GF31" s="102"/>
      <c r="GG31" s="104" t="str">
        <f>IF(AND(GE31="",GF31=""),"",GE31*GE$4+GF31*(1-GE$4))</f>
        <v/>
      </c>
      <c r="GH31" s="102"/>
      <c r="GI31" s="104" t="str">
        <f>IF(AND(GE31="",GF31=""),"",IF(OR(GH31="",GH31&lt;GG31),GG31,IF(GF31="",GH31,GE31*GE$4+GH31*(1-GE$4))))</f>
        <v/>
      </c>
      <c r="GJ31" s="104">
        <f>IF(AND(FK31="",FP31="",FU31=""),"",SUM(FK31)*SUM(FO$4)+SUM(FP31)*SUM(FT$4)+SUM(FU31)*SUM(FY$4)+SUM(FZ31)*SUM(GD$4)+SUM(GE31)*SUM(GI$4))</f>
        <v>9.09375</v>
      </c>
      <c r="GK31" s="104">
        <f>IF(AND(FL31="",FQ31="",FV31=""),"",SUM(FL31)*SUM(FO$4)+SUM(FQ31)*SUM(FT$4)+SUM(FV31)*SUM(FY$4)+SUM(GA31)*SUM(GD$4)+SUM(GF31)*SUM(GI$4))</f>
        <v>6.046875</v>
      </c>
      <c r="GL31" s="104">
        <f>IF(AND(FM31="",FR31="",FW31=""),"",SUM(FM31)*SUM(FO$4)+SUM(FR31)*SUM(FT$4)+SUM(FW31)*SUM(FY$4)+SUM(GB31)*SUM(GD$4)+SUM(GG31)*SUM(GI$4))</f>
        <v>7.2656250000000009</v>
      </c>
      <c r="GM31" s="104">
        <f>IF(AND(FN31="",FS31="",FX31=""),"",SUM(FN31)*SUM(FO$4)+SUM(FS31)*SUM(FT$4)+SUM(FX31)*SUM(FY$4)+SUM(GC31)*SUM(GD$4)+SUM(GH31)*SUM(GI$4))</f>
        <v>8.140625</v>
      </c>
      <c r="GN31" s="104">
        <f>IF(AND(FO31="",FT31="",FY31=""),"",SUM(FO31)*SUM(FO$4)+SUM(FT31)*SUM(FT$4)+SUM(FY31)*SUM(FY$4)+SUM(GD31)*SUM(GD$4)+SUM(GI31)*SUM(GI$4))</f>
        <v>8.9812500000000011</v>
      </c>
      <c r="GO31" s="105">
        <f>IF(GL31="","",IF(SUM(GN31)=0,IF(SUM(GL31)&gt;=10,GO$4,0),IF(SUM(GN31)&gt;=10,GO$4,0)))</f>
        <v>0</v>
      </c>
      <c r="GP31" s="109">
        <f>IF(ISERROR(RANK(GN31,GN$6:GN$31)),"",RANK(GN31,GN$6:GN$31))</f>
        <v>24</v>
      </c>
      <c r="GQ31" s="198">
        <v>4</v>
      </c>
      <c r="GR31" s="198">
        <v>8.25</v>
      </c>
      <c r="GS31" s="104">
        <f>IF(AND(GQ31="",GR31=""),"",GQ31*GQ$4+GR31*(1-GQ$4))</f>
        <v>6.5500000000000007</v>
      </c>
      <c r="GT31" s="200">
        <v>8.75</v>
      </c>
      <c r="GU31" s="104">
        <f>IF(AND(GQ31="",GR31=""),"",IF(OR(GT31="",GT31&lt;GS31),GS31,IF(GR31="",GT31,GQ31*GQ$4+GT31*(1-GQ$4))))</f>
        <v>6.85</v>
      </c>
      <c r="GV31" s="102">
        <v>10</v>
      </c>
      <c r="GW31" s="102">
        <v>10</v>
      </c>
      <c r="GX31" s="104">
        <f>IF(AND(GV31="",GW31=""),"",GV31*GV$4+GW31*(1-GV$4))</f>
        <v>10</v>
      </c>
      <c r="GY31" s="102"/>
      <c r="GZ31" s="104">
        <f>IF(AND(GV31="",GW31=""),"",IF(OR(GY31="",GY31&lt;GX31),GX31,IF(GW31="",GY31,GV31*GV$4+GY31*(1-GV$4))))</f>
        <v>10</v>
      </c>
      <c r="HA31" s="102">
        <v>10</v>
      </c>
      <c r="HB31" s="102">
        <v>10</v>
      </c>
      <c r="HC31" s="104">
        <f>IF(AND(HA31="",HB31=""),"",HA31*HA$4+HB31*(1-HA$4))</f>
        <v>10</v>
      </c>
      <c r="HD31" s="118"/>
      <c r="HE31" s="104">
        <f>IF(AND(HA31="",HB31=""),"",IF(OR(HD31="",HD31&lt;HC31),HC31,IF(HB31="",HD31,HA31*HA$4+HD31*(1-HA$4))))</f>
        <v>10</v>
      </c>
      <c r="HF31" s="102"/>
      <c r="HG31" s="102"/>
      <c r="HH31" s="104" t="str">
        <f>IF(AND(HF31="",HG31=""),"",HF31*HF$4+HG31*(1-HF$4))</f>
        <v/>
      </c>
      <c r="HI31" s="118"/>
      <c r="HJ31" s="104" t="str">
        <f>IF(AND(HF31="",HG31=""),"",IF(OR(HI31="",HI31&lt;HH31),HH31,IF(HG31="",HI31,HF31*HF$4+HI31*(1-HF$4))))</f>
        <v/>
      </c>
      <c r="HK31" s="102"/>
      <c r="HL31" s="102"/>
      <c r="HM31" s="104" t="str">
        <f>IF(AND(HK31="",HL31=""),"",HK31*HK$4+HL31*(1-HK$4))</f>
        <v/>
      </c>
      <c r="HN31" s="102"/>
      <c r="HO31" s="104" t="str">
        <f>IF(AND(HK31="",HL31=""),"",IF(OR(HN31="",HN31&lt;HM31),HM31,IF(HL31="",HN31,HK31*HK$4+HN31*(1-HK$4))))</f>
        <v/>
      </c>
      <c r="HP31" s="104">
        <f>IF(AND(GQ31="",GV31="",HA31=""),"",SUM(GQ31)*SUM(GU$4)+SUM(GV31)*SUM(GZ$4)+SUM(HA31)*SUM(HE$4)+SUM(HF31)*SUM(HJ$4)+SUM(HK31)*SUM(HO$4))</f>
        <v>7.75</v>
      </c>
      <c r="HQ31" s="104">
        <f>IF(AND(GR31="",GW31="",HB31=""),"",SUM(GR31)*SUM(GU$4)+SUM(GW31)*SUM(GZ$4)+SUM(HB31)*SUM(HE$4)+SUM(HG31)*SUM(HJ$4)+SUM(HL31)*SUM(HO$4))</f>
        <v>9.34375</v>
      </c>
      <c r="HR31" s="104">
        <f>IF(AND(GS31="",GX31="",HC31=""),"",SUM(GS31)*SUM(GU$4)+SUM(GX31)*SUM(GZ$4)+SUM(HC31)*SUM(HE$4)+SUM(HH31)*SUM(HJ$4)+SUM(HM31)*SUM(HO$4))</f>
        <v>8.7062500000000007</v>
      </c>
      <c r="HS31" s="104">
        <f>IF(AND(GT31="",GY31="",HD31=""),"",SUM(GT31)*SUM(GU$4)+SUM(GY31)*SUM(GZ$4)+SUM(HD31)*SUM(HE$4)+SUM(HI31)*SUM(HJ$4)+SUM(HN31)*SUM(HO$4))</f>
        <v>3.28125</v>
      </c>
      <c r="HT31" s="104">
        <f>IF(AND(GU31="",GZ31="",HE31=""),"",SUM(GU31)*SUM(GU$4)+SUM(GZ31)*SUM(GZ$4)+SUM(HE31)*SUM(HE$4)+SUM(HJ31)*SUM(HJ$4)+SUM(HO31)*SUM(HO$4))</f>
        <v>8.8187499999999996</v>
      </c>
      <c r="HU31" s="105">
        <f>IF(HR31="","",IF(SUM(HT31)=0,IF(SUM(HR31)&gt;=10,HU$4,0),IF(SUM(HT31)&gt;=10,HU$4,0)))</f>
        <v>0</v>
      </c>
      <c r="HV31" s="109">
        <f>IF(ISERROR(RANK(HT31,HT$6:HT$31)),"",RANK(HT31,HT$6:HT$31))</f>
        <v>26</v>
      </c>
      <c r="HW31" s="102">
        <v>16</v>
      </c>
      <c r="HX31" s="102">
        <v>16</v>
      </c>
      <c r="HY31" s="104">
        <f>IF(AND(HW31="",HX31=""),"",HW31*HW$4+HX31*(1-HW$4))</f>
        <v>16</v>
      </c>
      <c r="HZ31" s="102"/>
      <c r="IA31" s="104">
        <f>IF(AND(HW31="",HX31=""),"",IF(OR(HZ31="",HZ31&lt;HY31),HY31,IF(HX31="",HZ31,HW31*HW$4+HZ31*(1-HW$4))))</f>
        <v>16</v>
      </c>
      <c r="IB31" s="102">
        <v>6</v>
      </c>
      <c r="IC31" s="102">
        <v>6</v>
      </c>
      <c r="ID31" s="104">
        <f>IF(AND(IB31="",IC31=""),"",IB31*IB$4+IC31*(1-IB$4))</f>
        <v>6</v>
      </c>
      <c r="IE31" s="102"/>
      <c r="IF31" s="104">
        <f>IF(AND(IB31="",IC31=""),"",IF(OR(IE31="",IE31&lt;ID31),ID31,IF(IC31="",IE31,IB31*IB$4+IE31*(1-IB$4))))</f>
        <v>6</v>
      </c>
      <c r="IG31" s="102"/>
      <c r="IH31" s="102"/>
      <c r="II31" s="104" t="str">
        <f>IF(AND(IG31="",IH31=""),"",IG31*IG$4+IH31*(1-IG$4))</f>
        <v/>
      </c>
      <c r="IJ31" s="118"/>
      <c r="IK31" s="104" t="str">
        <f>IF(AND(IG31="",IH31=""),"",IF(OR(IJ31="",IJ31&lt;II31),II31,IF(IH31="",IJ31,IG31*IG$4+IJ31*(1-IG$4))))</f>
        <v/>
      </c>
      <c r="IL31" s="102"/>
      <c r="IM31" s="102"/>
      <c r="IN31" s="104" t="str">
        <f>IF(AND(IL31="",IM31=""),"",IL31*IL$4+IM31*(1-IL$4))</f>
        <v/>
      </c>
      <c r="IO31" s="118"/>
      <c r="IP31" s="104" t="str">
        <f>IF(AND(IL31="",IM31=""),"",IF(OR(IO31="",IO31&lt;IN31),IN31,IF(IM31="",IO31,IL31*IL$4+IO31*(1-IL$4))))</f>
        <v/>
      </c>
      <c r="IQ31" s="102"/>
      <c r="IR31" s="102"/>
      <c r="IS31" s="104" t="str">
        <f>IF(AND(IQ31="",IR31=""),"",IQ31*IQ$4+IR31*(1-IQ$4))</f>
        <v/>
      </c>
      <c r="IT31" s="102"/>
      <c r="IU31" s="104" t="str">
        <f>IF(AND(IQ31="",IR31=""),"",IF(OR(IT31="",IT31&lt;IS31),IS31,IF(IR31="",IT31,IQ31*IQ$4+IT31*(1-IQ$4))))</f>
        <v/>
      </c>
      <c r="IV31" s="104">
        <f>IF(AND(HW31="",IB31="",IG31=""),"",SUM(HW31)*SUM(IA$4)+SUM(IB31)*SUM(IF$4)+SUM(IG31)*SUM(IK$4)+SUM(IL31)*SUM(IP$4)+SUM(IQ31)*SUM(IU$4))</f>
        <v>11</v>
      </c>
      <c r="IW31" s="104">
        <f>IF(AND(HX31="",IC31="",IH31=""),"",SUM(HX31)*SUM(IA$4)+SUM(IC31)*SUM(IF$4)+SUM(IH31)*SUM(IK$4)+SUM(IM31)*SUM(IP$4)+SUM(IR31)*SUM(IU$4))</f>
        <v>11</v>
      </c>
      <c r="IX31" s="104">
        <f>IF(AND(HY31="",ID31="",II31=""),"",SUM(HY31)*SUM(IA$4)+SUM(ID31)*SUM(IF$4)+SUM(II31)*SUM(IK$4)+SUM(IN31)*SUM(IP$4)+SUM(IS31)*SUM(IU$4))</f>
        <v>11</v>
      </c>
      <c r="IY31" s="104" t="str">
        <f>IF(AND(HZ31="",IE31="",IJ31=""),"",SUM(HZ31)*SUM(IA$4)+SUM(IE31)*SUM(IF$4)+SUM(IJ31)*SUM(IK$4)+SUM(IO31)*SUM(IP$4)+SUM(IT31)*SUM(IU$4))</f>
        <v/>
      </c>
      <c r="IZ31" s="104">
        <f>IF(AND(IA31="",IF31="",IK31=""),"",SUM(IA31)*SUM(IA$4)+SUM(IF31)*SUM(IF$4)+SUM(IK31)*SUM(IK$4)+SUM(IP31)*SUM(IP$4)+SUM(IU31)*SUM(IU$4))</f>
        <v>11</v>
      </c>
      <c r="JA31" s="105">
        <f>IF(IX31="","",IF(SUM(IZ31)=0,IF(SUM(IX31)&gt;=10,JA$4,0),IF(SUM(IZ31)&gt;=10,JA$4,0)))</f>
        <v>2</v>
      </c>
      <c r="JB31" s="109">
        <f>IF(ISERROR(RANK(IZ31,IZ$6:IZ$31)),"",RANK(IZ31,IZ$6:IZ$31))</f>
        <v>19</v>
      </c>
      <c r="JC31" s="102">
        <v>6</v>
      </c>
      <c r="JD31" s="102">
        <v>6</v>
      </c>
      <c r="JE31" s="104">
        <f>IF(AND(JC31="",JD31=""),"",JC31*JC$4+JD31*(1-JC$4))</f>
        <v>6</v>
      </c>
      <c r="JF31" s="102"/>
      <c r="JG31" s="104">
        <f>IF(AND(JC31="",JD31=""),"",IF(OR(JF31="",JF31&lt;JE31),JE31,IF(JD31="",JF31,JC31*JC$4+JF31*(1-JC$4))))</f>
        <v>6</v>
      </c>
      <c r="JH31" s="102"/>
      <c r="JI31" s="102"/>
      <c r="JJ31" s="104" t="str">
        <f>IF(AND(JH31="",JI31=""),"",JH31*JH$4+JI31*(1-JH$4))</f>
        <v/>
      </c>
      <c r="JK31" s="102"/>
      <c r="JL31" s="104" t="str">
        <f>IF(AND(JH31="",JI31=""),"",IF(OR(JK31="",JK31&lt;JJ31),JJ31,IF(JI31="",JK31,JH31*JH$4+JK31*(1-JH$4))))</f>
        <v/>
      </c>
      <c r="JM31" s="102"/>
      <c r="JN31" s="102"/>
      <c r="JO31" s="104" t="str">
        <f>IF(AND(JM31="",JN31=""),"",JM31*JM$4+JN31*(1-JM$4))</f>
        <v/>
      </c>
      <c r="JP31" s="118"/>
      <c r="JQ31" s="104" t="str">
        <f>IF(AND(JM31="",JN31=""),"",IF(OR(JP31="",JP31&lt;JO31),JO31,IF(JN31="",JP31,JM31*JM$4+JP31*(1-JM$4))))</f>
        <v/>
      </c>
      <c r="JR31" s="102"/>
      <c r="JS31" s="102"/>
      <c r="JT31" s="104" t="str">
        <f>IF(AND(JR31="",JS31=""),"",JR31*JR$4+JS31*(1-JR$4))</f>
        <v/>
      </c>
      <c r="JU31" s="118"/>
      <c r="JV31" s="104" t="str">
        <f>IF(AND(JR31="",JS31=""),"",IF(OR(JU31="",JU31&lt;JT31),JT31,IF(JS31="",JU31,JR31*JR$4+JU31*(1-JR$4))))</f>
        <v/>
      </c>
      <c r="JW31" s="102"/>
      <c r="JX31" s="102"/>
      <c r="JY31" s="104" t="str">
        <f>IF(AND(JW31="",JX31=""),"",JW31*JW$4+JX31*(1-JW$4))</f>
        <v/>
      </c>
      <c r="JZ31" s="102"/>
      <c r="KA31" s="104" t="str">
        <f>IF(AND(JW31="",JX31=""),"",IF(OR(JZ31="",JZ31&lt;JY31),JY31,IF(JX31="",JZ31,JW31*JW$4+JZ31*(1-JW$4))))</f>
        <v/>
      </c>
      <c r="KB31" s="104">
        <f>IF(AND(JC31="",JH31="",JM31=""),"",SUM(JC31)*SUM(JG$4)+SUM(JH31)*SUM(JL$4)+SUM(JM31)*SUM(JQ$4)+SUM(JR31)*SUM(JV$4)+SUM(JW31)*SUM(KA$4))</f>
        <v>6</v>
      </c>
      <c r="KC31" s="104">
        <f>IF(AND(JD31="",JI31="",JN31=""),"",SUM(JD31)*SUM(JG$4)+SUM(JI31)*SUM(JL$4)+SUM(JN31)*SUM(JQ$4)+SUM(JS31)*SUM(JV$4)+SUM(JX31)*SUM(KA$4))</f>
        <v>6</v>
      </c>
      <c r="KD31" s="104">
        <f>IF(AND(JE31="",JJ31="",JO31=""),"",SUM(JE31)*SUM(JG$4)+SUM(JJ31)*SUM(JL$4)+SUM(JO31)*SUM(JQ$4)+SUM(JT31)*SUM(JV$4)+SUM(JY31)*SUM(KA$4))</f>
        <v>6</v>
      </c>
      <c r="KE31" s="104" t="str">
        <f>IF(AND(JF31="",JK31="",JP31=""),"",SUM(JF31)*SUM(JG$4)+SUM(JK31)*SUM(JL$4)+SUM(JP31)*SUM(JQ$4)+SUM(JU31)*SUM(JV$4)+SUM(JZ31)*SUM(KA$4))</f>
        <v/>
      </c>
      <c r="KF31" s="104">
        <f>IF(AND(JG31="",JL31="",JQ31=""),"",SUM(JG31)*SUM(JG$4)+SUM(JL31)*SUM(JL$4)+SUM(JQ31)*SUM(JQ$4)+SUM(JV31)*SUM(JV$4)+SUM(KA31)*SUM(KA$4))</f>
        <v>6</v>
      </c>
      <c r="KG31" s="105">
        <f>IF(KD31="","",IF(SUM(KF31)=0,IF(SUM(KD31)&gt;=10,KG$4,0),IF(SUM(KF31)&gt;=10,KG$4,0)))</f>
        <v>0</v>
      </c>
      <c r="KH31" s="109">
        <f>IF(ISERROR(RANK(KF31,KF$6:KF$31)),"",RANK(KF31,KF$6:KF$31))</f>
        <v>25</v>
      </c>
      <c r="KI31" s="102">
        <v>12</v>
      </c>
      <c r="KJ31" s="102">
        <v>9.5</v>
      </c>
      <c r="KK31" s="104">
        <f>IF(AND(KI31="",KJ31=""),"",KI31*KI$4+KJ31*(1-KI$4))</f>
        <v>10.5</v>
      </c>
      <c r="KL31" s="102"/>
      <c r="KM31" s="104">
        <f>IF(AND(KI31="",KJ31=""),"",IF(OR(KL31="",KL31&lt;KK31),KK31,IF(KJ31="",KL31,KI31*KI$4+KL31*(1-KI$4))))</f>
        <v>10.5</v>
      </c>
      <c r="KN31" s="197">
        <v>10.5</v>
      </c>
      <c r="KO31" s="198">
        <v>10.5</v>
      </c>
      <c r="KP31" s="104">
        <f>IF(AND(KN31="",KO31=""),"",KN31*KN$4+KO31*(1-KN$4))</f>
        <v>10.5</v>
      </c>
      <c r="KQ31" s="200"/>
      <c r="KR31" s="104">
        <f>IF(AND(KN31="",KO31=""),"",IF(OR(KQ31="",KQ31&lt;KP31),KP31,IF(KO31="",KQ31,KN31*KN$4+KQ31*(1-KN$4))))</f>
        <v>10.5</v>
      </c>
      <c r="KS31" s="102">
        <v>16</v>
      </c>
      <c r="KT31" s="102">
        <v>16</v>
      </c>
      <c r="KU31" s="104">
        <f>IF(AND(KS31="",KT31=""),"",KS31*KS$4+KT31*(1-KS$4))</f>
        <v>16</v>
      </c>
      <c r="KV31" s="118"/>
      <c r="KW31" s="104">
        <f>IF(AND(KS31="",KT31=""),"",IF(OR(KV31="",KV31&lt;KU31),KU31,IF(KT31="",KV31,KS31*KS$4+KV31*(1-KS$4))))</f>
        <v>16</v>
      </c>
      <c r="KX31" s="102"/>
      <c r="KY31" s="102"/>
      <c r="KZ31" s="104" t="str">
        <f>IF(AND(KX31="",KY31=""),"",KX31*KX$4+KY31*(1-KX$4))</f>
        <v/>
      </c>
      <c r="LA31" s="118"/>
      <c r="LB31" s="104" t="str">
        <f>IF(AND(KX31="",KY31=""),"",IF(OR(LA31="",LA31&lt;KZ31),KZ31,IF(KY31="",LA31,KX31*KX$4+LA31*(1-KX$4))))</f>
        <v/>
      </c>
      <c r="LC31" s="102"/>
      <c r="LD31" s="102"/>
      <c r="LE31" s="104" t="str">
        <f>IF(AND(LC31="",LD31=""),"",LC31*LC$4+LD31*(1-LC$4))</f>
        <v/>
      </c>
      <c r="LF31" s="102"/>
      <c r="LG31" s="104" t="str">
        <f>IF(AND(LC31="",LD31=""),"",IF(OR(LF31="",LF31&lt;LE31),LE31,IF(LD31="",LF31,LC31*LC$4+LF31*(1-LC$4))))</f>
        <v/>
      </c>
      <c r="LH31" s="104">
        <f>IF(AND(KI31="",KN31="",KS31=""),"",SUM(KI31)*SUM(KM$4)+SUM(KN31)*SUM(KR$4)+SUM(KS31)*SUM(KW$4)+SUM(KX31)*SUM(LB$4)+SUM(LC31)*SUM(LG$4))</f>
        <v>12.4375</v>
      </c>
      <c r="LI31" s="104">
        <f>IF(AND(KJ31="",KO31="",KT31=""),"",SUM(KJ31)*SUM(KM$4)+SUM(KO31)*SUM(KR$4)+SUM(KT31)*SUM(KW$4)+SUM(KY31)*SUM(LB$4)+SUM(LD31)*SUM(LG$4))</f>
        <v>11.5</v>
      </c>
      <c r="LJ31" s="104">
        <f>IF(AND(KK31="",KP31="",KU31=""),"",SUM(KK31)*SUM(KM$4)+SUM(KP31)*SUM(KR$4)+SUM(KU31)*SUM(KW$4)+SUM(KZ31)*SUM(LB$4)+SUM(LE31)*SUM(LG$4))</f>
        <v>11.875</v>
      </c>
      <c r="LK31" s="104" t="str">
        <f>IF(AND(KL31="",KQ31="",KV31=""),"",SUM(KL31)*SUM(KM$4)+SUM(KQ31)*SUM(KR$4)+SUM(KV31)*SUM(KW$4)+SUM(LA31)*SUM(LB$4)+SUM(LF31)*SUM(LG$4))</f>
        <v/>
      </c>
      <c r="LL31" s="104">
        <f>IF(AND(KM31="",KR31="",KW31=""),"",SUM(KM31)*SUM(KM$4)+SUM(KR31)*SUM(KR$4)+SUM(KW31)*SUM(KW$4)+SUM(LB31)*SUM(LB$4)+SUM(LG31)*SUM(LG$4))</f>
        <v>11.875</v>
      </c>
      <c r="LM31" s="105">
        <f>IF(LJ31="","",IF(SUM(LL31)=0,IF(SUM(LJ31)&gt;=10,LM$4,0),IF(SUM(LL31)&gt;=10,LM$4,0)))</f>
        <v>2</v>
      </c>
      <c r="LN31" s="109">
        <f>IF(ISERROR(RANK(LL31,LL$6:LL$31)),"",RANK(LL31,LL$6:LL$31))</f>
        <v>17</v>
      </c>
      <c r="LO31" s="102"/>
      <c r="LP31" s="102"/>
      <c r="LQ31" s="104" t="str">
        <f>IF(AND(LO31="",LP31=""),"",LO31*LO$4+LP31*(1-LO$4))</f>
        <v/>
      </c>
      <c r="LR31" s="102"/>
      <c r="LS31" s="104" t="str">
        <f>IF(AND(LO31="",LP31=""),"",IF(OR(LR31="",LR31&lt;LQ31),LQ31,IF(LP31="",LR31,LO31*LO$4+LR31*(1-LO$4))))</f>
        <v/>
      </c>
      <c r="LT31" s="102"/>
      <c r="LU31" s="102"/>
      <c r="LV31" s="104" t="str">
        <f>IF(AND(LT31="",LU31=""),"",LT31*LT$4+LU31*(1-LT$4))</f>
        <v/>
      </c>
      <c r="LW31" s="102"/>
      <c r="LX31" s="104" t="str">
        <f>IF(AND(LT31="",LU31=""),"",IF(OR(LW31="",LW31&lt;LV31),LV31,IF(LU31="",LW31,LT31*LT$4+LW31*(1-LT$4))))</f>
        <v/>
      </c>
      <c r="LY31" s="102"/>
      <c r="LZ31" s="102"/>
      <c r="MA31" s="104" t="str">
        <f>IF(AND(LY31="",LZ31=""),"",LY31*LY$4+LZ31*(1-LY$4))</f>
        <v/>
      </c>
      <c r="MB31" s="118"/>
      <c r="MC31" s="104" t="str">
        <f>IF(AND(LY31="",LZ31=""),"",IF(OR(MB31="",MB31&lt;MA31),MA31,IF(LZ31="",MB31,LY31*LY$4+MB31*(1-LY$4))))</f>
        <v/>
      </c>
      <c r="MD31" s="102"/>
      <c r="ME31" s="102"/>
      <c r="MF31" s="104" t="str">
        <f>IF(AND(MD31="",ME31=""),"",MD31*MD$4+ME31*(1-MD$4))</f>
        <v/>
      </c>
      <c r="MG31" s="118"/>
      <c r="MH31" s="104" t="str">
        <f>IF(AND(MD31="",ME31=""),"",IF(OR(MG31="",MG31&lt;MF31),MF31,IF(ME31="",MG31,MD31*MD$4+MG31*(1-MD$4))))</f>
        <v/>
      </c>
      <c r="MI31" s="102"/>
      <c r="MJ31" s="102"/>
      <c r="MK31" s="104" t="str">
        <f>IF(AND(MI31="",MJ31=""),"",MI31*MI$4+MJ31*(1-MI$4))</f>
        <v/>
      </c>
      <c r="ML31" s="102"/>
      <c r="MM31" s="104" t="str">
        <f>IF(AND(MI31="",MJ31=""),"",IF(OR(ML31="",ML31&lt;MK31),MK31,IF(MJ31="",ML31,MI31*MI$4+ML31*(1-MI$4))))</f>
        <v/>
      </c>
      <c r="MN31" s="104" t="str">
        <f>IF(AND(LO31="",LT31="",LY31=""),"",SUM(LO31)*SUM(LS$4)+SUM(LT31)*SUM(LX$4)+SUM(LY31)*SUM(MC$4)+SUM(MD31)*SUM(MH$4)+SUM(MI31)*SUM(MM$4))</f>
        <v/>
      </c>
      <c r="MO31" s="104" t="str">
        <f>IF(AND(LP31="",LU31="",LZ31=""),"",SUM(LP31)*SUM(LS$4)+SUM(LU31)*SUM(LX$4)+SUM(LZ31)*SUM(MC$4)+SUM(ME31)*SUM(MH$4)+SUM(MJ31)*SUM(MM$4))</f>
        <v/>
      </c>
      <c r="MP31" s="104" t="str">
        <f>IF(AND(LQ31="",LV31="",MA31=""),"",SUM(LQ31)*SUM(LS$4)+SUM(LV31)*SUM(LX$4)+SUM(MA31)*SUM(MC$4)+SUM(MF31)*SUM(MH$4)+SUM(MK31)*SUM(MM$4))</f>
        <v/>
      </c>
      <c r="MQ31" s="104" t="str">
        <f>IF(AND(LR31="",LW31="",MB31=""),"",SUM(LR31)*SUM(LS$4)+SUM(LW31)*SUM(LX$4)+SUM(MB31)*SUM(MC$4)+SUM(MG31)*SUM(MH$4)+SUM(ML31)*SUM(MM$4))</f>
        <v/>
      </c>
      <c r="MR31" s="104" t="str">
        <f>IF(AND(LS31="",LX31="",MC31=""),"",SUM(LS31)*SUM(LS$4)+SUM(LX31)*SUM(LX$4)+SUM(MC31)*SUM(MC$4)+SUM(MH31)*SUM(MH$4)+SUM(MM31)*SUM(MM$4))</f>
        <v/>
      </c>
      <c r="MS31" s="105" t="str">
        <f>IF(MP31="","",IF(SUM(MR31)=0,IF(SUM(MP31)&gt;=10,MS$4,0),IF(SUM(MR31)&gt;=10,MS$4,0)))</f>
        <v/>
      </c>
      <c r="MT31" s="109" t="str">
        <f>IF(ISERROR(RANK(MR31,MR$6:MR$31)),"",RANK(MR31,MR$6:MR$31))</f>
        <v/>
      </c>
      <c r="MU31" s="102"/>
      <c r="MV31" s="102"/>
      <c r="MW31" s="104" t="str">
        <f>IF(AND(MU31="",MV31=""),"",MU31*MU$4+MV31*(1-MU$4))</f>
        <v/>
      </c>
      <c r="MX31" s="102"/>
      <c r="MY31" s="104" t="str">
        <f>IF(AND(MU31="",MV31=""),"",IF(OR(MX31="",MX31&lt;MW31),MW31,IF(MV31="",MX31,MU31*MU$4+MX31*(1-MU$4))))</f>
        <v/>
      </c>
      <c r="MZ31" s="102"/>
      <c r="NA31" s="102"/>
      <c r="NB31" s="104" t="str">
        <f>IF(AND(MZ31="",NA31=""),"",MZ31*MZ$4+NA31*(1-MZ$4))</f>
        <v/>
      </c>
      <c r="NC31" s="102"/>
      <c r="ND31" s="104" t="str">
        <f>IF(AND(MZ31="",NA31=""),"",IF(OR(NC31="",NC31&lt;NB31),NB31,IF(NA31="",NC31,MZ31*MZ$4+NC31*(1-MZ$4))))</f>
        <v/>
      </c>
      <c r="NE31" s="102"/>
      <c r="NF31" s="102"/>
      <c r="NG31" s="104" t="str">
        <f>IF(AND(NE31="",NF31=""),"",NE31*NE$4+NF31*(1-NE$4))</f>
        <v/>
      </c>
      <c r="NH31" s="118"/>
      <c r="NI31" s="104" t="str">
        <f>IF(AND(NE31="",NF31=""),"",IF(OR(NH31="",NH31&lt;NG31),NG31,IF(NF31="",NH31,NE31*NE$4+NH31*(1-NE$4))))</f>
        <v/>
      </c>
      <c r="NJ31" s="102"/>
      <c r="NK31" s="102"/>
      <c r="NL31" s="104" t="str">
        <f>IF(AND(NJ31="",NK31=""),"",NJ31*NJ$4+NK31*(1-NJ$4))</f>
        <v/>
      </c>
      <c r="NM31" s="118"/>
      <c r="NN31" s="104" t="str">
        <f>IF(AND(NJ31="",NK31=""),"",IF(OR(NM31="",NM31&lt;NL31),NL31,IF(NK31="",NM31,NJ31*NJ$4+NM31*(1-NJ$4))))</f>
        <v/>
      </c>
      <c r="NO31" s="102"/>
      <c r="NP31" s="102"/>
      <c r="NQ31" s="104" t="str">
        <f>IF(AND(NO31="",NP31=""),"",NO31*NO$4+NP31*(1-NO$4))</f>
        <v/>
      </c>
      <c r="NR31" s="102"/>
      <c r="NS31" s="104" t="str">
        <f>IF(AND(NO31="",NP31=""),"",IF(OR(NR31="",NR31&lt;NQ31),NQ31,IF(NP31="",NR31,NO31*NO$4+NR31*(1-NO$4))))</f>
        <v/>
      </c>
      <c r="NT31" s="104" t="str">
        <f>IF(AND(MU31="",MZ31="",NE31=""),"",SUM(MU31)*SUM(MY$4)+SUM(MZ31)*SUM(ND$4)+SUM(NE31)*SUM(NI$4)+SUM(NJ31)*SUM(NN$4)+SUM(NO31)*SUM(NS$4))</f>
        <v/>
      </c>
      <c r="NU31" s="104" t="str">
        <f>IF(AND(MV31="",NA31="",NF31=""),"",SUM(MV31)*SUM(MY$4)+SUM(NA31)*SUM(ND$4)+SUM(NF31)*SUM(NI$4)+SUM(NK31)*SUM(NN$4)+SUM(NP31)*SUM(NS$4))</f>
        <v/>
      </c>
      <c r="NV31" s="104" t="str">
        <f>IF(AND(MW31="",NB31="",NG31=""),"",SUM(MW31)*SUM(MY$4)+SUM(NB31)*SUM(ND$4)+SUM(NG31)*SUM(NI$4)+SUM(NL31)*SUM(NN$4)+SUM(NQ31)*SUM(NS$4))</f>
        <v/>
      </c>
      <c r="NW31" s="104" t="str">
        <f>IF(AND(MX31="",NC31="",NH31=""),"",SUM(MX31)*SUM(MY$4)+SUM(NC31)*SUM(ND$4)+SUM(NH31)*SUM(NI$4)+SUM(NM31)*SUM(NN$4)+SUM(NR31)*SUM(NS$4))</f>
        <v/>
      </c>
      <c r="NX31" s="104" t="str">
        <f>IF(AND(MY31="",ND31="",NI31=""),"",SUM(MY31)*SUM(MY$4)+SUM(ND31)*SUM(ND$4)+SUM(NI31)*SUM(NI$4)+SUM(NN31)*SUM(NN$4)+SUM(NS31)*SUM(NS$4))</f>
        <v/>
      </c>
      <c r="NY31" s="105" t="str">
        <f>IF(NV31="","",IF(SUM(NX31)=0,IF(SUM(NV31)&gt;=10,NY$4,0),IF(SUM(NX31)&gt;=10,NY$4,0)))</f>
        <v/>
      </c>
      <c r="NZ31" s="109" t="str">
        <f>IF(ISERROR(RANK(NX31,NX$6:NX$31)),"",RANK(NX31,NX$6:NX$31))</f>
        <v/>
      </c>
      <c r="OA31" s="73" t="str">
        <f>B31</f>
        <v>Tovo</v>
      </c>
      <c r="OB31" s="104">
        <f>AJ31</f>
        <v>11.465625000000001</v>
      </c>
      <c r="OC31" s="104">
        <f>BP31</f>
        <v>10.906249999999998</v>
      </c>
      <c r="OD31" s="104">
        <f>CV31</f>
        <v>11.5435</v>
      </c>
      <c r="OE31" s="104">
        <f>EB31</f>
        <v>15.15</v>
      </c>
      <c r="OF31" s="104">
        <f>FH31</f>
        <v>12.06875</v>
      </c>
      <c r="OG31" s="104">
        <f>GN31</f>
        <v>8.9812500000000011</v>
      </c>
      <c r="OH31" s="104">
        <f>HT31</f>
        <v>8.8187499999999996</v>
      </c>
      <c r="OI31" s="104">
        <f>IZ31</f>
        <v>11</v>
      </c>
      <c r="OJ31" s="104">
        <f>KF31</f>
        <v>6</v>
      </c>
      <c r="OK31" s="104">
        <f>LL31</f>
        <v>11.875</v>
      </c>
      <c r="OL31" s="104" t="str">
        <f>MR31</f>
        <v/>
      </c>
      <c r="OM31" s="104" t="str">
        <f>NX31</f>
        <v/>
      </c>
      <c r="ON31" s="134"/>
      <c r="OO31" s="104" t="e">
        <f>IF(AF31="","",(SUM(#REF!)*SUM($AK$4)+SUM(BL31)*SUM($BQ$4)+SUM(CR31)*SUM($CW$4)+SUM(DX31)*SUM($EC$4)+SUM(FD31)*SUM($FI$4)+SUM(GJ31)*SUM($GO$4)+SUM(HP31)*SUM($HU$4)+SUM(IV31)*SUM($JA$4)+SUM(KB31)*SUM($KG$4)+SUM(LH31)*SUM($LM$4)+SUM(MN31)*SUM($MS$4)+SUM(NT31)*SUM($NY$4))/30)</f>
        <v>#REF!</v>
      </c>
      <c r="OP31" s="104" t="e">
        <f>IF(AG31="","",(SUM(#REF!)*SUM($AK$4)+SUM(BM31)*SUM($BQ$4)+SUM(CS31)*SUM($CW$4)+SUM(DY31)*SUM($EC$4)+SUM(FE31)*SUM($FI$4)+SUM(GK31)*SUM($GO$4)+SUM(HQ31)*SUM($HU$4)+SUM(IW31)*SUM($JA$4)+SUM(KC31)*SUM($KG$4)+SUM(LI31)*SUM($LM$4)+SUM(MO31)*SUM($MS$4)+SUM(NU31)*SUM($NY$4))/30)</f>
        <v>#REF!</v>
      </c>
      <c r="OQ31" s="104">
        <f>IF(AH31="","",($AK$4*SUM(AH31)+$BQ$4*SUM(BN31)+$CW$4*SUM(CT31)+$EC$4*SUM(DZ31)+$FI$4*SUM(FF31)+$GO$4*SUM(GL31)+$HU$4*SUM(HR31)+$JA$4*SUM(IX31)+$KG$4*SUM(KD31)+$LM$4*SUM(LJ31)+$MS$4*SUM(MP31)+$NY$4*SUM(NV31))/30)</f>
        <v>10.995904166666667</v>
      </c>
      <c r="OR31" s="104">
        <f>IF(AJ31="","",($AK$4*SUM(AJ31)+$BQ$4*SUM(BP31)+$CW$4*SUM(CV31)+$EC$4*SUM(EB31)+$FI$4*SUM(FH31)+$GO$4*SUM(GN31)+$HU$4*SUM(HT31)+$JA$4*SUM(IZ31)+$KG$4*SUM(KF31)+$LM$4*SUM(LL31)+$MS$4*SUM(MR31)+$NY$4*SUM(NX31))/30)</f>
        <v>11.242779166666667</v>
      </c>
      <c r="OS31" s="105">
        <f>IF(AL31="","",SUM($AK31,$BQ31,$CW31,$EC31,$FI31,$GO31,$HU31,$JA31,$KG31,$LM31,$MS31,$NY31))</f>
        <v>24</v>
      </c>
      <c r="OT31" s="105">
        <f>IF(OR31="","",IF(OR31&lt;10,OS31,30))</f>
        <v>30</v>
      </c>
      <c r="OU31" s="134"/>
      <c r="OV31" s="109">
        <f>IF(ISERROR(RANK(OR31,OR$6:OR$31)),"",RANK(OR31,OR$6:OR$31))</f>
        <v>13</v>
      </c>
      <c r="OX31" s="95" t="s">
        <v>34</v>
      </c>
      <c r="OY31" s="95" t="s">
        <v>34</v>
      </c>
      <c r="OZ31" s="95" t="s">
        <v>35</v>
      </c>
      <c r="PA31" s="95" t="s">
        <v>35</v>
      </c>
      <c r="PB31" s="95"/>
      <c r="PC31" s="95" t="s">
        <v>35</v>
      </c>
      <c r="PD31" s="95"/>
      <c r="PE31" s="95"/>
      <c r="PF31" s="95"/>
      <c r="PG31" s="95"/>
    </row>
  </sheetData>
  <autoFilter ref="A5:PG5" xr:uid="{00000000-0001-0000-0100-000000000000}">
    <sortState xmlns:xlrd2="http://schemas.microsoft.com/office/spreadsheetml/2017/richdata2" ref="A6:PG31">
      <sortCondition ref="B5"/>
    </sortState>
  </autoFilter>
  <phoneticPr fontId="9" type="noConversion"/>
  <conditionalFormatting sqref="NG6:NG31">
    <cfRule type="cellIs" dxfId="295" priority="17" operator="lessThan">
      <formula>10</formula>
    </cfRule>
  </conditionalFormatting>
  <conditionalFormatting sqref="AY6:AY31">
    <cfRule type="cellIs" dxfId="294" priority="157" operator="lessThan">
      <formula>10</formula>
    </cfRule>
  </conditionalFormatting>
  <conditionalFormatting sqref="BI6:BI31">
    <cfRule type="cellIs" dxfId="293" priority="155" operator="lessThan">
      <formula>10</formula>
    </cfRule>
  </conditionalFormatting>
  <conditionalFormatting sqref="BP6:BP31">
    <cfRule type="cellIs" dxfId="292" priority="153" operator="lessThan">
      <formula>10</formula>
    </cfRule>
  </conditionalFormatting>
  <conditionalFormatting sqref="BK6:BK31">
    <cfRule type="cellIs" dxfId="291" priority="147" operator="lessThan">
      <formula>10</formula>
    </cfRule>
  </conditionalFormatting>
  <conditionalFormatting sqref="BU6:BU31">
    <cfRule type="cellIs" dxfId="290" priority="145" operator="lessThan">
      <formula>10</formula>
    </cfRule>
  </conditionalFormatting>
  <conditionalFormatting sqref="CV6:CV31">
    <cfRule type="cellIs" dxfId="289" priority="139" operator="lessThan">
      <formula>10</formula>
    </cfRule>
  </conditionalFormatting>
  <conditionalFormatting sqref="AO6:AO31">
    <cfRule type="cellIs" dxfId="288" priority="159" operator="lessThan">
      <formula>10</formula>
    </cfRule>
  </conditionalFormatting>
  <conditionalFormatting sqref="CG6:CG31">
    <cfRule type="cellIs" dxfId="287" priority="135" operator="lessThan">
      <formula>10</formula>
    </cfRule>
  </conditionalFormatting>
  <conditionalFormatting sqref="BA6:BA31">
    <cfRule type="cellIs" dxfId="286" priority="149" operator="lessThan">
      <formula>10</formula>
    </cfRule>
  </conditionalFormatting>
  <conditionalFormatting sqref="DK6:DK31">
    <cfRule type="cellIs" dxfId="285" priority="129" operator="lessThan">
      <formula>10</formula>
    </cfRule>
  </conditionalFormatting>
  <conditionalFormatting sqref="CE6:CE31">
    <cfRule type="cellIs" dxfId="284" priority="143" operator="lessThan">
      <formula>10</formula>
    </cfRule>
  </conditionalFormatting>
  <conditionalFormatting sqref="DU6:DU31">
    <cfRule type="cellIs" dxfId="283" priority="127" operator="lessThan">
      <formula>10</formula>
    </cfRule>
  </conditionalFormatting>
  <conditionalFormatting sqref="CO6:CO31">
    <cfRule type="cellIs" dxfId="282" priority="141" operator="lessThan">
      <formula>10</formula>
    </cfRule>
  </conditionalFormatting>
  <conditionalFormatting sqref="CQ6:CQ31">
    <cfRule type="cellIs" dxfId="281" priority="133" operator="lessThan">
      <formula>10</formula>
    </cfRule>
  </conditionalFormatting>
  <conditionalFormatting sqref="DA6:DA31">
    <cfRule type="cellIs" dxfId="280" priority="131" operator="lessThan">
      <formula>10</formula>
    </cfRule>
  </conditionalFormatting>
  <conditionalFormatting sqref="DM6:DM31">
    <cfRule type="cellIs" dxfId="279" priority="121" operator="lessThan">
      <formula>10</formula>
    </cfRule>
  </conditionalFormatting>
  <conditionalFormatting sqref="DW6:DW31">
    <cfRule type="cellIs" dxfId="278" priority="119" operator="lessThan">
      <formula>10</formula>
    </cfRule>
  </conditionalFormatting>
  <conditionalFormatting sqref="EB6:EB31">
    <cfRule type="cellIs" dxfId="277" priority="125" operator="lessThan">
      <formula>10</formula>
    </cfRule>
  </conditionalFormatting>
  <conditionalFormatting sqref="FA6:FA31">
    <cfRule type="cellIs" dxfId="276" priority="113" operator="lessThan">
      <formula>10</formula>
    </cfRule>
  </conditionalFormatting>
  <conditionalFormatting sqref="EG6:EG31">
    <cfRule type="cellIs" dxfId="275" priority="117" operator="lessThan">
      <formula>10</formula>
    </cfRule>
  </conditionalFormatting>
  <conditionalFormatting sqref="EQ6:EQ31">
    <cfRule type="cellIs" dxfId="274" priority="115" operator="lessThan">
      <formula>10</formula>
    </cfRule>
  </conditionalFormatting>
  <conditionalFormatting sqref="FH6:FH31">
    <cfRule type="cellIs" dxfId="273" priority="111" operator="lessThan">
      <formula>10</formula>
    </cfRule>
  </conditionalFormatting>
  <conditionalFormatting sqref="JE6:JE31">
    <cfRule type="cellIs" dxfId="272" priority="61" operator="lessThan">
      <formula>10</formula>
    </cfRule>
  </conditionalFormatting>
  <conditionalFormatting sqref="JJ6:JJ31">
    <cfRule type="cellIs" dxfId="271" priority="60" operator="lessThan">
      <formula>10</formula>
    </cfRule>
  </conditionalFormatting>
  <conditionalFormatting sqref="JO6:JO31">
    <cfRule type="cellIs" dxfId="270" priority="59" operator="lessThan">
      <formula>10</formula>
    </cfRule>
  </conditionalFormatting>
  <conditionalFormatting sqref="JT6:JT31">
    <cfRule type="cellIs" dxfId="269" priority="58" operator="lessThan">
      <formula>10</formula>
    </cfRule>
  </conditionalFormatting>
  <conditionalFormatting sqref="JY6:JY31">
    <cfRule type="cellIs" dxfId="268" priority="57" operator="lessThan">
      <formula>10</formula>
    </cfRule>
  </conditionalFormatting>
  <conditionalFormatting sqref="KD6:KD31">
    <cfRule type="cellIs" dxfId="267" priority="56" operator="lessThan">
      <formula>10</formula>
    </cfRule>
  </conditionalFormatting>
  <conditionalFormatting sqref="KF6:KF31">
    <cfRule type="cellIs" dxfId="266" priority="55" operator="lessThan">
      <formula>10</formula>
    </cfRule>
  </conditionalFormatting>
  <conditionalFormatting sqref="JG6:JG31">
    <cfRule type="cellIs" dxfId="265" priority="53" operator="lessThan">
      <formula>10</formula>
    </cfRule>
  </conditionalFormatting>
  <conditionalFormatting sqref="JL6:JL31">
    <cfRule type="cellIs" dxfId="264" priority="52" operator="lessThan">
      <formula>10</formula>
    </cfRule>
  </conditionalFormatting>
  <conditionalFormatting sqref="JQ6:JQ31">
    <cfRule type="cellIs" dxfId="263" priority="51" operator="lessThan">
      <formula>10</formula>
    </cfRule>
  </conditionalFormatting>
  <conditionalFormatting sqref="JV6:JV31">
    <cfRule type="cellIs" dxfId="262" priority="50" operator="lessThan">
      <formula>10</formula>
    </cfRule>
  </conditionalFormatting>
  <conditionalFormatting sqref="KA6:KA31">
    <cfRule type="cellIs" dxfId="261" priority="49" operator="lessThan">
      <formula>10</formula>
    </cfRule>
  </conditionalFormatting>
  <conditionalFormatting sqref="KK6:KK31">
    <cfRule type="cellIs" dxfId="260" priority="47" operator="lessThan">
      <formula>10</formula>
    </cfRule>
  </conditionalFormatting>
  <conditionalFormatting sqref="KP6:KP31">
    <cfRule type="cellIs" dxfId="259" priority="46" operator="lessThan">
      <formula>10</formula>
    </cfRule>
  </conditionalFormatting>
  <conditionalFormatting sqref="KU6:KU31">
    <cfRule type="cellIs" dxfId="258" priority="45" operator="lessThan">
      <formula>10</formula>
    </cfRule>
  </conditionalFormatting>
  <conditionalFormatting sqref="KZ6:KZ31">
    <cfRule type="cellIs" dxfId="257" priority="44" operator="lessThan">
      <formula>10</formula>
    </cfRule>
  </conditionalFormatting>
  <conditionalFormatting sqref="LE6:LE31">
    <cfRule type="cellIs" dxfId="256" priority="43" operator="lessThan">
      <formula>10</formula>
    </cfRule>
  </conditionalFormatting>
  <conditionalFormatting sqref="LJ6:LJ31">
    <cfRule type="cellIs" dxfId="255" priority="42" operator="lessThan">
      <formula>10</formula>
    </cfRule>
  </conditionalFormatting>
  <conditionalFormatting sqref="LL6:LL31">
    <cfRule type="cellIs" dxfId="254" priority="41" operator="lessThan">
      <formula>10</formula>
    </cfRule>
  </conditionalFormatting>
  <conditionalFormatting sqref="KM6:KM31">
    <cfRule type="cellIs" dxfId="253" priority="39" operator="lessThan">
      <formula>10</formula>
    </cfRule>
  </conditionalFormatting>
  <conditionalFormatting sqref="KR6:KR31">
    <cfRule type="cellIs" dxfId="252" priority="38" operator="lessThan">
      <formula>10</formula>
    </cfRule>
  </conditionalFormatting>
  <conditionalFormatting sqref="KW6:KW31">
    <cfRule type="cellIs" dxfId="251" priority="37" operator="lessThan">
      <formula>10</formula>
    </cfRule>
  </conditionalFormatting>
  <conditionalFormatting sqref="LB6:LB31">
    <cfRule type="cellIs" dxfId="250" priority="36" operator="lessThan">
      <formula>10</formula>
    </cfRule>
  </conditionalFormatting>
  <conditionalFormatting sqref="LG6:LG31">
    <cfRule type="cellIs" dxfId="249" priority="35" operator="lessThan">
      <formula>10</formula>
    </cfRule>
  </conditionalFormatting>
  <conditionalFormatting sqref="LQ6:LQ31">
    <cfRule type="cellIs" dxfId="248" priority="33" operator="lessThan">
      <formula>10</formula>
    </cfRule>
  </conditionalFormatting>
  <conditionalFormatting sqref="LV6:LV31">
    <cfRule type="cellIs" dxfId="247" priority="32" operator="lessThan">
      <formula>10</formula>
    </cfRule>
  </conditionalFormatting>
  <conditionalFormatting sqref="MA6:MA31">
    <cfRule type="cellIs" dxfId="246" priority="31" operator="lessThan">
      <formula>10</formula>
    </cfRule>
  </conditionalFormatting>
  <conditionalFormatting sqref="MF6:MF31">
    <cfRule type="cellIs" dxfId="245" priority="30" operator="lessThan">
      <formula>10</formula>
    </cfRule>
  </conditionalFormatting>
  <conditionalFormatting sqref="MK6:MK31">
    <cfRule type="cellIs" dxfId="244" priority="29" operator="lessThan">
      <formula>10</formula>
    </cfRule>
  </conditionalFormatting>
  <conditionalFormatting sqref="MP6:MP31">
    <cfRule type="cellIs" dxfId="243" priority="28" operator="lessThan">
      <formula>10</formula>
    </cfRule>
  </conditionalFormatting>
  <conditionalFormatting sqref="MR6:MR31">
    <cfRule type="cellIs" dxfId="242" priority="27" operator="lessThan">
      <formula>10</formula>
    </cfRule>
  </conditionalFormatting>
  <conditionalFormatting sqref="LS6:LS31">
    <cfRule type="cellIs" dxfId="241" priority="25" operator="lessThan">
      <formula>10</formula>
    </cfRule>
  </conditionalFormatting>
  <conditionalFormatting sqref="LX6:LX31">
    <cfRule type="cellIs" dxfId="240" priority="24" operator="lessThan">
      <formula>10</formula>
    </cfRule>
  </conditionalFormatting>
  <conditionalFormatting sqref="MC6:MC31">
    <cfRule type="cellIs" dxfId="239" priority="23" operator="lessThan">
      <formula>10</formula>
    </cfRule>
  </conditionalFormatting>
  <conditionalFormatting sqref="MH6:MH31">
    <cfRule type="cellIs" dxfId="238" priority="22" operator="lessThan">
      <formula>10</formula>
    </cfRule>
  </conditionalFormatting>
  <conditionalFormatting sqref="MM6:MM31">
    <cfRule type="cellIs" dxfId="237" priority="21" operator="lessThan">
      <formula>10</formula>
    </cfRule>
  </conditionalFormatting>
  <conditionalFormatting sqref="MW6:MW31">
    <cfRule type="cellIs" dxfId="236" priority="19" operator="lessThan">
      <formula>10</formula>
    </cfRule>
  </conditionalFormatting>
  <conditionalFormatting sqref="NB6:NB31">
    <cfRule type="cellIs" dxfId="235" priority="18" operator="lessThan">
      <formula>10</formula>
    </cfRule>
  </conditionalFormatting>
  <conditionalFormatting sqref="OR6:OR31">
    <cfRule type="cellIs" dxfId="234" priority="4" operator="lessThan">
      <formula>10</formula>
    </cfRule>
  </conditionalFormatting>
  <conditionalFormatting sqref="NV6:NV31">
    <cfRule type="cellIs" dxfId="233" priority="14" operator="lessThan">
      <formula>10</formula>
    </cfRule>
  </conditionalFormatting>
  <conditionalFormatting sqref="NX6:NX31">
    <cfRule type="cellIs" dxfId="232" priority="13" operator="lessThan">
      <formula>10</formula>
    </cfRule>
  </conditionalFormatting>
  <conditionalFormatting sqref="MY6:MY31">
    <cfRule type="cellIs" dxfId="231" priority="11" operator="lessThan">
      <formula>10</formula>
    </cfRule>
  </conditionalFormatting>
  <conditionalFormatting sqref="ND6:ND31">
    <cfRule type="cellIs" dxfId="230" priority="10" operator="lessThan">
      <formula>10</formula>
    </cfRule>
  </conditionalFormatting>
  <conditionalFormatting sqref="NI6:NI31">
    <cfRule type="cellIs" dxfId="229" priority="9" operator="lessThan">
      <formula>10</formula>
    </cfRule>
  </conditionalFormatting>
  <conditionalFormatting sqref="NN6:NN31">
    <cfRule type="cellIs" dxfId="228" priority="8" operator="lessThan">
      <formula>10</formula>
    </cfRule>
  </conditionalFormatting>
  <conditionalFormatting sqref="NS6:NS31">
    <cfRule type="cellIs" dxfId="227" priority="7" operator="lessThan">
      <formula>10</formula>
    </cfRule>
  </conditionalFormatting>
  <conditionalFormatting sqref="OQ6:OQ31">
    <cfRule type="cellIs" dxfId="226" priority="5" operator="lessThan">
      <formula>10</formula>
    </cfRule>
  </conditionalFormatting>
  <conditionalFormatting sqref="AT6:AT31">
    <cfRule type="cellIs" dxfId="225" priority="158" operator="lessThan">
      <formula>10</formula>
    </cfRule>
  </conditionalFormatting>
  <conditionalFormatting sqref="BN6:BN31">
    <cfRule type="cellIs" dxfId="224" priority="154" operator="lessThan">
      <formula>10</formula>
    </cfRule>
  </conditionalFormatting>
  <conditionalFormatting sqref="AQ6:AQ31">
    <cfRule type="cellIs" dxfId="223" priority="151" operator="lessThan">
      <formula>10</formula>
    </cfRule>
  </conditionalFormatting>
  <conditionalFormatting sqref="AV6:AV31">
    <cfRule type="cellIs" dxfId="222" priority="150" operator="lessThan">
      <formula>10</formula>
    </cfRule>
  </conditionalFormatting>
  <conditionalFormatting sqref="BF6:BF31">
    <cfRule type="cellIs" dxfId="221" priority="148" operator="lessThan">
      <formula>10</formula>
    </cfRule>
  </conditionalFormatting>
  <conditionalFormatting sqref="BZ6:BZ31">
    <cfRule type="cellIs" dxfId="220" priority="144" operator="lessThan">
      <formula>10</formula>
    </cfRule>
  </conditionalFormatting>
  <conditionalFormatting sqref="CJ6:CJ31">
    <cfRule type="cellIs" dxfId="219" priority="142" operator="lessThan">
      <formula>10</formula>
    </cfRule>
  </conditionalFormatting>
  <conditionalFormatting sqref="CT6:CT31">
    <cfRule type="cellIs" dxfId="218" priority="140" operator="lessThan">
      <formula>10</formula>
    </cfRule>
  </conditionalFormatting>
  <conditionalFormatting sqref="BW6:BW31">
    <cfRule type="cellIs" dxfId="217" priority="137" operator="lessThan">
      <formula>10</formula>
    </cfRule>
  </conditionalFormatting>
  <conditionalFormatting sqref="CB6:CB31">
    <cfRule type="cellIs" dxfId="216" priority="136" operator="lessThan">
      <formula>10</formula>
    </cfRule>
  </conditionalFormatting>
  <conditionalFormatting sqref="CL6:CL31">
    <cfRule type="cellIs" dxfId="215" priority="134" operator="lessThan">
      <formula>10</formula>
    </cfRule>
  </conditionalFormatting>
  <conditionalFormatting sqref="DF6:DF31">
    <cfRule type="cellIs" dxfId="214" priority="130" operator="lessThan">
      <formula>10</formula>
    </cfRule>
  </conditionalFormatting>
  <conditionalFormatting sqref="DP6:DP31">
    <cfRule type="cellIs" dxfId="213" priority="128" operator="lessThan">
      <formula>10</formula>
    </cfRule>
  </conditionalFormatting>
  <conditionalFormatting sqref="DZ6:DZ31">
    <cfRule type="cellIs" dxfId="212" priority="126" operator="lessThan">
      <formula>10</formula>
    </cfRule>
  </conditionalFormatting>
  <conditionalFormatting sqref="DC6:DC31">
    <cfRule type="cellIs" dxfId="211" priority="123" operator="lessThan">
      <formula>10</formula>
    </cfRule>
  </conditionalFormatting>
  <conditionalFormatting sqref="DH6:DH31">
    <cfRule type="cellIs" dxfId="210" priority="122" operator="lessThan">
      <formula>10</formula>
    </cfRule>
  </conditionalFormatting>
  <conditionalFormatting sqref="DR6:DR31">
    <cfRule type="cellIs" dxfId="209" priority="120" operator="lessThan">
      <formula>10</formula>
    </cfRule>
  </conditionalFormatting>
  <conditionalFormatting sqref="EL6:EL31">
    <cfRule type="cellIs" dxfId="208" priority="116" operator="lessThan">
      <formula>10</formula>
    </cfRule>
  </conditionalFormatting>
  <conditionalFormatting sqref="EV6:EV31">
    <cfRule type="cellIs" dxfId="207" priority="114" operator="lessThan">
      <formula>10</formula>
    </cfRule>
  </conditionalFormatting>
  <conditionalFormatting sqref="FF6:FF31">
    <cfRule type="cellIs" dxfId="206" priority="112" operator="lessThan">
      <formula>10</formula>
    </cfRule>
  </conditionalFormatting>
  <conditionalFormatting sqref="EI6:EI31">
    <cfRule type="cellIs" dxfId="205" priority="109" operator="lessThan">
      <formula>10</formula>
    </cfRule>
  </conditionalFormatting>
  <conditionalFormatting sqref="EN6:EN31">
    <cfRule type="cellIs" dxfId="204" priority="108" operator="lessThan">
      <formula>10</formula>
    </cfRule>
  </conditionalFormatting>
  <conditionalFormatting sqref="ES6:ES31">
    <cfRule type="cellIs" dxfId="203" priority="107" operator="lessThan">
      <formula>10</formula>
    </cfRule>
  </conditionalFormatting>
  <conditionalFormatting sqref="EX6:EX31">
    <cfRule type="cellIs" dxfId="202" priority="106" operator="lessThan">
      <formula>10</formula>
    </cfRule>
  </conditionalFormatting>
  <conditionalFormatting sqref="FM6:FM31">
    <cfRule type="cellIs" dxfId="201" priority="103" operator="lessThan">
      <formula>10</formula>
    </cfRule>
  </conditionalFormatting>
  <conditionalFormatting sqref="FR6:FR31">
    <cfRule type="cellIs" dxfId="200" priority="102" operator="lessThan">
      <formula>10</formula>
    </cfRule>
  </conditionalFormatting>
  <conditionalFormatting sqref="FW6:FW31">
    <cfRule type="cellIs" dxfId="199" priority="101" operator="lessThan">
      <formula>10</formula>
    </cfRule>
  </conditionalFormatting>
  <conditionalFormatting sqref="GB6:GB31">
    <cfRule type="cellIs" dxfId="198" priority="100" operator="lessThan">
      <formula>10</formula>
    </cfRule>
  </conditionalFormatting>
  <conditionalFormatting sqref="GL6:GL31">
    <cfRule type="cellIs" dxfId="197" priority="98" operator="lessThan">
      <formula>10</formula>
    </cfRule>
  </conditionalFormatting>
  <conditionalFormatting sqref="GN6:GN31">
    <cfRule type="cellIs" dxfId="196" priority="97" operator="lessThan">
      <formula>10</formula>
    </cfRule>
  </conditionalFormatting>
  <conditionalFormatting sqref="FO6:FO31">
    <cfRule type="cellIs" dxfId="195" priority="95" operator="lessThan">
      <formula>10</formula>
    </cfRule>
  </conditionalFormatting>
  <conditionalFormatting sqref="FT6:FT31">
    <cfRule type="cellIs" dxfId="194" priority="94" operator="lessThan">
      <formula>10</formula>
    </cfRule>
  </conditionalFormatting>
  <conditionalFormatting sqref="FY6:FY31">
    <cfRule type="cellIs" dxfId="193" priority="93" operator="lessThan">
      <formula>10</formula>
    </cfRule>
  </conditionalFormatting>
  <conditionalFormatting sqref="GD6:GD31">
    <cfRule type="cellIs" dxfId="192" priority="92" operator="lessThan">
      <formula>10</formula>
    </cfRule>
  </conditionalFormatting>
  <conditionalFormatting sqref="GS6:GS31">
    <cfRule type="cellIs" dxfId="191" priority="89" operator="lessThan">
      <formula>10</formula>
    </cfRule>
  </conditionalFormatting>
  <conditionalFormatting sqref="GX6:GX31">
    <cfRule type="cellIs" dxfId="190" priority="88" operator="lessThan">
      <formula>10</formula>
    </cfRule>
  </conditionalFormatting>
  <conditionalFormatting sqref="HC6:HC31">
    <cfRule type="cellIs" dxfId="189" priority="87" operator="lessThan">
      <formula>10</formula>
    </cfRule>
  </conditionalFormatting>
  <conditionalFormatting sqref="HH6:HH31">
    <cfRule type="cellIs" dxfId="188" priority="86" operator="lessThan">
      <formula>10</formula>
    </cfRule>
  </conditionalFormatting>
  <conditionalFormatting sqref="HR6:HR31">
    <cfRule type="cellIs" dxfId="187" priority="84" operator="lessThan">
      <formula>10</formula>
    </cfRule>
  </conditionalFormatting>
  <conditionalFormatting sqref="HT6:HT31">
    <cfRule type="cellIs" dxfId="186" priority="83" operator="lessThan">
      <formula>10</formula>
    </cfRule>
  </conditionalFormatting>
  <conditionalFormatting sqref="GU6:GU31">
    <cfRule type="cellIs" dxfId="185" priority="81" operator="lessThan">
      <formula>10</formula>
    </cfRule>
  </conditionalFormatting>
  <conditionalFormatting sqref="GZ6:GZ31">
    <cfRule type="cellIs" dxfId="184" priority="80" operator="lessThan">
      <formula>10</formula>
    </cfRule>
  </conditionalFormatting>
  <conditionalFormatting sqref="HE6:HE31">
    <cfRule type="cellIs" dxfId="183" priority="79" operator="lessThan">
      <formula>10</formula>
    </cfRule>
  </conditionalFormatting>
  <conditionalFormatting sqref="HJ6:HJ31">
    <cfRule type="cellIs" dxfId="182" priority="78" operator="lessThan">
      <formula>10</formula>
    </cfRule>
  </conditionalFormatting>
  <conditionalFormatting sqref="HY6:HY31">
    <cfRule type="cellIs" dxfId="181" priority="75" operator="lessThan">
      <formula>10</formula>
    </cfRule>
  </conditionalFormatting>
  <conditionalFormatting sqref="ID6:ID31">
    <cfRule type="cellIs" dxfId="180" priority="74" operator="lessThan">
      <formula>10</formula>
    </cfRule>
  </conditionalFormatting>
  <conditionalFormatting sqref="II6:II31">
    <cfRule type="cellIs" dxfId="179" priority="73" operator="lessThan">
      <formula>10</formula>
    </cfRule>
  </conditionalFormatting>
  <conditionalFormatting sqref="IN6:IN31">
    <cfRule type="cellIs" dxfId="178" priority="72" operator="lessThan">
      <formula>10</formula>
    </cfRule>
  </conditionalFormatting>
  <conditionalFormatting sqref="IX6:IX31">
    <cfRule type="cellIs" dxfId="177" priority="70" operator="lessThan">
      <formula>10</formula>
    </cfRule>
  </conditionalFormatting>
  <conditionalFormatting sqref="IZ6:IZ31">
    <cfRule type="cellIs" dxfId="176" priority="69" operator="lessThan">
      <formula>10</formula>
    </cfRule>
  </conditionalFormatting>
  <conditionalFormatting sqref="IA6:IA31">
    <cfRule type="cellIs" dxfId="175" priority="67" operator="lessThan">
      <formula>10</formula>
    </cfRule>
  </conditionalFormatting>
  <conditionalFormatting sqref="IF6:IF31">
    <cfRule type="cellIs" dxfId="174" priority="66" operator="lessThan">
      <formula>10</formula>
    </cfRule>
  </conditionalFormatting>
  <conditionalFormatting sqref="IK6:IK31">
    <cfRule type="cellIs" dxfId="173" priority="65" operator="lessThan">
      <formula>10</formula>
    </cfRule>
  </conditionalFormatting>
  <conditionalFormatting sqref="IP6:IP31">
    <cfRule type="cellIs" dxfId="172" priority="64" operator="lessThan">
      <formula>10</formula>
    </cfRule>
  </conditionalFormatting>
  <conditionalFormatting sqref="NL6:NL31">
    <cfRule type="cellIs" dxfId="171" priority="16" operator="lessThan">
      <formula>10</formula>
    </cfRule>
  </conditionalFormatting>
  <conditionalFormatting sqref="OQ7:OQ31">
    <cfRule type="cellIs" dxfId="170" priority="179" operator="lessThan">
      <formula>10</formula>
    </cfRule>
  </conditionalFormatting>
  <conditionalFormatting sqref="OR7:OR31">
    <cfRule type="cellIs" dxfId="169" priority="178" operator="lessThan">
      <formula>10</formula>
    </cfRule>
  </conditionalFormatting>
  <conditionalFormatting sqref="OB6:OM31">
    <cfRule type="cellIs" dxfId="168" priority="177" operator="lessThan">
      <formula>10</formula>
    </cfRule>
  </conditionalFormatting>
  <conditionalFormatting sqref="I6:I31">
    <cfRule type="cellIs" dxfId="167" priority="176" operator="lessThan">
      <formula>10</formula>
    </cfRule>
  </conditionalFormatting>
  <conditionalFormatting sqref="N6:N31">
    <cfRule type="cellIs" dxfId="166" priority="175" operator="lessThan">
      <formula>10</formula>
    </cfRule>
  </conditionalFormatting>
  <conditionalFormatting sqref="S6:S31">
    <cfRule type="cellIs" dxfId="165" priority="174" operator="lessThan">
      <formula>10</formula>
    </cfRule>
  </conditionalFormatting>
  <conditionalFormatting sqref="X6:X31">
    <cfRule type="cellIs" dxfId="164" priority="173" operator="lessThan">
      <formula>10</formula>
    </cfRule>
  </conditionalFormatting>
  <conditionalFormatting sqref="AC6:AC31">
    <cfRule type="cellIs" dxfId="163" priority="172" operator="lessThan">
      <formula>10</formula>
    </cfRule>
  </conditionalFormatting>
  <conditionalFormatting sqref="AH6:AH31">
    <cfRule type="cellIs" dxfId="162" priority="171" operator="lessThan">
      <formula>10</formula>
    </cfRule>
  </conditionalFormatting>
  <conditionalFormatting sqref="AJ6:AJ31">
    <cfRule type="cellIs" dxfId="161" priority="170" operator="lessThan">
      <formula>10</formula>
    </cfRule>
  </conditionalFormatting>
  <conditionalFormatting sqref="K6:K31">
    <cfRule type="cellIs" dxfId="160" priority="168" operator="lessThan">
      <formula>10</formula>
    </cfRule>
  </conditionalFormatting>
  <conditionalFormatting sqref="P6:P31">
    <cfRule type="cellIs" dxfId="159" priority="167" operator="lessThan">
      <formula>10</formula>
    </cfRule>
  </conditionalFormatting>
  <conditionalFormatting sqref="U6:U31">
    <cfRule type="cellIs" dxfId="158" priority="166" operator="lessThan">
      <formula>10</formula>
    </cfRule>
  </conditionalFormatting>
  <conditionalFormatting sqref="Z6:Z31">
    <cfRule type="cellIs" dxfId="157" priority="165" operator="lessThan">
      <formula>10</formula>
    </cfRule>
  </conditionalFormatting>
  <conditionalFormatting sqref="AE6:AE31">
    <cfRule type="cellIs" dxfId="156" priority="164" operator="lessThan">
      <formula>10</formula>
    </cfRule>
  </conditionalFormatting>
  <conditionalFormatting sqref="BD6:BD31">
    <cfRule type="cellIs" dxfId="155" priority="156" operator="lessThan">
      <formula>10</formula>
    </cfRule>
  </conditionalFormatting>
  <conditionalFormatting sqref="FC6:FC31">
    <cfRule type="cellIs" dxfId="154" priority="105" operator="lessThan">
      <formula>10</formula>
    </cfRule>
  </conditionalFormatting>
  <conditionalFormatting sqref="GG6:GG31">
    <cfRule type="cellIs" dxfId="153" priority="99" operator="lessThan">
      <formula>10</formula>
    </cfRule>
  </conditionalFormatting>
  <conditionalFormatting sqref="GI6:GI31">
    <cfRule type="cellIs" dxfId="152" priority="91" operator="lessThan">
      <formula>10</formula>
    </cfRule>
  </conditionalFormatting>
  <conditionalFormatting sqref="HM6:HM31">
    <cfRule type="cellIs" dxfId="151" priority="85" operator="lessThan">
      <formula>10</formula>
    </cfRule>
  </conditionalFormatting>
  <conditionalFormatting sqref="HO6:HO31">
    <cfRule type="cellIs" dxfId="150" priority="77" operator="lessThan">
      <formula>10</formula>
    </cfRule>
  </conditionalFormatting>
  <conditionalFormatting sqref="IS6:IS31">
    <cfRule type="cellIs" dxfId="149" priority="71" operator="lessThan">
      <formula>10</formula>
    </cfRule>
  </conditionalFormatting>
  <conditionalFormatting sqref="IU6:IU31">
    <cfRule type="cellIs" dxfId="148" priority="63" operator="lessThan">
      <formula>10</formula>
    </cfRule>
  </conditionalFormatting>
  <conditionalFormatting sqref="NQ6:NQ31">
    <cfRule type="cellIs" dxfId="147" priority="15" operator="lessThan">
      <formula>10</formula>
    </cfRule>
  </conditionalFormatting>
  <conditionalFormatting sqref="AL6:AL31">
    <cfRule type="colorScale" priority="180">
      <colorScale>
        <cfvo type="min"/>
        <cfvo type="max"/>
        <color rgb="FFCCFFCC"/>
        <color rgb="FFFF6600"/>
      </colorScale>
    </cfRule>
  </conditionalFormatting>
  <conditionalFormatting sqref="OV7:OV31">
    <cfRule type="colorScale" priority="181">
      <colorScale>
        <cfvo type="min"/>
        <cfvo type="max"/>
        <color rgb="FFCCFFCC"/>
        <color rgb="FFFF6600"/>
      </colorScale>
    </cfRule>
  </conditionalFormatting>
  <conditionalFormatting sqref="BR6:BR31">
    <cfRule type="colorScale" priority="182">
      <colorScale>
        <cfvo type="min"/>
        <cfvo type="max"/>
        <color rgb="FFCCFFCC"/>
        <color rgb="FFFF6600"/>
      </colorScale>
    </cfRule>
  </conditionalFormatting>
  <conditionalFormatting sqref="CX6:CX31">
    <cfRule type="colorScale" priority="183">
      <colorScale>
        <cfvo type="min"/>
        <cfvo type="max"/>
        <color rgb="FFCCFFCC"/>
        <color rgb="FFFF6600"/>
      </colorScale>
    </cfRule>
  </conditionalFormatting>
  <conditionalFormatting sqref="ED6:ED31">
    <cfRule type="colorScale" priority="184">
      <colorScale>
        <cfvo type="min"/>
        <cfvo type="max"/>
        <color rgb="FFCCFFCC"/>
        <color rgb="FFFF6600"/>
      </colorScale>
    </cfRule>
  </conditionalFormatting>
  <conditionalFormatting sqref="FJ6:FJ31">
    <cfRule type="colorScale" priority="185">
      <colorScale>
        <cfvo type="min"/>
        <cfvo type="max"/>
        <color rgb="FFCCFFCC"/>
        <color rgb="FFFF6600"/>
      </colorScale>
    </cfRule>
  </conditionalFormatting>
  <conditionalFormatting sqref="GP6:GP31">
    <cfRule type="colorScale" priority="186">
      <colorScale>
        <cfvo type="min"/>
        <cfvo type="max"/>
        <color rgb="FFCCFFCC"/>
        <color rgb="FFFF6600"/>
      </colorScale>
    </cfRule>
  </conditionalFormatting>
  <conditionalFormatting sqref="HV6:HV31">
    <cfRule type="colorScale" priority="187">
      <colorScale>
        <cfvo type="min"/>
        <cfvo type="max"/>
        <color rgb="FFCCFFCC"/>
        <color rgb="FFFF6600"/>
      </colorScale>
    </cfRule>
  </conditionalFormatting>
  <conditionalFormatting sqref="JB6:JB31">
    <cfRule type="colorScale" priority="188">
      <colorScale>
        <cfvo type="min"/>
        <cfvo type="max"/>
        <color rgb="FFCCFFCC"/>
        <color rgb="FFFF6600"/>
      </colorScale>
    </cfRule>
  </conditionalFormatting>
  <conditionalFormatting sqref="KH6:KH31">
    <cfRule type="colorScale" priority="189">
      <colorScale>
        <cfvo type="min"/>
        <cfvo type="max"/>
        <color rgb="FFCCFFCC"/>
        <color rgb="FFFF6600"/>
      </colorScale>
    </cfRule>
  </conditionalFormatting>
  <conditionalFormatting sqref="LN6:LN31">
    <cfRule type="colorScale" priority="190">
      <colorScale>
        <cfvo type="min"/>
        <cfvo type="max"/>
        <color rgb="FFCCFFCC"/>
        <color rgb="FFFF6600"/>
      </colorScale>
    </cfRule>
  </conditionalFormatting>
  <conditionalFormatting sqref="MT6:MT31">
    <cfRule type="colorScale" priority="191">
      <colorScale>
        <cfvo type="min"/>
        <cfvo type="max"/>
        <color rgb="FFCCFFCC"/>
        <color rgb="FFFF6600"/>
      </colorScale>
    </cfRule>
  </conditionalFormatting>
  <conditionalFormatting sqref="NZ6:NZ31">
    <cfRule type="colorScale" priority="192">
      <colorScale>
        <cfvo type="min"/>
        <cfvo type="max"/>
        <color rgb="FFCCFFCC"/>
        <color rgb="FFFF6600"/>
      </colorScale>
    </cfRule>
  </conditionalFormatting>
  <conditionalFormatting sqref="OV6:OV31">
    <cfRule type="colorScale" priority="193">
      <colorScale>
        <cfvo type="min"/>
        <cfvo type="max"/>
        <color rgb="FFCCFFCC"/>
        <color rgb="FFFF6600"/>
      </colorScale>
    </cfRule>
  </conditionalFormatting>
  <dataValidations disablePrompts="1" count="3">
    <dataValidation allowBlank="1" showInputMessage="1" showErrorMessage="1" errorTitle="erreur saisie" error="La note doit être comprise entre 0 et 20" sqref="I6:I31 N6:N31 S6:S31 X6:X31 AC6:AC31 AO6:AO31 AT6:AT31 AY6:AY31 BD6:BD31 BI6:BI31 BU6:BU31 BZ6:BZ31 CE6:CE31 CJ6:CJ31 CO6:CO31 DA6:DA31 DF6:DF31 DK6:DK31 DP6:DP31 DU6:DU31 EG6:EG31 EL6:EL31 EQ6:EQ31 EV6:EV31 FA6:FA31 FM6:FM31 FR6:FR31 FW6:FW31 GB6:GB31 GG6:GG31 GS6:GS31 GX6:GX31 HC6:HC31 HH6:HH31 HM6:HM31 HY6:HY31 ID6:ID31 II6:II31 IN6:IN31 IS6:IS31 JE6:JE31 JJ6:JJ31 JO6:JO31 JT6:JT31 JY6:JY31 KK6:KK31 KP6:KP31 KU6:KU31 KZ6:KZ31 LE6:LE31 LQ6:LQ31 LV6:LV31 MA6:MA31 MF6:MF31 MK6:MK31 MW6:MW31 NB6:NB31 NG6:NG31 NL6:NL31 NQ6:NQ31 NI6:NI31 NN6:NN31 K6:K31 P6:P31 JV6:JV31 MH6:MH31 MM6:MT31 AQ6:AQ31 AV6:AV31 LB6:LB31 OB6:OM31 AE6:AL31 BW6:BW31 CB6:CB31 JQ6:JQ31 KA6:KH31 BK6:BR31 DC6:DC31 DH6:DH31 HE6:HE31 Z6:Z31 CQ6:CX31 EI6:EI31 EN6:EN31 IK6:IK31 BF6:BF31 DW6:ED31 FO6:FO31 FT6:FT31 FY6:FY31 CL6:CL31 FC6:FJ31 GU6:GU31 GZ6:GZ31 ES6:ES31 DR6:DR31 GI6:GP31 IA6:IA31 IF6:IF31 DM6:DM31 EX6:EX31 HO6:HV31 JG6:JG31 JL6:JL31 CG6:CG31 GD6:GD31 IU6:JB31 KM6:KM31 KR6:KR31 BA6:BA31 HJ6:HJ31 KW6:KW31 LS6:LS31 LX6:LX31 U6:U31 IP6:IP31 LG6:LN31 MY6:MY31 ND6:ND31 MC6:MC31 NS6:NZ31 OO6:OP31 OV6:OV31 OS6:OT31" xr:uid="{00000000-0002-0000-0100-000000000000}"/>
    <dataValidation type="list" allowBlank="1" showInputMessage="1" showErrorMessage="1" errorTitle="erreur saisie" error="Saisir A, B, C ou D" sqref="OX6:PG31" xr:uid="{00000000-0002-0000-0100-000001000000}">
      <formula1>"A,B,C,D"</formula1>
    </dataValidation>
    <dataValidation type="decimal" allowBlank="1" showInputMessage="1" showErrorMessage="1" errorTitle="erreur saisie" error="La note doit être comprise entre 0 et 20" sqref="G6:H31 L6:M31 Q6:R31 V6:W31 AA6:AB31 AR6:AS31 AM6:AN31 BB6:BC31 BG6:BH31 BS6:BT31 BX6:BY31 CC6:CD31 CH6:CI31 CM6:CN31 CY6:CZ31 DD6:DE31 DI6:DJ31 DN6:DO31 DS6:DT31 EE6:EF31 EJ6:EK31 EO6:EP31 ET6:EU31 EY6:EZ31 FK6:FL31 FP6:FQ31 FU6:FV31 FZ6:GA31 GE6:GF31 GQ6:GR31 GV6:GW31 HA6:HB31 HF6:HG31 HK6:HL31 HW6:HX31 IB6:IC31 IG6:IH31 IL6:IM31 IQ6:IR31 JC6:JD31 JH6:JI31 JM6:JN31 JR6:JS31 JW6:JX31 KI6:KJ31 KN6:KO31 KS6:KT31 KX6:KY31 LC6:LD31 LO6:LP31 LT6:LU31 LY6:LZ31 MD6:ME31 MI6:MJ31 MU6:MV31 MZ6:NA31 NE6:NF31 NJ6:NK31 NO6:NP31 J6:J31 O6:O31 T6:T31 Y6:Y31 AD6:AD31 AP6:AP31 AU6:AU31 AZ6:AZ31 BE6:BE31 BJ6:BJ31 BV6:BV31 CA6:CA31 CF6:CF31 CK6:CK31 CP6:CP31 DB6:DB31 DG6:DG31 DL6:DL31 DQ6:DQ31 DV6:DV31 EH6:EH31 EM6:EM31 ER6:ER31 EW6:EW31 FB6:FB31 FN6:FN31 FS6:FS31 FX6:FX31 GC6:GC31 GH6:GH31 GT6:GT31 GY6:GY31 HD6:HD31 HI6:HI31 HN6:HN31 HZ6:HZ31 IE6:IE31 IJ6:IJ31 IO6:IO31 IT6:IT31 JF6:JF31 JK6:JK31 JP6:JP31 JU6:JU31 JZ6:JZ31 KL6:KL31 KQ6:KQ31 KV6:KV31 LA6:LA31 LF6:LF31 LR6:LR31 LW6:LW31 MB6:MB31 MG6:MG31 ML6:ML31 MX6:MX31 NC6:NC31 NH6:NH31 NM6:NM31 NR6:NR31 AW6:AX31" xr:uid="{00000000-0002-0000-0100-000002000000}">
      <formula1>0</formula1>
      <formula2>20</formula2>
    </dataValidation>
  </dataValidations>
  <printOptions horizontalCentered="1" verticalCentered="1"/>
  <pageMargins left="0.39000000000000007" right="0.39000000000000007" top="0.39000000000000007" bottom="0.39000000000000007" header="0.39000000000000007" footer="0.39000000000000007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4" id="{A9319D9C-F99B-2A4A-99FA-BE776DF95EC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AK6:AK31</xm:sqref>
        </x14:conditionalFormatting>
        <x14:conditionalFormatting xmlns:xm="http://schemas.microsoft.com/office/excel/2006/main">
          <x14:cfRule type="iconSet" priority="195" id="{F016198A-8BDF-9146-8A29-1AF9989C08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OS7:OS31</xm:sqref>
        </x14:conditionalFormatting>
        <x14:conditionalFormatting xmlns:xm="http://schemas.microsoft.com/office/excel/2006/main">
          <x14:cfRule type="iconSet" priority="196" id="{75806964-A3B9-0F4D-9BE8-2ABA0B4D72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OT7:OT31</xm:sqref>
        </x14:conditionalFormatting>
        <x14:conditionalFormatting xmlns:xm="http://schemas.microsoft.com/office/excel/2006/main">
          <x14:cfRule type="iconSet" priority="197" id="{940D57A2-BC08-AC4B-B68D-9627D7593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BQ6:BQ31</xm:sqref>
        </x14:conditionalFormatting>
        <x14:conditionalFormatting xmlns:xm="http://schemas.microsoft.com/office/excel/2006/main">
          <x14:cfRule type="iconSet" priority="198" id="{EA974099-FBBB-4C45-A2C0-6D3892FCD6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CW6:CW31</xm:sqref>
        </x14:conditionalFormatting>
        <x14:conditionalFormatting xmlns:xm="http://schemas.microsoft.com/office/excel/2006/main">
          <x14:cfRule type="iconSet" priority="199" id="{A5AF2667-98F9-CF4C-B46F-9042F71515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EC6:EC31</xm:sqref>
        </x14:conditionalFormatting>
        <x14:conditionalFormatting xmlns:xm="http://schemas.microsoft.com/office/excel/2006/main">
          <x14:cfRule type="iconSet" priority="200" id="{C046E9A4-C6E4-8D4E-A48F-8088E2B633B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FI6:FI31</xm:sqref>
        </x14:conditionalFormatting>
        <x14:conditionalFormatting xmlns:xm="http://schemas.microsoft.com/office/excel/2006/main">
          <x14:cfRule type="iconSet" priority="201" id="{073B5D1B-5AA3-444E-A6B2-5AD6813FC6D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GO6:GO31</xm:sqref>
        </x14:conditionalFormatting>
        <x14:conditionalFormatting xmlns:xm="http://schemas.microsoft.com/office/excel/2006/main">
          <x14:cfRule type="iconSet" priority="202" id="{1B595150-E116-F542-9515-9DA7ADFB64D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HU6:HU31</xm:sqref>
        </x14:conditionalFormatting>
        <x14:conditionalFormatting xmlns:xm="http://schemas.microsoft.com/office/excel/2006/main">
          <x14:cfRule type="iconSet" priority="203" id="{0EB7F65A-8748-C44D-8518-0B918F1A80F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JA6:JA31</xm:sqref>
        </x14:conditionalFormatting>
        <x14:conditionalFormatting xmlns:xm="http://schemas.microsoft.com/office/excel/2006/main">
          <x14:cfRule type="iconSet" priority="204" id="{BC3AD4D3-EBD2-D743-A021-35AC54DE6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KG6:KG31</xm:sqref>
        </x14:conditionalFormatting>
        <x14:conditionalFormatting xmlns:xm="http://schemas.microsoft.com/office/excel/2006/main">
          <x14:cfRule type="iconSet" priority="205" id="{15800428-6C25-5D49-8033-668E8F87FCB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LM6:LM31</xm:sqref>
        </x14:conditionalFormatting>
        <x14:conditionalFormatting xmlns:xm="http://schemas.microsoft.com/office/excel/2006/main">
          <x14:cfRule type="iconSet" priority="206" id="{A673E892-AB8E-CF44-8919-01B9DB1BA1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MS6:MS31</xm:sqref>
        </x14:conditionalFormatting>
        <x14:conditionalFormatting xmlns:xm="http://schemas.microsoft.com/office/excel/2006/main">
          <x14:cfRule type="iconSet" priority="207" id="{12E5BC4B-23FD-294C-B438-B71975AB3A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NY6:NY31</xm:sqref>
        </x14:conditionalFormatting>
        <x14:conditionalFormatting xmlns:xm="http://schemas.microsoft.com/office/excel/2006/main">
          <x14:cfRule type="iconSet" priority="208" id="{8C8C8C4E-0AFF-7B41-8144-AF5C1261D72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OS6:OS31</xm:sqref>
        </x14:conditionalFormatting>
        <x14:conditionalFormatting xmlns:xm="http://schemas.microsoft.com/office/excel/2006/main">
          <x14:cfRule type="iconSet" priority="209" id="{C7F25616-A71C-E14C-BEFC-2B4ED6D2D4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OT6:OT31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fitToPage="1"/>
  </sheetPr>
  <dimension ref="A1:S99"/>
  <sheetViews>
    <sheetView showGridLines="0" view="pageLayout" topLeftCell="A49" zoomScale="125" zoomScaleNormal="125" zoomScalePageLayoutView="125" workbookViewId="0">
      <selection activeCell="D95" sqref="D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28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42</v>
      </c>
      <c r="D3" s="91" t="str">
        <f ca="1">VLOOKUP($L$1,'BDD S'!$A:$B,2,0)</f>
        <v>Soamila</v>
      </c>
      <c r="E3" s="88"/>
      <c r="F3" s="78" t="s">
        <v>82</v>
      </c>
      <c r="G3" s="90">
        <f ca="1">VLOOKUP($L$1,'BDD S'!$A:$F,5,0)</f>
        <v>0</v>
      </c>
      <c r="H3" s="4"/>
      <c r="I3" s="4"/>
      <c r="J3" s="89" t="s">
        <v>39</v>
      </c>
      <c r="K3" s="90" t="str">
        <f>'Maquette S'!N1</f>
        <v>2014-15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40</v>
      </c>
      <c r="D4" s="91">
        <f ca="1">VLOOKUP($L$1,'BDD S'!$A:$D,3,0)</f>
        <v>0</v>
      </c>
      <c r="E4" s="88"/>
      <c r="F4" s="78" t="s">
        <v>29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41</v>
      </c>
      <c r="D5" s="91">
        <f ca="1">VLOOKUP($L$1,'BDD S'!$A:$E,4,0)</f>
        <v>0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30</v>
      </c>
      <c r="G7" s="14" t="s">
        <v>26</v>
      </c>
      <c r="H7" s="14" t="s">
        <v>72</v>
      </c>
      <c r="I7" s="14" t="s">
        <v>104</v>
      </c>
      <c r="J7" s="14" t="s">
        <v>73</v>
      </c>
      <c r="K7" s="14" t="s">
        <v>105</v>
      </c>
      <c r="L7" s="13" t="s">
        <v>103</v>
      </c>
      <c r="M7" s="13" t="s">
        <v>27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S1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Activités numériques</v>
      </c>
      <c r="E8" s="17">
        <f>IF('Maquette S'!Q6="","",'Maquette S'!Q6)</f>
        <v>5</v>
      </c>
      <c r="F8" s="158"/>
      <c r="G8" s="78">
        <f ca="1">IF(HLOOKUP(N8,'BDD S'!G:PO,$L$1+5,0)="","",HLOOKUP(N8,'BDD S'!G:PO,$L$1+5,0))</f>
        <v>11.625</v>
      </c>
      <c r="H8" s="78">
        <f ca="1">IF(HLOOKUP(O8,'BDD S'!H:PP,$L$1+5,0)="","",HLOOKUP(O8,'BDD S'!H:PP,$L$1+5,0))</f>
        <v>6.046875</v>
      </c>
      <c r="I8" s="78">
        <f ca="1">IF(HLOOKUP(P8,'BDD S'!H:PP,$L$1+5,0)="","",HLOOKUP(P8,'BDD S'!H:PP,$L$1+5,0))</f>
        <v>8.2781249999999993</v>
      </c>
      <c r="J8" s="78">
        <f ca="1">IF(HLOOKUP(Q8,'BDD S'!I:PQ,$L$1+5,0)="","",HLOOKUP(Q8,'BDD S'!I:PQ,$L$1+5,0))</f>
        <v>2.84375</v>
      </c>
      <c r="K8" s="78">
        <f ca="1">IF(HLOOKUP(R8,'BDD S'!J:PR,$L$1+5,0)="","",HLOOKUP(R8,'BDD S'!J:PR,$L$1+5,0))</f>
        <v>8.7281250000000004</v>
      </c>
      <c r="L8" s="17">
        <f ca="1">IF(K8&gt;=10,E8,0)</f>
        <v>0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Fonctions numériques</v>
      </c>
      <c r="E9" s="158"/>
      <c r="F9" s="8">
        <f>IF('Maquette S'!R7="","",'Maquette S'!R7)</f>
        <v>0.3125</v>
      </c>
      <c r="G9" s="79">
        <f ca="1">IF(HLOOKUP(N9,'BDD S'!G:PO,$L$1+5,0)="","",HLOOKUP(N9,'BDD S'!G:PO,$L$1+5,0))</f>
        <v>12</v>
      </c>
      <c r="H9" s="79">
        <f ca="1">IF(HLOOKUP(O9,'BDD S'!H:PP,$L$1+5,0)="","",HLOOKUP(O9,'BDD S'!H:PP,$L$1+5,0))</f>
        <v>3</v>
      </c>
      <c r="I9" s="18">
        <f ca="1">IF(HLOOKUP(P9,'BDD S'!H:PP,$L$1+5,0)="","",HLOOKUP(P9,'BDD S'!H:PP,$L$1+5,0))</f>
        <v>6.6000000000000005</v>
      </c>
      <c r="J9" s="79">
        <f ca="1">IF(HLOOKUP(Q9,'BDD S'!J:PQ,$L$1+5,0)="","",HLOOKUP(Q9,'BDD S'!J:PQ,$L$1+5,0))</f>
        <v>4.75</v>
      </c>
      <c r="K9" s="18">
        <f ca="1">IF(HLOOKUP(R9,'BDD S'!K:PR,$L$1+5,0)="","",HLOOKUP(R9,'BDD S'!K:PR,$L$1+5,0))</f>
        <v>6.6000000000000005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Suites</v>
      </c>
      <c r="E10" s="158"/>
      <c r="F10" s="8">
        <f>IF('Maquette S'!R8="","",'Maquette S'!R8)</f>
        <v>0.1875</v>
      </c>
      <c r="G10" s="79">
        <f ca="1">IF(HLOOKUP(N10,'BDD S'!G:PO,$L$1+5,0)="","",HLOOKUP(N10,'BDD S'!G:PO,$L$1+5,0))</f>
        <v>10</v>
      </c>
      <c r="H10" s="79">
        <f ca="1">IF(HLOOKUP(O10,'BDD S'!H:PP,$L$1+5,0)="","",HLOOKUP(O10,'BDD S'!H:PP,$L$1+5,0))</f>
        <v>3.25</v>
      </c>
      <c r="I10" s="18">
        <f ca="1">IF(HLOOKUP(P10,'BDD S'!H:PP,$L$1+5,0)="","",HLOOKUP(P10,'BDD S'!H:PP,$L$1+5,0))</f>
        <v>5.95</v>
      </c>
      <c r="J10" s="79">
        <f ca="1">IF(HLOOKUP(Q10,'BDD S'!J:PQ,$L$1+5,0)="","",HLOOKUP(Q10,'BDD S'!J:PQ,$L$1+5,0))</f>
        <v>7.25</v>
      </c>
      <c r="K10" s="18">
        <f ca="1">IF(HLOOKUP(R10,'BDD S'!K:PR,$L$1+5,0)="","",HLOOKUP(R10,'BDD S'!K:PR,$L$1+5,0))</f>
        <v>8.35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>Statistiques</v>
      </c>
      <c r="E11" s="158"/>
      <c r="F11" s="8">
        <f>IF('Maquette S'!R9="","",'Maquette S'!R9)</f>
        <v>0.25</v>
      </c>
      <c r="G11" s="79">
        <f ca="1">IF(HLOOKUP(N11,'BDD S'!G:PO,$L$1+5,0)="","",HLOOKUP(N11,'BDD S'!G:PO,$L$1+5,0))</f>
        <v>11.5</v>
      </c>
      <c r="H11" s="79">
        <f ca="1">IF(HLOOKUP(O11,'BDD S'!H:PP,$L$1+5,0)="","",HLOOKUP(O11,'BDD S'!H:PP,$L$1+5,0))</f>
        <v>11.5</v>
      </c>
      <c r="I11" s="18">
        <f ca="1">IF(HLOOKUP(P11,'BDD S'!H:PP,$L$1+5,0)="","",HLOOKUP(P11,'BDD S'!H:PP,$L$1+5,0))</f>
        <v>11.5</v>
      </c>
      <c r="J11" s="79" t="str">
        <f ca="1">IF(HLOOKUP(Q11,'BDD S'!J:PQ,$L$1+5,0)="","",HLOOKUP(Q11,'BDD S'!J:PQ,$L$1+5,0))</f>
        <v/>
      </c>
      <c r="K11" s="18">
        <f ca="1">IF(HLOOKUP(R11,'BDD S'!K:PR,$L$1+5,0)="","",HLOOKUP(R11,'BDD S'!K:PR,$L$1+5,0))</f>
        <v>11.5</v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>Arithmétique</v>
      </c>
      <c r="E12" s="158"/>
      <c r="F12" s="8">
        <f>IF('Maquette S'!R10="","",'Maquette S'!R10)</f>
        <v>0.25</v>
      </c>
      <c r="G12" s="79">
        <f ca="1">IF(HLOOKUP(N12,'BDD S'!G:PO,$L$1+5,0)="","",HLOOKUP(N12,'BDD S'!G:PO,$L$1+5,0))</f>
        <v>12.5</v>
      </c>
      <c r="H12" s="79">
        <f ca="1">IF(HLOOKUP(O12,'BDD S'!H:PP,$L$1+5,0)="","",HLOOKUP(O12,'BDD S'!H:PP,$L$1+5,0))</f>
        <v>6.5</v>
      </c>
      <c r="I12" s="18">
        <f ca="1">IF(HLOOKUP(P12,'BDD S'!H:PP,$L$1+5,0)="","",HLOOKUP(P12,'BDD S'!H:PP,$L$1+5,0))</f>
        <v>8.9</v>
      </c>
      <c r="J12" s="79" t="str">
        <f ca="1">IF(HLOOKUP(Q12,'BDD S'!J:PQ,$L$1+5,0)="","",HLOOKUP(Q12,'BDD S'!J:PQ,$L$1+5,0))</f>
        <v/>
      </c>
      <c r="K12" s="18">
        <f ca="1">IF(HLOOKUP(R12,'BDD S'!K:PR,$L$1+5,0)="","",HLOOKUP(R12,'BDD S'!K:PR,$L$1+5,0))</f>
        <v>8.9</v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S'!G:PO,$L$1+5,0)="","",HLOOKUP(N13,'BDD S'!G:PO,$L$1+5,0))</f>
        <v/>
      </c>
      <c r="H13" s="79" t="str">
        <f ca="1">IF(HLOOKUP(O13,'BDD S'!H:PP,$L$1+5,0)="","",HLOOKUP(O13,'BDD S'!H:PP,$L$1+5,0))</f>
        <v/>
      </c>
      <c r="I13" s="18" t="str">
        <f ca="1">IF(HLOOKUP(P13,'BDD S'!H:PP,$L$1+5,0)="","",HLOOKUP(P13,'BDD S'!H:PP,$L$1+5,0))</f>
        <v/>
      </c>
      <c r="J13" s="79" t="str">
        <f ca="1">IF(HLOOKUP(Q13,'BDD S'!J:PQ,$L$1+5,0)="","",HLOOKUP(Q13,'BDD S'!J:PQ,$L$1+5,0))</f>
        <v/>
      </c>
      <c r="K13" s="18" t="str">
        <f ca="1">IF(HLOOKUP(R13,'BDD S'!K:PR,$L$1+5,0)="","",HLOOKUP(R13,'BDD S'!K:PR,$L$1+5,0))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S1</v>
      </c>
      <c r="B14" s="9" t="str">
        <f>IF('Maquette S'!B12="","",'Maquette S'!B12)</f>
        <v>UE2</v>
      </c>
      <c r="C14" s="15" t="str">
        <f>IF('Maquette S'!C12="","",'Maquette S'!C12)</f>
        <v>SSCL01PHYSCHIMI</v>
      </c>
      <c r="D14" s="22" t="str">
        <f>IF('Maquette S'!D12="","",'Maquette S'!D12)</f>
        <v>Chimie</v>
      </c>
      <c r="E14" s="17">
        <f>IF('Maquette S'!Q12="","",'Maquette S'!Q12)</f>
        <v>4</v>
      </c>
      <c r="F14" s="158"/>
      <c r="G14" s="78">
        <f ca="1">IF(HLOOKUP(N14,'BDD S'!G:PO,$L$1+5,0)="","",HLOOKUP(N14,'BDD S'!G:PO,$L$1+5,0))</f>
        <v>10.21875</v>
      </c>
      <c r="H14" s="78">
        <f ca="1">IF(HLOOKUP(O14,'BDD S'!H:PP,$L$1+5,0)="","",HLOOKUP(O14,'BDD S'!H:PP,$L$1+5,0))</f>
        <v>8.09375</v>
      </c>
      <c r="I14" s="78">
        <f ca="1">IF(HLOOKUP(P14,'BDD S'!H:PP,$L$1+5,0)="","",HLOOKUP(P14,'BDD S'!H:PP,$L$1+5,0))</f>
        <v>8.9437499999999979</v>
      </c>
      <c r="J14" s="78">
        <f ca="1">IF(HLOOKUP(Q14,'BDD S'!I:PQ,$L$1+5,0)="","",HLOOKUP(Q14,'BDD S'!I:PQ,$L$1+5,0))</f>
        <v>6.75</v>
      </c>
      <c r="K14" s="78">
        <f ca="1">IF(HLOOKUP(R14,'BDD S'!J:PR,$L$1+5,0)="","",HLOOKUP(R14,'BDD S'!J:PR,$L$1+5,0))</f>
        <v>10.049999999999999</v>
      </c>
      <c r="L14" s="17">
        <f ca="1">IF(K14&gt;=10,E14,0)</f>
        <v>4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Chimie organique</v>
      </c>
      <c r="E15" s="158"/>
      <c r="F15" s="8">
        <f>IF('Maquette S'!R13="","",'Maquette S'!R13)</f>
        <v>0.375</v>
      </c>
      <c r="G15" s="79">
        <f ca="1">IF(HLOOKUP(N15,'BDD S'!G:PO,$L$1+5,0)="","",HLOOKUP(N15,'BDD S'!G:PO,$L$1+5,0))</f>
        <v>12.5</v>
      </c>
      <c r="H15" s="79">
        <f ca="1">IF(HLOOKUP(O15,'BDD S'!H:PP,$L$1+5,0)="","",HLOOKUP(O15,'BDD S'!H:PP,$L$1+5,0))</f>
        <v>8.5</v>
      </c>
      <c r="I15" s="18">
        <f ca="1">IF(HLOOKUP(P15,'BDD S'!H:PP,$L$1+5,0)="","",HLOOKUP(P15,'BDD S'!H:PP,$L$1+5,0))</f>
        <v>10.1</v>
      </c>
      <c r="J15" s="79" t="str">
        <f ca="1">IF(HLOOKUP(Q15,'BDD S'!J:PQ,$L$1+5,0)="","",HLOOKUP(Q15,'BDD S'!J:PQ,$L$1+5,0))</f>
        <v/>
      </c>
      <c r="K15" s="18">
        <f ca="1">IF(HLOOKUP(R15,'BDD S'!K:PR,$L$1+5,0)="","",HLOOKUP(R15,'BDD S'!K:PR,$L$1+5,0))</f>
        <v>10.1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Chimie minérale</v>
      </c>
      <c r="E16" s="158"/>
      <c r="F16" s="8">
        <f>IF('Maquette S'!R14="","",'Maquette S'!R14)</f>
        <v>0.4375</v>
      </c>
      <c r="G16" s="79">
        <f ca="1">IF(HLOOKUP(N16,'BDD S'!G:PO,$L$1+5,0)="","",HLOOKUP(N16,'BDD S'!G:PO,$L$1+5,0))</f>
        <v>10.5</v>
      </c>
      <c r="H16" s="79">
        <f ca="1">IF(HLOOKUP(O16,'BDD S'!H:PP,$L$1+5,0)="","",HLOOKUP(O16,'BDD S'!H:PP,$L$1+5,0))</f>
        <v>6.5</v>
      </c>
      <c r="I16" s="18">
        <f ca="1">IF(HLOOKUP(P16,'BDD S'!H:PP,$L$1+5,0)="","",HLOOKUP(P16,'BDD S'!H:PP,$L$1+5,0))</f>
        <v>8.1</v>
      </c>
      <c r="J16" s="79">
        <f ca="1">IF(HLOOKUP(Q16,'BDD S'!J:PQ,$L$1+5,0)="","",HLOOKUP(Q16,'BDD S'!J:PQ,$L$1+5,0))</f>
        <v>10.5</v>
      </c>
      <c r="K16" s="18">
        <f ca="1">IF(HLOOKUP(R16,'BDD S'!K:PR,$L$1+5,0)="","",HLOOKUP(R16,'BDD S'!K:PR,$L$1+5,0))</f>
        <v>10.5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Nucléaire</v>
      </c>
      <c r="E17" s="158"/>
      <c r="F17" s="8">
        <f>IF('Maquette S'!R15="","",'Maquette S'!R15)</f>
        <v>0.1875</v>
      </c>
      <c r="G17" s="79">
        <f ca="1">IF(HLOOKUP(N17,'BDD S'!G:PO,$L$1+5,0)="","",HLOOKUP(N17,'BDD S'!G:PO,$L$1+5,0))</f>
        <v>5</v>
      </c>
      <c r="H17" s="79">
        <f ca="1">IF(HLOOKUP(O17,'BDD S'!H:PP,$L$1+5,0)="","",HLOOKUP(O17,'BDD S'!H:PP,$L$1+5,0))</f>
        <v>11</v>
      </c>
      <c r="I17" s="18">
        <f ca="1">IF(HLOOKUP(P17,'BDD S'!H:PP,$L$1+5,0)="","",HLOOKUP(P17,'BDD S'!H:PP,$L$1+5,0))</f>
        <v>8.6</v>
      </c>
      <c r="J17" s="79">
        <f ca="1">IF(HLOOKUP(Q17,'BDD S'!J:PQ,$L$1+5,0)="","",HLOOKUP(Q17,'BDD S'!J:PQ,$L$1+5,0))</f>
        <v>11.5</v>
      </c>
      <c r="K17" s="18">
        <f ca="1">IF(HLOOKUP(R17,'BDD S'!K:PR,$L$1+5,0)="","",HLOOKUP(R17,'BDD S'!K:PR,$L$1+5,0))</f>
        <v>8.8999999999999986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S'!G:PO,$L$1+5,0)="","",HLOOKUP(N18,'BDD S'!G:PO,$L$1+5,0))</f>
        <v/>
      </c>
      <c r="H18" s="79" t="str">
        <f ca="1">IF(HLOOKUP(O18,'BDD S'!H:PP,$L$1+5,0)="","",HLOOKUP(O18,'BDD S'!H:PP,$L$1+5,0))</f>
        <v/>
      </c>
      <c r="I18" s="18" t="str">
        <f ca="1">IF(HLOOKUP(P18,'BDD S'!H:PP,$L$1+5,0)="","",HLOOKUP(P18,'BDD S'!H:PP,$L$1+5,0))</f>
        <v/>
      </c>
      <c r="J18" s="79" t="str">
        <f ca="1">IF(HLOOKUP(Q18,'BDD S'!J:PQ,$L$1+5,0)="","",HLOOKUP(Q18,'BDD S'!J:PQ,$L$1+5,0))</f>
        <v/>
      </c>
      <c r="K18" s="18" t="str">
        <f ca="1">IF(HLOOKUP(R18,'BDD S'!K:PR,$L$1+5,0)="","",HLOOKUP(R18,'BDD S'!K:PR,$L$1+5,0))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S'!G:PO,$L$1+5,0)="","",HLOOKUP(N19,'BDD S'!G:PO,$L$1+5,0))</f>
        <v/>
      </c>
      <c r="H19" s="79" t="str">
        <f ca="1">IF(HLOOKUP(O19,'BDD S'!H:PP,$L$1+5,0)="","",HLOOKUP(O19,'BDD S'!H:PP,$L$1+5,0))</f>
        <v/>
      </c>
      <c r="I19" s="18" t="str">
        <f ca="1">IF(HLOOKUP(P19,'BDD S'!H:PP,$L$1+5,0)="","",HLOOKUP(P19,'BDD S'!H:PP,$L$1+5,0))</f>
        <v/>
      </c>
      <c r="J19" s="79" t="str">
        <f ca="1">IF(HLOOKUP(Q19,'BDD S'!J:PQ,$L$1+5,0)="","",HLOOKUP(Q19,'BDD S'!J:PQ,$L$1+5,0))</f>
        <v/>
      </c>
      <c r="K19" s="18" t="str">
        <f ca="1">IF(HLOOKUP(R19,'BDD S'!K:PR,$L$1+5,0)="","",HLOOKUP(R19,'BDD S'!K:PR,$L$1+5,0))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S1</v>
      </c>
      <c r="B20" s="9" t="str">
        <f>IF('Maquette S'!B18="","",'Maquette S'!B18)</f>
        <v>UE3</v>
      </c>
      <c r="C20" s="15" t="str">
        <f>IF('Maquette S'!C18="","",'Maquette S'!C18)</f>
        <v>SSCLO1CULTGENER</v>
      </c>
      <c r="D20" s="22" t="str">
        <f>IF('Maquette S'!D18="","",'Maquette S'!D18)</f>
        <v>S'informer</v>
      </c>
      <c r="E20" s="17">
        <f>IF('Maquette S'!Q18="","",'Maquette S'!Q18)</f>
        <v>4</v>
      </c>
      <c r="F20" s="158"/>
      <c r="G20" s="78">
        <f ca="1">IF(HLOOKUP(N20,'BDD S'!G:PO,$L$1+5,0)="","",HLOOKUP(N20,'BDD S'!G:PO,$L$1+5,0))</f>
        <v>12.15</v>
      </c>
      <c r="H20" s="78">
        <f ca="1">IF(HLOOKUP(O20,'BDD S'!H:PP,$L$1+5,0)="","",HLOOKUP(O20,'BDD S'!H:PP,$L$1+5,0))</f>
        <v>12.1875</v>
      </c>
      <c r="I20" s="78">
        <f ca="1">IF(HLOOKUP(P20,'BDD S'!H:PP,$L$1+5,0)="","",HLOOKUP(P20,'BDD S'!H:PP,$L$1+5,0))</f>
        <v>12.172499999999999</v>
      </c>
      <c r="J20" s="78" t="str">
        <f ca="1">IF(HLOOKUP(Q20,'BDD S'!I:PQ,$L$1+5,0)="","",HLOOKUP(Q20,'BDD S'!I:PQ,$L$1+5,0))</f>
        <v/>
      </c>
      <c r="K20" s="78">
        <f ca="1">IF(HLOOKUP(R20,'BDD S'!J:PR,$L$1+5,0)="","",HLOOKUP(R20,'BDD S'!J:PR,$L$1+5,0))</f>
        <v>12.172499999999999</v>
      </c>
      <c r="L20" s="17">
        <f ca="1">IF(K20&gt;=10,E20,0)</f>
        <v>4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Sujets d'actualité</v>
      </c>
      <c r="E21" s="158"/>
      <c r="F21" s="8">
        <f>IF('Maquette S'!R19="","",'Maquette S'!R19)</f>
        <v>0.375</v>
      </c>
      <c r="G21" s="79">
        <f ca="1">IF(HLOOKUP(N21,'BDD S'!G:PO,$L$1+5,0)="","",HLOOKUP(N21,'BDD S'!G:PO,$L$1+5,0))</f>
        <v>11.6</v>
      </c>
      <c r="H21" s="79">
        <f ca="1">IF(HLOOKUP(O21,'BDD S'!H:PP,$L$1+5,0)="","",HLOOKUP(O21,'BDD S'!H:PP,$L$1+5,0))</f>
        <v>10</v>
      </c>
      <c r="I21" s="18">
        <f ca="1">IF(HLOOKUP(P21,'BDD S'!H:PP,$L$1+5,0)="","",HLOOKUP(P21,'BDD S'!H:PP,$L$1+5,0))</f>
        <v>10.64</v>
      </c>
      <c r="J21" s="79" t="str">
        <f ca="1">IF(HLOOKUP(Q21,'BDD S'!J:PQ,$L$1+5,0)="","",HLOOKUP(Q21,'BDD S'!J:PQ,$L$1+5,0))</f>
        <v/>
      </c>
      <c r="K21" s="18">
        <f ca="1">IF(HLOOKUP(R21,'BDD S'!K:PR,$L$1+5,0)="","",HLOOKUP(R21,'BDD S'!K:PR,$L$1+5,0))</f>
        <v>10.64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Recherche documentaire</v>
      </c>
      <c r="E22" s="158"/>
      <c r="F22" s="8">
        <f>IF('Maquette S'!R20="","",'Maquette S'!R20)</f>
        <v>0.3125</v>
      </c>
      <c r="G22" s="79">
        <f ca="1">IF(HLOOKUP(N22,'BDD S'!G:PO,$L$1+5,0)="","",HLOOKUP(N22,'BDD S'!G:PO,$L$1+5,0))</f>
        <v>11.78</v>
      </c>
      <c r="H22" s="79">
        <f ca="1">IF(HLOOKUP(O22,'BDD S'!H:PP,$L$1+5,0)="","",HLOOKUP(O22,'BDD S'!H:PP,$L$1+5,0))</f>
        <v>14</v>
      </c>
      <c r="I22" s="18">
        <f ca="1">IF(HLOOKUP(P22,'BDD S'!H:PP,$L$1+5,0)="","",HLOOKUP(P22,'BDD S'!H:PP,$L$1+5,0))</f>
        <v>13.112</v>
      </c>
      <c r="J22" s="79" t="str">
        <f ca="1">IF(HLOOKUP(Q22,'BDD S'!J:PQ,$L$1+5,0)="","",HLOOKUP(Q22,'BDD S'!J:PQ,$L$1+5,0))</f>
        <v/>
      </c>
      <c r="K22" s="18">
        <f ca="1">IF(HLOOKUP(R22,'BDD S'!K:PR,$L$1+5,0)="","",HLOOKUP(R22,'BDD S'!K:PR,$L$1+5,0))</f>
        <v>13.112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Le développement durable</v>
      </c>
      <c r="E23" s="158"/>
      <c r="F23" s="8">
        <f>IF('Maquette S'!R21="","",'Maquette S'!R21)</f>
        <v>0.3125</v>
      </c>
      <c r="G23" s="79">
        <f ca="1">IF(HLOOKUP(N23,'BDD S'!G:PO,$L$1+5,0)="","",HLOOKUP(N23,'BDD S'!G:PO,$L$1+5,0))</f>
        <v>13.18</v>
      </c>
      <c r="H23" s="79">
        <f ca="1">IF(HLOOKUP(O23,'BDD S'!H:PP,$L$1+5,0)="","",HLOOKUP(O23,'BDD S'!H:PP,$L$1+5,0))</f>
        <v>13</v>
      </c>
      <c r="I23" s="18">
        <f ca="1">IF(HLOOKUP(P23,'BDD S'!H:PP,$L$1+5,0)="","",HLOOKUP(P23,'BDD S'!H:PP,$L$1+5,0))</f>
        <v>13.071999999999999</v>
      </c>
      <c r="J23" s="79" t="str">
        <f ca="1">IF(HLOOKUP(Q23,'BDD S'!J:PQ,$L$1+5,0)="","",HLOOKUP(Q23,'BDD S'!J:PQ,$L$1+5,0))</f>
        <v/>
      </c>
      <c r="K23" s="18">
        <f ca="1">IF(HLOOKUP(R23,'BDD S'!K:PR,$L$1+5,0)="","",HLOOKUP(R23,'BDD S'!K:PR,$L$1+5,0))</f>
        <v>13.071999999999999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S'!G:PO,$L$1+5,0)="","",HLOOKUP(N24,'BDD S'!G:PO,$L$1+5,0))</f>
        <v/>
      </c>
      <c r="H24" s="79" t="str">
        <f ca="1">IF(HLOOKUP(O24,'BDD S'!H:PP,$L$1+5,0)="","",HLOOKUP(O24,'BDD S'!H:PP,$L$1+5,0))</f>
        <v/>
      </c>
      <c r="I24" s="18" t="str">
        <f ca="1">IF(HLOOKUP(P24,'BDD S'!H:PP,$L$1+5,0)="","",HLOOKUP(P24,'BDD S'!H:PP,$L$1+5,0))</f>
        <v/>
      </c>
      <c r="J24" s="79" t="str">
        <f ca="1">IF(HLOOKUP(Q24,'BDD S'!J:PQ,$L$1+5,0)="","",HLOOKUP(Q24,'BDD S'!J:PQ,$L$1+5,0))</f>
        <v/>
      </c>
      <c r="K24" s="18" t="str">
        <f ca="1">IF(HLOOKUP(R24,'BDD S'!K:PR,$L$1+5,0)="","",HLOOKUP(R24,'BDD S'!K:PR,$L$1+5,0))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S'!G:PO,$L$1+5,0)="","",HLOOKUP(N25,'BDD S'!G:PO,$L$1+5,0))</f>
        <v/>
      </c>
      <c r="H25" s="79" t="str">
        <f ca="1">IF(HLOOKUP(O25,'BDD S'!H:PP,$L$1+5,0)="","",HLOOKUP(O25,'BDD S'!H:PP,$L$1+5,0))</f>
        <v/>
      </c>
      <c r="I25" s="18" t="str">
        <f ca="1">IF(HLOOKUP(P25,'BDD S'!H:PP,$L$1+5,0)="","",HLOOKUP(P25,'BDD S'!H:PP,$L$1+5,0))</f>
        <v/>
      </c>
      <c r="J25" s="79" t="str">
        <f ca="1">IF(HLOOKUP(Q25,'BDD S'!J:PQ,$L$1+5,0)="","",HLOOKUP(Q25,'BDD S'!J:PQ,$L$1+5,0))</f>
        <v/>
      </c>
      <c r="K25" s="18" t="str">
        <f ca="1">IF(HLOOKUP(R25,'BDD S'!K:PR,$L$1+5,0)="","",HLOOKUP(R25,'BDD S'!K:PR,$L$1+5,0))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S1</v>
      </c>
      <c r="B26" s="9" t="str">
        <f>IF('Maquette S'!B24="","",'Maquette S'!B24)</f>
        <v>UE4</v>
      </c>
      <c r="C26" s="15" t="str">
        <f>IF('Maquette S'!C24="","",'Maquette S'!C24)</f>
        <v>SSCL01ANGLAISB1</v>
      </c>
      <c r="D26" s="22" t="str">
        <f>IF('Maquette S'!D24="","",'Maquette S'!D24)</f>
        <v>Informer et raconter</v>
      </c>
      <c r="E26" s="17">
        <f>IF('Maquette S'!Q24="","",'Maquette S'!Q24)</f>
        <v>4</v>
      </c>
      <c r="F26" s="158"/>
      <c r="G26" s="78">
        <f ca="1">IF(HLOOKUP(N26,'BDD S'!G:PO,$L$1+5,0)="","",HLOOKUP(N26,'BDD S'!G:PO,$L$1+5,0))</f>
        <v>12</v>
      </c>
      <c r="H26" s="78">
        <f ca="1">IF(HLOOKUP(O26,'BDD S'!H:PP,$L$1+5,0)="","",HLOOKUP(O26,'BDD S'!H:PP,$L$1+5,0))</f>
        <v>10.75</v>
      </c>
      <c r="I26" s="78">
        <f ca="1">IF(HLOOKUP(P26,'BDD S'!H:PP,$L$1+5,0)="","",HLOOKUP(P26,'BDD S'!H:PP,$L$1+5,0))</f>
        <v>11.25</v>
      </c>
      <c r="J26" s="78" t="str">
        <f ca="1">IF(HLOOKUP(Q26,'BDD S'!I:PQ,$L$1+5,0)="","",HLOOKUP(Q26,'BDD S'!I:PQ,$L$1+5,0))</f>
        <v/>
      </c>
      <c r="K26" s="78">
        <f ca="1">IF(HLOOKUP(R26,'BDD S'!J:PR,$L$1+5,0)="","",HLOOKUP(R26,'BDD S'!J:PR,$L$1+5,0))</f>
        <v>11.25</v>
      </c>
      <c r="L26" s="17">
        <f ca="1">IF(K26&gt;=10,E26,0)</f>
        <v>4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Informer, s'informer</v>
      </c>
      <c r="E27" s="158"/>
      <c r="F27" s="8">
        <f>IF('Maquette S'!R25="","",'Maquette S'!R25)</f>
        <v>0.5</v>
      </c>
      <c r="G27" s="79">
        <f ca="1">IF(HLOOKUP(N27,'BDD S'!G:PO,$L$1+5,0)="","",HLOOKUP(N27,'BDD S'!G:PO,$L$1+5,0))</f>
        <v>12</v>
      </c>
      <c r="H27" s="79">
        <f ca="1">IF(HLOOKUP(O27,'BDD S'!H:PP,$L$1+5,0)="","",HLOOKUP(O27,'BDD S'!H:PP,$L$1+5,0))</f>
        <v>11.5</v>
      </c>
      <c r="I27" s="18">
        <f ca="1">IF(HLOOKUP(P27,'BDD S'!H:PP,$L$1+5,0)="","",HLOOKUP(P27,'BDD S'!H:PP,$L$1+5,0))</f>
        <v>11.7</v>
      </c>
      <c r="J27" s="79" t="str">
        <f ca="1">IF(HLOOKUP(Q27,'BDD S'!J:PQ,$L$1+5,0)="","",HLOOKUP(Q27,'BDD S'!J:PQ,$L$1+5,0))</f>
        <v/>
      </c>
      <c r="K27" s="18">
        <f ca="1">IF(HLOOKUP(R27,'BDD S'!K:PR,$L$1+5,0)="","",HLOOKUP(R27,'BDD S'!K:PR,$L$1+5,0))</f>
        <v>11.7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Raconter</v>
      </c>
      <c r="E28" s="158"/>
      <c r="F28" s="8">
        <f>IF('Maquette S'!R26="","",'Maquette S'!R26)</f>
        <v>0.5</v>
      </c>
      <c r="G28" s="79">
        <f ca="1">IF(HLOOKUP(N28,'BDD S'!G:PO,$L$1+5,0)="","",HLOOKUP(N28,'BDD S'!G:PO,$L$1+5,0))</f>
        <v>12</v>
      </c>
      <c r="H28" s="79">
        <f ca="1">IF(HLOOKUP(O28,'BDD S'!H:PP,$L$1+5,0)="","",HLOOKUP(O28,'BDD S'!H:PP,$L$1+5,0))</f>
        <v>10</v>
      </c>
      <c r="I28" s="18">
        <f ca="1">IF(HLOOKUP(P28,'BDD S'!H:PP,$L$1+5,0)="","",HLOOKUP(P28,'BDD S'!H:PP,$L$1+5,0))</f>
        <v>10.8</v>
      </c>
      <c r="J28" s="79" t="str">
        <f ca="1">IF(HLOOKUP(Q28,'BDD S'!J:PQ,$L$1+5,0)="","",HLOOKUP(Q28,'BDD S'!J:PQ,$L$1+5,0))</f>
        <v/>
      </c>
      <c r="K28" s="18">
        <f ca="1">IF(HLOOKUP(R28,'BDD S'!K:PR,$L$1+5,0)="","",HLOOKUP(R28,'BDD S'!K:PR,$L$1+5,0))</f>
        <v>10.8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S'!G:PO,$L$1+5,0)="","",HLOOKUP(N29,'BDD S'!G:PO,$L$1+5,0))</f>
        <v/>
      </c>
      <c r="H29" s="79" t="str">
        <f ca="1">IF(HLOOKUP(O29,'BDD S'!H:PP,$L$1+5,0)="","",HLOOKUP(O29,'BDD S'!H:PP,$L$1+5,0))</f>
        <v/>
      </c>
      <c r="I29" s="18" t="str">
        <f ca="1">IF(HLOOKUP(P29,'BDD S'!H:PP,$L$1+5,0)="","",HLOOKUP(P29,'BDD S'!H:PP,$L$1+5,0))</f>
        <v/>
      </c>
      <c r="J29" s="79" t="str">
        <f ca="1">IF(HLOOKUP(Q29,'BDD S'!J:PQ,$L$1+5,0)="","",HLOOKUP(Q29,'BDD S'!J:PQ,$L$1+5,0))</f>
        <v/>
      </c>
      <c r="K29" s="18" t="str">
        <f ca="1">IF(HLOOKUP(R29,'BDD S'!K:PR,$L$1+5,0)="","",HLOOKUP(R29,'BDD S'!K:PR,$L$1+5,0))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S'!G:PO,$L$1+5,0)="","",HLOOKUP(N30,'BDD S'!G:PO,$L$1+5,0))</f>
        <v/>
      </c>
      <c r="H30" s="79" t="str">
        <f ca="1">IF(HLOOKUP(O30,'BDD S'!H:PP,$L$1+5,0)="","",HLOOKUP(O30,'BDD S'!H:PP,$L$1+5,0))</f>
        <v/>
      </c>
      <c r="I30" s="18" t="str">
        <f ca="1">IF(HLOOKUP(P30,'BDD S'!H:PP,$L$1+5,0)="","",HLOOKUP(P30,'BDD S'!H:PP,$L$1+5,0))</f>
        <v/>
      </c>
      <c r="J30" s="79" t="str">
        <f ca="1">IF(HLOOKUP(Q30,'BDD S'!J:PQ,$L$1+5,0)="","",HLOOKUP(Q30,'BDD S'!J:PQ,$L$1+5,0))</f>
        <v/>
      </c>
      <c r="K30" s="18" t="str">
        <f ca="1">IF(HLOOKUP(R30,'BDD S'!K:PR,$L$1+5,0)="","",HLOOKUP(R30,'BDD S'!K:PR,$L$1+5,0))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S'!G:PO,$L$1+5,0)="","",HLOOKUP(N31,'BDD S'!G:PO,$L$1+5,0))</f>
        <v/>
      </c>
      <c r="H31" s="79" t="str">
        <f ca="1">IF(HLOOKUP(O31,'BDD S'!H:PP,$L$1+5,0)="","",HLOOKUP(O31,'BDD S'!H:PP,$L$1+5,0))</f>
        <v/>
      </c>
      <c r="I31" s="18" t="str">
        <f ca="1">IF(HLOOKUP(P31,'BDD S'!H:PP,$L$1+5,0)="","",HLOOKUP(P31,'BDD S'!H:PP,$L$1+5,0))</f>
        <v/>
      </c>
      <c r="J31" s="79" t="str">
        <f ca="1">IF(HLOOKUP(Q31,'BDD S'!J:PQ,$L$1+5,0)="","",HLOOKUP(Q31,'BDD S'!J:PQ,$L$1+5,0))</f>
        <v/>
      </c>
      <c r="K31" s="18" t="str">
        <f ca="1">IF(HLOOKUP(R31,'BDD S'!K:PR,$L$1+5,0)="","",HLOOKUP(R31,'BDD S'!K:PR,$L$1+5,0))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S1</v>
      </c>
      <c r="B32" s="9" t="str">
        <f>IF('Maquette S'!B30="","",'Maquette S'!B30)</f>
        <v>UE5</v>
      </c>
      <c r="C32" s="15" t="str">
        <f>IF('Maquette S'!C30="","",'Maquette S'!C30)</f>
        <v>SSCL01FRANCLESP</v>
      </c>
      <c r="D32" s="22" t="str">
        <f>IF('Maquette S'!D30="","",'Maquette S'!D30)</f>
        <v>Français des sciences</v>
      </c>
      <c r="E32" s="17">
        <f>IF('Maquette S'!Q30="","",'Maquette S'!Q30)</f>
        <v>3</v>
      </c>
      <c r="F32" s="158"/>
      <c r="G32" s="78">
        <f ca="1">IF(HLOOKUP(N32,'BDD S'!G:PO,$L$1+5,0)="","",HLOOKUP(N32,'BDD S'!G:PO,$L$1+5,0))</f>
        <v>11.59375</v>
      </c>
      <c r="H32" s="78">
        <f ca="1">IF(HLOOKUP(O32,'BDD S'!H:PP,$L$1+5,0)="","",HLOOKUP(O32,'BDD S'!H:PP,$L$1+5,0))</f>
        <v>8.625</v>
      </c>
      <c r="I32" s="78">
        <f ca="1">IF(HLOOKUP(P32,'BDD S'!H:PP,$L$1+5,0)="","",HLOOKUP(P32,'BDD S'!H:PP,$L$1+5,0))</f>
        <v>9.8125</v>
      </c>
      <c r="J32" s="78">
        <f ca="1">IF(HLOOKUP(Q32,'BDD S'!I:PQ,$L$1+5,0)="","",HLOOKUP(Q32,'BDD S'!I:PQ,$L$1+5,0))</f>
        <v>1.71875</v>
      </c>
      <c r="K32" s="78">
        <f ca="1">IF(HLOOKUP(R32,'BDD S'!J:PR,$L$1+5,0)="","",HLOOKUP(R32,'BDD S'!J:PR,$L$1+5,0))</f>
        <v>9.8125</v>
      </c>
      <c r="L32" s="17">
        <f ca="1">IF(K32&gt;=10,E32,0)</f>
        <v>0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>Une langue pour démontrer</v>
      </c>
      <c r="E33" s="158"/>
      <c r="F33" s="8">
        <f>IF('Maquette S'!R31="","",'Maquette S'!R31)</f>
        <v>0.3125</v>
      </c>
      <c r="G33" s="79">
        <f ca="1">IF(HLOOKUP(N33,'BDD S'!G:PO,$L$1+5,0)="","",HLOOKUP(N33,'BDD S'!G:PO,$L$1+5,0))</f>
        <v>11</v>
      </c>
      <c r="H33" s="79">
        <f ca="1">IF(HLOOKUP(O33,'BDD S'!H:PP,$L$1+5,0)="","",HLOOKUP(O33,'BDD S'!H:PP,$L$1+5,0))</f>
        <v>13</v>
      </c>
      <c r="I33" s="18">
        <f ca="1">IF(HLOOKUP(P33,'BDD S'!H:PP,$L$1+5,0)="","",HLOOKUP(P33,'BDD S'!H:PP,$L$1+5,0))</f>
        <v>12.2</v>
      </c>
      <c r="J33" s="79" t="str">
        <f ca="1">IF(HLOOKUP(Q33,'BDD S'!J:PQ,$L$1+5,0)="","",HLOOKUP(Q33,'BDD S'!J:PQ,$L$1+5,0))</f>
        <v/>
      </c>
      <c r="K33" s="18">
        <f ca="1">IF(HLOOKUP(R33,'BDD S'!K:PR,$L$1+5,0)="","",HLOOKUP(R33,'BDD S'!K:PR,$L$1+5,0))</f>
        <v>12.2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Une langue pour expérimenter</v>
      </c>
      <c r="E34" s="158"/>
      <c r="F34" s="8">
        <f>IF('Maquette S'!R32="","",'Maquette S'!R32)</f>
        <v>0.3125</v>
      </c>
      <c r="G34" s="79">
        <f ca="1">IF(HLOOKUP(N34,'BDD S'!G:PO,$L$1+5,0)="","",HLOOKUP(N34,'BDD S'!G:PO,$L$1+5,0))</f>
        <v>10.5</v>
      </c>
      <c r="H34" s="79">
        <f ca="1">IF(HLOOKUP(O34,'BDD S'!H:PP,$L$1+5,0)="","",HLOOKUP(O34,'BDD S'!H:PP,$L$1+5,0))</f>
        <v>5</v>
      </c>
      <c r="I34" s="18">
        <f ca="1">IF(HLOOKUP(P34,'BDD S'!H:PP,$L$1+5,0)="","",HLOOKUP(P34,'BDD S'!H:PP,$L$1+5,0))</f>
        <v>7.2</v>
      </c>
      <c r="J34" s="79">
        <f ca="1">IF(HLOOKUP(Q34,'BDD S'!J:PQ,$L$1+5,0)="","",HLOOKUP(Q34,'BDD S'!J:PQ,$L$1+5,0))</f>
        <v>5.5</v>
      </c>
      <c r="K34" s="18">
        <f ca="1">IF(HLOOKUP(R34,'BDD S'!K:PR,$L$1+5,0)="","",HLOOKUP(R34,'BDD S'!K:PR,$L$1+5,0))</f>
        <v>7.2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 xml:space="preserve">Une langue pour argumenter </v>
      </c>
      <c r="E35" s="158"/>
      <c r="F35" s="8">
        <f>IF('Maquette S'!R33="","",'Maquette S'!R33)</f>
        <v>0.375</v>
      </c>
      <c r="G35" s="79">
        <f ca="1">IF(HLOOKUP(N35,'BDD S'!G:PO,$L$1+5,0)="","",HLOOKUP(N35,'BDD S'!G:PO,$L$1+5,0))</f>
        <v>13</v>
      </c>
      <c r="H35" s="79">
        <f ca="1">IF(HLOOKUP(O35,'BDD S'!H:PP,$L$1+5,0)="","",HLOOKUP(O35,'BDD S'!H:PP,$L$1+5,0))</f>
        <v>8</v>
      </c>
      <c r="I35" s="18">
        <f ca="1">IF(HLOOKUP(P35,'BDD S'!H:PP,$L$1+5,0)="","",HLOOKUP(P35,'BDD S'!H:PP,$L$1+5,0))</f>
        <v>10</v>
      </c>
      <c r="J35" s="79" t="str">
        <f ca="1">IF(HLOOKUP(Q35,'BDD S'!J:PQ,$L$1+5,0)="","",HLOOKUP(Q35,'BDD S'!J:PQ,$L$1+5,0))</f>
        <v/>
      </c>
      <c r="K35" s="18">
        <f ca="1">IF(HLOOKUP(R35,'BDD S'!K:PR,$L$1+5,0)="","",HLOOKUP(R35,'BDD S'!K:PR,$L$1+5,0))</f>
        <v>10</v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S'!G:PO,$L$1+5,0)="","",HLOOKUP(N36,'BDD S'!G:PO,$L$1+5,0))</f>
        <v/>
      </c>
      <c r="H36" s="79" t="str">
        <f ca="1">IF(HLOOKUP(O36,'BDD S'!H:PP,$L$1+5,0)="","",HLOOKUP(O36,'BDD S'!H:PP,$L$1+5,0))</f>
        <v/>
      </c>
      <c r="I36" s="18" t="str">
        <f ca="1">IF(HLOOKUP(P36,'BDD S'!H:PP,$L$1+5,0)="","",HLOOKUP(P36,'BDD S'!H:PP,$L$1+5,0))</f>
        <v/>
      </c>
      <c r="J36" s="79" t="str">
        <f ca="1">IF(HLOOKUP(Q36,'BDD S'!J:PQ,$L$1+5,0)="","",HLOOKUP(Q36,'BDD S'!J:PQ,$L$1+5,0))</f>
        <v/>
      </c>
      <c r="K36" s="18" t="str">
        <f ca="1">IF(HLOOKUP(R36,'BDD S'!K:PR,$L$1+5,0)="","",HLOOKUP(R36,'BDD S'!K:PR,$L$1+5,0))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S'!G:PO,$L$1+5,0)="","",HLOOKUP(N37,'BDD S'!G:PO,$L$1+5,0))</f>
        <v/>
      </c>
      <c r="H37" s="79" t="str">
        <f ca="1">IF(HLOOKUP(O37,'BDD S'!H:PP,$L$1+5,0)="","",HLOOKUP(O37,'BDD S'!H:PP,$L$1+5,0))</f>
        <v/>
      </c>
      <c r="I37" s="18" t="str">
        <f ca="1">IF(HLOOKUP(P37,'BDD S'!H:PP,$L$1+5,0)="","",HLOOKUP(P37,'BDD S'!H:PP,$L$1+5,0))</f>
        <v/>
      </c>
      <c r="J37" s="79" t="str">
        <f ca="1">IF(HLOOKUP(Q37,'BDD S'!J:PQ,$L$1+5,0)="","",HLOOKUP(Q37,'BDD S'!J:PQ,$L$1+5,0))</f>
        <v/>
      </c>
      <c r="K37" s="18" t="str">
        <f ca="1">IF(HLOOKUP(R37,'BDD S'!K:PR,$L$1+5,0)="","",HLOOKUP(R37,'BDD S'!K:PR,$L$1+5,0))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S1</v>
      </c>
      <c r="B38" s="9" t="str">
        <f>IF('Maquette S'!B36="","",'Maquette S'!B36)</f>
        <v>UE6</v>
      </c>
      <c r="C38" s="15" t="str">
        <f>IF('Maquette S'!C36="","",'Maquette S'!C36)</f>
        <v>SSCLO1PHYSIOLOG</v>
      </c>
      <c r="D38" s="22" t="str">
        <f>IF('Maquette S'!D36="","",'Maquette S'!D36)</f>
        <v>Physiologie humaine</v>
      </c>
      <c r="E38" s="17">
        <f>IF('Maquette S'!Q36="","",'Maquette S'!Q36)</f>
        <v>2</v>
      </c>
      <c r="F38" s="158"/>
      <c r="G38" s="78">
        <f ca="1">IF(HLOOKUP(N38,'BDD S'!G:PO,$L$1+5,0)="","",HLOOKUP(N38,'BDD S'!G:PO,$L$1+5,0))</f>
        <v>11.549652777777778</v>
      </c>
      <c r="H38" s="78">
        <f ca="1">IF(HLOOKUP(O38,'BDD S'!H:PP,$L$1+5,0)="","",HLOOKUP(O38,'BDD S'!H:PP,$L$1+5,0))</f>
        <v>7.8125</v>
      </c>
      <c r="I38" s="78">
        <f ca="1">IF(HLOOKUP(P38,'BDD S'!H:PP,$L$1+5,0)="","",HLOOKUP(P38,'BDD S'!H:PP,$L$1+5,0))</f>
        <v>9.3073611111111116</v>
      </c>
      <c r="J38" s="78">
        <f ca="1">IF(HLOOKUP(Q38,'BDD S'!I:PQ,$L$1+5,0)="","",HLOOKUP(Q38,'BDD S'!I:PQ,$L$1+5,0))</f>
        <v>7.40625</v>
      </c>
      <c r="K38" s="78">
        <f ca="1">IF(HLOOKUP(R38,'BDD S'!J:PR,$L$1+5,0)="","",HLOOKUP(R38,'BDD S'!J:PR,$L$1+5,0))</f>
        <v>9.6823611111111116</v>
      </c>
      <c r="L38" s="17">
        <f ca="1">IF(K38&gt;=10,E38,0)</f>
        <v>0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Reproduction humaine</v>
      </c>
      <c r="E39" s="158"/>
      <c r="F39" s="8">
        <f>IF('Maquette S'!R37="","",'Maquette S'!R37)</f>
        <v>0.4375</v>
      </c>
      <c r="G39" s="79">
        <f ca="1">IF(HLOOKUP(N39,'BDD S'!G:PO,$L$1+5,0)="","",HLOOKUP(N39,'BDD S'!G:PO,$L$1+5,0))</f>
        <v>11</v>
      </c>
      <c r="H39" s="79">
        <f ca="1">IF(HLOOKUP(O39,'BDD S'!H:PP,$L$1+5,0)="","",HLOOKUP(O39,'BDD S'!H:PP,$L$1+5,0))</f>
        <v>9</v>
      </c>
      <c r="I39" s="18">
        <f ca="1">IF(HLOOKUP(P39,'BDD S'!H:PP,$L$1+5,0)="","",HLOOKUP(P39,'BDD S'!H:PP,$L$1+5,0))</f>
        <v>9.8000000000000007</v>
      </c>
      <c r="J39" s="79">
        <f ca="1">IF(HLOOKUP(Q39,'BDD S'!J:PQ,$L$1+5,0)="","",HLOOKUP(Q39,'BDD S'!J:PQ,$L$1+5,0))</f>
        <v>5.5</v>
      </c>
      <c r="K39" s="18">
        <f ca="1">IF(HLOOKUP(R39,'BDD S'!K:PR,$L$1+5,0)="","",HLOOKUP(R39,'BDD S'!K:PR,$L$1+5,0))</f>
        <v>9.8000000000000007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>Immunologie</v>
      </c>
      <c r="E40" s="158"/>
      <c r="F40" s="8">
        <f>IF('Maquette S'!R38="","",'Maquette S'!R38)</f>
        <v>0.25</v>
      </c>
      <c r="G40" s="79">
        <f ca="1">IF(HLOOKUP(N40,'BDD S'!G:PO,$L$1+5,0)="","",HLOOKUP(N40,'BDD S'!G:PO,$L$1+5,0))</f>
        <v>11.111111111111111</v>
      </c>
      <c r="H40" s="79">
        <f ca="1">IF(HLOOKUP(O40,'BDD S'!H:PP,$L$1+5,0)="","",HLOOKUP(O40,'BDD S'!H:PP,$L$1+5,0))</f>
        <v>5.5</v>
      </c>
      <c r="I40" s="18">
        <f ca="1">IF(HLOOKUP(P40,'BDD S'!H:PP,$L$1+5,0)="","",HLOOKUP(P40,'BDD S'!H:PP,$L$1+5,0))</f>
        <v>7.7444444444444445</v>
      </c>
      <c r="J40" s="79">
        <f ca="1">IF(HLOOKUP(Q40,'BDD S'!J:PQ,$L$1+5,0)="","",HLOOKUP(Q40,'BDD S'!J:PQ,$L$1+5,0))</f>
        <v>7.5</v>
      </c>
      <c r="K40" s="18">
        <f ca="1">IF(HLOOKUP(R40,'BDD S'!K:PR,$L$1+5,0)="","",HLOOKUP(R40,'BDD S'!K:PR,$L$1+5,0))</f>
        <v>7.7444444444444445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>Physiologie nerveuse</v>
      </c>
      <c r="E41" s="158"/>
      <c r="F41" s="8">
        <f>IF('Maquette S'!R39="","",'Maquette S'!R39)</f>
        <v>0.3125</v>
      </c>
      <c r="G41" s="79">
        <f ca="1">IF(HLOOKUP(N41,'BDD S'!G:PO,$L$1+5,0)="","",HLOOKUP(N41,'BDD S'!G:PO,$L$1+5,0))</f>
        <v>12.67</v>
      </c>
      <c r="H41" s="79">
        <f ca="1">IF(HLOOKUP(O41,'BDD S'!H:PP,$L$1+5,0)="","",HLOOKUP(O41,'BDD S'!H:PP,$L$1+5,0))</f>
        <v>8</v>
      </c>
      <c r="I41" s="18">
        <f ca="1">IF(HLOOKUP(P41,'BDD S'!H:PP,$L$1+5,0)="","",HLOOKUP(P41,'BDD S'!H:PP,$L$1+5,0))</f>
        <v>9.8680000000000003</v>
      </c>
      <c r="J41" s="79">
        <f ca="1">IF(HLOOKUP(Q41,'BDD S'!J:PQ,$L$1+5,0)="","",HLOOKUP(Q41,'BDD S'!J:PQ,$L$1+5,0))</f>
        <v>10</v>
      </c>
      <c r="K41" s="18">
        <f ca="1">IF(HLOOKUP(R41,'BDD S'!K:PR,$L$1+5,0)="","",HLOOKUP(R41,'BDD S'!K:PR,$L$1+5,0))</f>
        <v>11.068000000000001</v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S'!G:PO,$L$1+5,0)="","",HLOOKUP(N42,'BDD S'!G:PO,$L$1+5,0))</f>
        <v/>
      </c>
      <c r="H42" s="79" t="str">
        <f ca="1">IF(HLOOKUP(O42,'BDD S'!H:PP,$L$1+5,0)="","",HLOOKUP(O42,'BDD S'!H:PP,$L$1+5,0))</f>
        <v/>
      </c>
      <c r="I42" s="18" t="str">
        <f ca="1">IF(HLOOKUP(P42,'BDD S'!H:PP,$L$1+5,0)="","",HLOOKUP(P42,'BDD S'!H:PP,$L$1+5,0))</f>
        <v/>
      </c>
      <c r="J42" s="79" t="str">
        <f ca="1">IF(HLOOKUP(Q42,'BDD S'!J:PQ,$L$1+5,0)="","",HLOOKUP(Q42,'BDD S'!J:PQ,$L$1+5,0))</f>
        <v/>
      </c>
      <c r="K42" s="18" t="str">
        <f ca="1">IF(HLOOKUP(R42,'BDD S'!K:PR,$L$1+5,0)="","",HLOOKUP(R42,'BDD S'!K:PR,$L$1+5,0))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S'!G:PO,$L$1+5,0)="","",HLOOKUP(N43,'BDD S'!G:PO,$L$1+5,0))</f>
        <v/>
      </c>
      <c r="H43" s="79" t="str">
        <f ca="1">IF(HLOOKUP(O43,'BDD S'!H:PP,$L$1+5,0)="","",HLOOKUP(O43,'BDD S'!H:PP,$L$1+5,0))</f>
        <v/>
      </c>
      <c r="I43" s="18" t="str">
        <f ca="1">IF(HLOOKUP(P43,'BDD S'!H:PP,$L$1+5,0)="","",HLOOKUP(P43,'BDD S'!H:PP,$L$1+5,0))</f>
        <v/>
      </c>
      <c r="J43" s="79" t="str">
        <f ca="1">IF(HLOOKUP(Q43,'BDD S'!J:PQ,$L$1+5,0)="","",HLOOKUP(Q43,'BDD S'!J:PQ,$L$1+5,0))</f>
        <v/>
      </c>
      <c r="K43" s="18" t="str">
        <f ca="1">IF(HLOOKUP(R43,'BDD S'!K:PR,$L$1+5,0)="","",HLOOKUP(R43,'BDD S'!K:PR,$L$1+5,0))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S1</v>
      </c>
      <c r="B44" s="9" t="str">
        <f>IF('Maquette S'!B42="","",'Maquette S'!B42)</f>
        <v>UE7</v>
      </c>
      <c r="C44" s="15" t="str">
        <f>IF('Maquette S'!C42="","",'Maquette S'!C42)</f>
        <v>SSCLO1GENETIQUE</v>
      </c>
      <c r="D44" s="22" t="str">
        <f>IF('Maquette S'!D42="","",'Maquette S'!D42)</f>
        <v>Génétique</v>
      </c>
      <c r="E44" s="17">
        <f>IF('Maquette S'!Q42="","",'Maquette S'!Q42)</f>
        <v>2</v>
      </c>
      <c r="F44" s="158"/>
      <c r="G44" s="78">
        <f ca="1">IF(HLOOKUP(N44,'BDD S'!G:PO,$L$1+5,0)="","",HLOOKUP(N44,'BDD S'!G:PO,$L$1+5,0))</f>
        <v>9.625</v>
      </c>
      <c r="H44" s="78">
        <f ca="1">IF(HLOOKUP(O44,'BDD S'!H:PP,$L$1+5,0)="","",HLOOKUP(O44,'BDD S'!H:PP,$L$1+5,0))</f>
        <v>8.6875</v>
      </c>
      <c r="I44" s="78">
        <f ca="1">IF(HLOOKUP(P44,'BDD S'!H:PP,$L$1+5,0)="","",HLOOKUP(P44,'BDD S'!H:PP,$L$1+5,0))</f>
        <v>9.0625</v>
      </c>
      <c r="J44" s="78">
        <f ca="1">IF(HLOOKUP(Q44,'BDD S'!I:PQ,$L$1+5,0)="","",HLOOKUP(Q44,'BDD S'!I:PQ,$L$1+5,0))</f>
        <v>3.09375</v>
      </c>
      <c r="K44" s="78">
        <f ca="1">IF(HLOOKUP(R44,'BDD S'!J:PR,$L$1+5,0)="","",HLOOKUP(R44,'BDD S'!J:PR,$L$1+5,0))</f>
        <v>9.4562500000000007</v>
      </c>
      <c r="L44" s="17">
        <f ca="1">IF(K44&gt;=10,E44,0)</f>
        <v>0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Biologie Moléculaire</v>
      </c>
      <c r="E45" s="158"/>
      <c r="F45" s="8">
        <f>IF('Maquette S'!R43="","",'Maquette S'!R43)</f>
        <v>0.375</v>
      </c>
      <c r="G45" s="79">
        <f ca="1">IF(HLOOKUP(N45,'BDD S'!G:PO,$L$1+5,0)="","",HLOOKUP(N45,'BDD S'!G:PO,$L$1+5,0))</f>
        <v>9</v>
      </c>
      <c r="H45" s="79">
        <f ca="1">IF(HLOOKUP(O45,'BDD S'!H:PP,$L$1+5,0)="","",HLOOKUP(O45,'BDD S'!H:PP,$L$1+5,0))</f>
        <v>6.5</v>
      </c>
      <c r="I45" s="18">
        <f ca="1">IF(HLOOKUP(P45,'BDD S'!H:PP,$L$1+5,0)="","",HLOOKUP(P45,'BDD S'!H:PP,$L$1+5,0))</f>
        <v>7.5</v>
      </c>
      <c r="J45" s="79">
        <f ca="1">IF(HLOOKUP(Q45,'BDD S'!J:PQ,$L$1+5,0)="","",HLOOKUP(Q45,'BDD S'!J:PQ,$L$1+5,0))</f>
        <v>8.25</v>
      </c>
      <c r="K45" s="18">
        <f ca="1">IF(HLOOKUP(R45,'BDD S'!K:PR,$L$1+5,0)="","",HLOOKUP(R45,'BDD S'!K:PR,$L$1+5,0))</f>
        <v>8.5500000000000007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Biométrie et hérédité</v>
      </c>
      <c r="E46" s="158"/>
      <c r="F46" s="8">
        <f>IF('Maquette S'!R44="","",'Maquette S'!R44)</f>
        <v>0.3125</v>
      </c>
      <c r="G46" s="79">
        <f ca="1">IF(HLOOKUP(N46,'BDD S'!G:PO,$L$1+5,0)="","",HLOOKUP(N46,'BDD S'!G:PO,$L$1+5,0))</f>
        <v>10</v>
      </c>
      <c r="H46" s="79">
        <f ca="1">IF(HLOOKUP(O46,'BDD S'!H:PP,$L$1+5,0)="","",HLOOKUP(O46,'BDD S'!H:PP,$L$1+5,0))</f>
        <v>10</v>
      </c>
      <c r="I46" s="18">
        <f ca="1">IF(HLOOKUP(P46,'BDD S'!H:PP,$L$1+5,0)="","",HLOOKUP(P46,'BDD S'!H:PP,$L$1+5,0))</f>
        <v>10</v>
      </c>
      <c r="J46" s="79" t="str">
        <f ca="1">IF(HLOOKUP(Q46,'BDD S'!J:PQ,$L$1+5,0)="","",HLOOKUP(Q46,'BDD S'!J:PQ,$L$1+5,0))</f>
        <v/>
      </c>
      <c r="K46" s="18">
        <f ca="1">IF(HLOOKUP(R46,'BDD S'!K:PR,$L$1+5,0)="","",HLOOKUP(R46,'BDD S'!K:PR,$L$1+5,0))</f>
        <v>10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>Paléanthropologie</v>
      </c>
      <c r="E47" s="158"/>
      <c r="F47" s="8">
        <f>IF('Maquette S'!R45="","",'Maquette S'!R45)</f>
        <v>0.3125</v>
      </c>
      <c r="G47" s="79">
        <f ca="1">IF(HLOOKUP(N47,'BDD S'!G:PO,$L$1+5,0)="","",HLOOKUP(N47,'BDD S'!G:PO,$L$1+5,0))</f>
        <v>10</v>
      </c>
      <c r="H47" s="79">
        <f ca="1">IF(HLOOKUP(O47,'BDD S'!H:PP,$L$1+5,0)="","",HLOOKUP(O47,'BDD S'!H:PP,$L$1+5,0))</f>
        <v>10</v>
      </c>
      <c r="I47" s="18">
        <f ca="1">IF(HLOOKUP(P47,'BDD S'!H:PP,$L$1+5,0)="","",HLOOKUP(P47,'BDD S'!H:PP,$L$1+5,0))</f>
        <v>10</v>
      </c>
      <c r="J47" s="79" t="str">
        <f ca="1">IF(HLOOKUP(Q47,'BDD S'!J:PQ,$L$1+5,0)="","",HLOOKUP(Q47,'BDD S'!J:PQ,$L$1+5,0))</f>
        <v/>
      </c>
      <c r="K47" s="18">
        <f ca="1">IF(HLOOKUP(R47,'BDD S'!K:PR,$L$1+5,0)="","",HLOOKUP(R47,'BDD S'!K:PR,$L$1+5,0))</f>
        <v>10</v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S'!G:PO,$L$1+5,0)="","",HLOOKUP(N48,'BDD S'!G:PO,$L$1+5,0))</f>
        <v/>
      </c>
      <c r="H48" s="79" t="str">
        <f ca="1">IF(HLOOKUP(O48,'BDD S'!H:PP,$L$1+5,0)="","",HLOOKUP(O48,'BDD S'!H:PP,$L$1+5,0))</f>
        <v/>
      </c>
      <c r="I48" s="18" t="str">
        <f ca="1">IF(HLOOKUP(P48,'BDD S'!H:PP,$L$1+5,0)="","",HLOOKUP(P48,'BDD S'!H:PP,$L$1+5,0))</f>
        <v/>
      </c>
      <c r="J48" s="79" t="str">
        <f ca="1">IF(HLOOKUP(Q48,'BDD S'!J:PQ,$L$1+5,0)="","",HLOOKUP(Q48,'BDD S'!J:PQ,$L$1+5,0))</f>
        <v/>
      </c>
      <c r="K48" s="18" t="str">
        <f ca="1">IF(HLOOKUP(R48,'BDD S'!K:PR,$L$1+5,0)="","",HLOOKUP(R48,'BDD S'!K:PR,$L$1+5,0))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S'!G:PO,$L$1+5,0)="","",HLOOKUP(N49,'BDD S'!G:PO,$L$1+5,0))</f>
        <v/>
      </c>
      <c r="H49" s="79" t="str">
        <f ca="1">IF(HLOOKUP(O49,'BDD S'!H:PP,$L$1+5,0)="","",HLOOKUP(O49,'BDD S'!H:PP,$L$1+5,0))</f>
        <v/>
      </c>
      <c r="I49" s="18" t="str">
        <f ca="1">IF(HLOOKUP(P49,'BDD S'!H:PP,$L$1+5,0)="","",HLOOKUP(P49,'BDD S'!H:PP,$L$1+5,0))</f>
        <v/>
      </c>
      <c r="J49" s="79" t="str">
        <f ca="1">IF(HLOOKUP(Q49,'BDD S'!J:PQ,$L$1+5,0)="","",HLOOKUP(Q49,'BDD S'!J:PQ,$L$1+5,0))</f>
        <v/>
      </c>
      <c r="K49" s="18" t="str">
        <f ca="1">IF(HLOOKUP(R49,'BDD S'!K:PR,$L$1+5,0)="","",HLOOKUP(R49,'BDD S'!K:PR,$L$1+5,0))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S1</v>
      </c>
      <c r="B50" s="9" t="str">
        <f>IF('Maquette S'!B48="","",'Maquette S'!B48)</f>
        <v>UE8</v>
      </c>
      <c r="C50" s="15" t="str">
        <f>IF('Maquette S'!C48="","",'Maquette S'!C48)</f>
        <v>SSCL01BUREAUTEC</v>
      </c>
      <c r="D50" s="22" t="str">
        <f>IF('Maquette S'!D48="","",'Maquette S'!D48)</f>
        <v>Informatique</v>
      </c>
      <c r="E50" s="17">
        <f>IF('Maquette S'!Q48="","",'Maquette S'!Q48)</f>
        <v>2</v>
      </c>
      <c r="F50" s="158"/>
      <c r="G50" s="78">
        <f ca="1">IF(HLOOKUP(N50,'BDD S'!G:PO,$L$1+5,0)="","",HLOOKUP(N50,'BDD S'!G:PO,$L$1+5,0))</f>
        <v>6.625</v>
      </c>
      <c r="H50" s="78">
        <f ca="1">IF(HLOOKUP(O50,'BDD S'!H:PP,$L$1+5,0)="","",HLOOKUP(O50,'BDD S'!H:PP,$L$1+5,0))</f>
        <v>6.625</v>
      </c>
      <c r="I50" s="78">
        <f ca="1">IF(HLOOKUP(P50,'BDD S'!H:PP,$L$1+5,0)="","",HLOOKUP(P50,'BDD S'!H:PP,$L$1+5,0))</f>
        <v>6.625</v>
      </c>
      <c r="J50" s="78">
        <f ca="1">IF(HLOOKUP(Q50,'BDD S'!I:PQ,$L$1+5,0)="","",HLOOKUP(Q50,'BDD S'!I:PQ,$L$1+5,0))</f>
        <v>5.5</v>
      </c>
      <c r="K50" s="78">
        <f ca="1">IF(HLOOKUP(R50,'BDD S'!J:PR,$L$1+5,0)="","",HLOOKUP(R50,'BDD S'!J:PR,$L$1+5,0))</f>
        <v>6.625</v>
      </c>
      <c r="L50" s="17">
        <f ca="1">IF(K50&gt;=10,E50,0)</f>
        <v>0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Bureautique</v>
      </c>
      <c r="E51" s="158"/>
      <c r="F51" s="8">
        <f>IF('Maquette S'!R49="","",'Maquette S'!R49)</f>
        <v>0.5</v>
      </c>
      <c r="G51" s="79">
        <f ca="1">IF(HLOOKUP(N51,'BDD S'!G:PO,$L$1+5,0)="","",HLOOKUP(N51,'BDD S'!G:PO,$L$1+5,0))</f>
        <v>8</v>
      </c>
      <c r="H51" s="79">
        <f ca="1">IF(HLOOKUP(O51,'BDD S'!H:PP,$L$1+5,0)="","",HLOOKUP(O51,'BDD S'!H:PP,$L$1+5,0))</f>
        <v>8</v>
      </c>
      <c r="I51" s="18">
        <f ca="1">IF(HLOOKUP(P51,'BDD S'!H:PP,$L$1+5,0)="","",HLOOKUP(P51,'BDD S'!H:PP,$L$1+5,0))</f>
        <v>8</v>
      </c>
      <c r="J51" s="79">
        <f ca="1">IF(HLOOKUP(Q51,'BDD S'!J:PQ,$L$1+5,0)="","",HLOOKUP(Q51,'BDD S'!J:PQ,$L$1+5,0))</f>
        <v>11</v>
      </c>
      <c r="K51" s="18">
        <f ca="1">IF(HLOOKUP(R51,'BDD S'!K:PR,$L$1+5,0)="","",HLOOKUP(R51,'BDD S'!K:PR,$L$1+5,0))</f>
        <v>8</v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>Technologie Web</v>
      </c>
      <c r="E52" s="158"/>
      <c r="F52" s="8">
        <f>IF('Maquette S'!R50="","",'Maquette S'!R50)</f>
        <v>0.5</v>
      </c>
      <c r="G52" s="79">
        <f ca="1">IF(HLOOKUP(N52,'BDD S'!G:PO,$L$1+5,0)="","",HLOOKUP(N52,'BDD S'!G:PO,$L$1+5,0))</f>
        <v>5.25</v>
      </c>
      <c r="H52" s="79">
        <f ca="1">IF(HLOOKUP(O52,'BDD S'!H:PP,$L$1+5,0)="","",HLOOKUP(O52,'BDD S'!H:PP,$L$1+5,0))</f>
        <v>5.25</v>
      </c>
      <c r="I52" s="18">
        <f ca="1">IF(HLOOKUP(P52,'BDD S'!H:PP,$L$1+5,0)="","",HLOOKUP(P52,'BDD S'!H:PP,$L$1+5,0))</f>
        <v>5.25</v>
      </c>
      <c r="J52" s="79" t="str">
        <f ca="1">IF(HLOOKUP(Q52,'BDD S'!J:PQ,$L$1+5,0)="","",HLOOKUP(Q52,'BDD S'!J:PQ,$L$1+5,0))</f>
        <v/>
      </c>
      <c r="K52" s="18">
        <f ca="1">IF(HLOOKUP(R52,'BDD S'!K:PR,$L$1+5,0)="","",HLOOKUP(R52,'BDD S'!K:PR,$L$1+5,0))</f>
        <v>5.25</v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/>
      </c>
      <c r="E53" s="158"/>
      <c r="F53" s="8">
        <f>IF('Maquette S'!R51="","",'Maquette S'!R51)</f>
        <v>0</v>
      </c>
      <c r="G53" s="79" t="str">
        <f ca="1">IF(HLOOKUP(N53,'BDD S'!G:PO,$L$1+5,0)="","",HLOOKUP(N53,'BDD S'!G:PO,$L$1+5,0))</f>
        <v/>
      </c>
      <c r="H53" s="79" t="str">
        <f ca="1">IF(HLOOKUP(O53,'BDD S'!H:PP,$L$1+5,0)="","",HLOOKUP(O53,'BDD S'!H:PP,$L$1+5,0))</f>
        <v/>
      </c>
      <c r="I53" s="18" t="str">
        <f ca="1">IF(HLOOKUP(P53,'BDD S'!H:PP,$L$1+5,0)="","",HLOOKUP(P53,'BDD S'!H:PP,$L$1+5,0))</f>
        <v/>
      </c>
      <c r="J53" s="79" t="str">
        <f ca="1">IF(HLOOKUP(Q53,'BDD S'!J:PQ,$L$1+5,0)="","",HLOOKUP(Q53,'BDD S'!J:PQ,$L$1+5,0))</f>
        <v/>
      </c>
      <c r="K53" s="18" t="str">
        <f ca="1">IF(HLOOKUP(R53,'BDD S'!K:PR,$L$1+5,0)="","",HLOOKUP(R53,'BDD S'!K:PR,$L$1+5,0))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>
        <f>IF('Maquette S'!R52="","",'Maquette S'!R52)</f>
        <v>0</v>
      </c>
      <c r="G54" s="79" t="str">
        <f ca="1">IF(HLOOKUP(N54,'BDD S'!G:PO,$L$1+5,0)="","",HLOOKUP(N54,'BDD S'!G:PO,$L$1+5,0))</f>
        <v/>
      </c>
      <c r="H54" s="79" t="str">
        <f ca="1">IF(HLOOKUP(O54,'BDD S'!H:PP,$L$1+5,0)="","",HLOOKUP(O54,'BDD S'!H:PP,$L$1+5,0))</f>
        <v/>
      </c>
      <c r="I54" s="18" t="str">
        <f ca="1">IF(HLOOKUP(P54,'BDD S'!H:PP,$L$1+5,0)="","",HLOOKUP(P54,'BDD S'!H:PP,$L$1+5,0))</f>
        <v/>
      </c>
      <c r="J54" s="79" t="str">
        <f ca="1">IF(HLOOKUP(Q54,'BDD S'!J:PQ,$L$1+5,0)="","",HLOOKUP(Q54,'BDD S'!J:PQ,$L$1+5,0))</f>
        <v/>
      </c>
      <c r="K54" s="18" t="str">
        <f ca="1">IF(HLOOKUP(R54,'BDD S'!K:PR,$L$1+5,0)="","",HLOOKUP(R54,'BDD S'!K:PR,$L$1+5,0))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>
        <f>IF('Maquette S'!R53="","",'Maquette S'!R53)</f>
        <v>0</v>
      </c>
      <c r="G55" s="79" t="str">
        <f ca="1">IF(HLOOKUP(N55,'BDD S'!G:PO,$L$1+5,0)="","",HLOOKUP(N55,'BDD S'!G:PO,$L$1+5,0))</f>
        <v/>
      </c>
      <c r="H55" s="79" t="str">
        <f ca="1">IF(HLOOKUP(O55,'BDD S'!H:PP,$L$1+5,0)="","",HLOOKUP(O55,'BDD S'!H:PP,$L$1+5,0))</f>
        <v/>
      </c>
      <c r="I55" s="18" t="str">
        <f ca="1">IF(HLOOKUP(P55,'BDD S'!H:PP,$L$1+5,0)="","",HLOOKUP(P55,'BDD S'!H:PP,$L$1+5,0))</f>
        <v/>
      </c>
      <c r="J55" s="79" t="str">
        <f ca="1">IF(HLOOKUP(Q55,'BDD S'!J:PQ,$L$1+5,0)="","",HLOOKUP(Q55,'BDD S'!J:PQ,$L$1+5,0))</f>
        <v/>
      </c>
      <c r="K55" s="18" t="str">
        <f ca="1">IF(HLOOKUP(R55,'BDD S'!K:PR,$L$1+5,0)="","",HLOOKUP(R55,'BDD S'!K:PR,$L$1+5,0))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S1</v>
      </c>
      <c r="B56" s="9" t="str">
        <f>IF('Maquette S'!B54="","",'Maquette S'!B54)</f>
        <v>UE9</v>
      </c>
      <c r="C56" s="15" t="str">
        <f>IF('Maquette S'!C54="","",'Maquette S'!C54)</f>
        <v>SSCL01THECHORAS</v>
      </c>
      <c r="D56" s="22" t="str">
        <f>IF('Maquette S'!D54="","",'Maquette S'!D54)</f>
        <v>Options 1</v>
      </c>
      <c r="E56" s="17">
        <f>IF('Maquette S'!Q54="","",'Maquette S'!Q54)</f>
        <v>2</v>
      </c>
      <c r="F56" s="6" t="str">
        <f>IF('Maquette S'!R54="","",'Maquette S'!R54)</f>
        <v/>
      </c>
      <c r="G56" s="78">
        <f ca="1">IF(HLOOKUP(N56,'BDD S'!G:PO,$L$1+5,0)="","",HLOOKUP(N56,'BDD S'!G:PO,$L$1+5,0))</f>
        <v>5.25</v>
      </c>
      <c r="H56" s="78">
        <f ca="1">IF(HLOOKUP(O56,'BDD S'!H:PP,$L$1+5,0)="","",HLOOKUP(O56,'BDD S'!H:PP,$L$1+5,0))</f>
        <v>5.25</v>
      </c>
      <c r="I56" s="78">
        <f ca="1">IF(HLOOKUP(P56,'BDD S'!H:PP,$L$1+5,0)="","",HLOOKUP(P56,'BDD S'!H:PP,$L$1+5,0))</f>
        <v>5.25</v>
      </c>
      <c r="J56" s="78" t="str">
        <f ca="1">IF(HLOOKUP(Q56,'BDD S'!I:PQ,$L$1+5,0)="","",HLOOKUP(Q56,'BDD S'!I:PQ,$L$1+5,0))</f>
        <v/>
      </c>
      <c r="K56" s="78">
        <f ca="1">IF(HLOOKUP(R56,'BDD S'!J:PR,$L$1+5,0)="","",HLOOKUP(R56,'BDD S'!J:PR,$L$1+5,0))</f>
        <v>5.25</v>
      </c>
      <c r="L56" s="17">
        <f ca="1">IF(K56&gt;=10,E56,0)</f>
        <v>0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Théâtre</v>
      </c>
      <c r="E57" s="21" t="str">
        <f>IF('Maquette S'!Q55="","",'Maquette S'!Q55)</f>
        <v/>
      </c>
      <c r="F57" s="8">
        <f>IF('Maquette S'!R55="","",'Maquette S'!R55)</f>
        <v>1</v>
      </c>
      <c r="G57" s="79">
        <f ca="1">IF(HLOOKUP(N57,'BDD S'!G:PO,$L$1+5,0)="","",HLOOKUP(N57,'BDD S'!G:PO,$L$1+5,0))</f>
        <v>5.25</v>
      </c>
      <c r="H57" s="79">
        <f ca="1">IF(HLOOKUP(O57,'BDD S'!H:PP,$L$1+5,0)="","",HLOOKUP(O57,'BDD S'!H:PP,$L$1+5,0))</f>
        <v>5.25</v>
      </c>
      <c r="I57" s="18">
        <f ca="1">IF(HLOOKUP(P57,'BDD S'!H:PP,$L$1+5,0)="","",HLOOKUP(P57,'BDD S'!H:PP,$L$1+5,0))</f>
        <v>5.25</v>
      </c>
      <c r="J57" s="79" t="str">
        <f ca="1">IF(HLOOKUP(Q57,'BDD S'!J:PQ,$L$1+5,0)="","",HLOOKUP(Q57,'BDD S'!J:PQ,$L$1+5,0))</f>
        <v/>
      </c>
      <c r="K57" s="18">
        <f ca="1">IF(HLOOKUP(R57,'BDD S'!K:PR,$L$1+5,0)="","",HLOOKUP(R57,'BDD S'!K:PR,$L$1+5,0))</f>
        <v>5.25</v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>Chorale</v>
      </c>
      <c r="E58" s="21" t="str">
        <f>IF('Maquette S'!Q56="","",'Maquette S'!Q56)</f>
        <v/>
      </c>
      <c r="F58" s="8">
        <f>IF('Maquette S'!R56="","",'Maquette S'!R56)</f>
        <v>1</v>
      </c>
      <c r="G58" s="79" t="str">
        <f ca="1">IF(HLOOKUP(N58,'BDD S'!G:PO,$L$1+5,0)="","",HLOOKUP(N58,'BDD S'!G:PO,$L$1+5,0))</f>
        <v/>
      </c>
      <c r="H58" s="79" t="str">
        <f ca="1">IF(HLOOKUP(O58,'BDD S'!H:PP,$L$1+5,0)="","",HLOOKUP(O58,'BDD S'!H:PP,$L$1+5,0))</f>
        <v/>
      </c>
      <c r="I58" s="18" t="str">
        <f ca="1">IF(HLOOKUP(P58,'BDD S'!H:PP,$L$1+5,0)="","",HLOOKUP(P58,'BDD S'!H:PP,$L$1+5,0))</f>
        <v/>
      </c>
      <c r="J58" s="79" t="str">
        <f ca="1">IF(HLOOKUP(Q58,'BDD S'!J:PQ,$L$1+5,0)="","",HLOOKUP(Q58,'BDD S'!J:PQ,$L$1+5,0))</f>
        <v/>
      </c>
      <c r="K58" s="18" t="str">
        <f ca="1">IF(HLOOKUP(R58,'BDD S'!K:PR,$L$1+5,0)="","",HLOOKUP(R58,'BDD S'!K:PR,$L$1+5,0))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>Sport</v>
      </c>
      <c r="E59" s="21" t="str">
        <f>IF('Maquette S'!Q57="","",'Maquette S'!Q57)</f>
        <v/>
      </c>
      <c r="F59" s="8">
        <f>IF('Maquette S'!R57="","",'Maquette S'!R57)</f>
        <v>1</v>
      </c>
      <c r="G59" s="79" t="str">
        <f ca="1">IF(HLOOKUP(N59,'BDD S'!G:PO,$L$1+5,0)="","",HLOOKUP(N59,'BDD S'!G:PO,$L$1+5,0))</f>
        <v/>
      </c>
      <c r="H59" s="79" t="str">
        <f ca="1">IF(HLOOKUP(O59,'BDD S'!H:PP,$L$1+5,0)="","",HLOOKUP(O59,'BDD S'!H:PP,$L$1+5,0))</f>
        <v/>
      </c>
      <c r="I59" s="18" t="str">
        <f ca="1">IF(HLOOKUP(P59,'BDD S'!H:PP,$L$1+5,0)="","",HLOOKUP(P59,'BDD S'!H:PP,$L$1+5,0))</f>
        <v/>
      </c>
      <c r="J59" s="79" t="str">
        <f ca="1">IF(HLOOKUP(Q59,'BDD S'!J:PQ,$L$1+5,0)="","",HLOOKUP(Q59,'BDD S'!J:PQ,$L$1+5,0))</f>
        <v/>
      </c>
      <c r="K59" s="18" t="str">
        <f ca="1">IF(HLOOKUP(R59,'BDD S'!K:PR,$L$1+5,0)="","",HLOOKUP(R59,'BDD S'!K:PR,$L$1+5,0))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>
        <f>IF('Maquette S'!R58="","",'Maquette S'!R58)</f>
        <v>0</v>
      </c>
      <c r="G60" s="79" t="str">
        <f ca="1">IF(HLOOKUP(N60,'BDD S'!G:PO,$L$1+5,0)="","",HLOOKUP(N60,'BDD S'!G:PO,$L$1+5,0))</f>
        <v/>
      </c>
      <c r="H60" s="79" t="str">
        <f ca="1">IF(HLOOKUP(O60,'BDD S'!H:PP,$L$1+5,0)="","",HLOOKUP(O60,'BDD S'!H:PP,$L$1+5,0))</f>
        <v/>
      </c>
      <c r="I60" s="18" t="str">
        <f ca="1">IF(HLOOKUP(P60,'BDD S'!H:PP,$L$1+5,0)="","",HLOOKUP(P60,'BDD S'!H:PP,$L$1+5,0))</f>
        <v/>
      </c>
      <c r="J60" s="79" t="str">
        <f ca="1">IF(HLOOKUP(Q60,'BDD S'!J:PQ,$L$1+5,0)="","",HLOOKUP(Q60,'BDD S'!J:PQ,$L$1+5,0))</f>
        <v/>
      </c>
      <c r="K60" s="18" t="str">
        <f ca="1">IF(HLOOKUP(R60,'BDD S'!K:PR,$L$1+5,0)="","",HLOOKUP(R60,'BDD S'!K:PR,$L$1+5,0))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S'!G:PO,$L$1+5,0)="","",HLOOKUP(N61,'BDD S'!G:PO,$L$1+5,0))</f>
        <v/>
      </c>
      <c r="H61" s="79" t="str">
        <f ca="1">IF(HLOOKUP(O61,'BDD S'!H:PP,$L$1+5,0)="","",HLOOKUP(O61,'BDD S'!H:PP,$L$1+5,0))</f>
        <v/>
      </c>
      <c r="I61" s="18" t="str">
        <f ca="1">IF(HLOOKUP(P61,'BDD S'!H:PP,$L$1+5,0)="","",HLOOKUP(P61,'BDD S'!H:PP,$L$1+5,0))</f>
        <v/>
      </c>
      <c r="J61" s="79" t="str">
        <f ca="1">IF(HLOOKUP(Q61,'BDD S'!J:PQ,$L$1+5,0)="","",HLOOKUP(Q61,'BDD S'!J:PQ,$L$1+5,0))</f>
        <v/>
      </c>
      <c r="K61" s="18" t="str">
        <f ca="1">IF(HLOOKUP(R61,'BDD S'!K:PR,$L$1+5,0)="","",HLOOKUP(R61,'BDD S'!K:PR,$L$1+5,0))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S'!A60="","",'Maquette S'!A60)</f>
        <v>S1</v>
      </c>
      <c r="B62" s="9" t="str">
        <f>IF('Maquette S'!B60="","",'Maquette S'!B60)</f>
        <v>UE10</v>
      </c>
      <c r="C62" s="15" t="str">
        <f>IF('Maquette S'!C60="","",'Maquette S'!C60)</f>
        <v>SSCLI01CULTSCIEN</v>
      </c>
      <c r="D62" s="22" t="str">
        <f>IF('Maquette S'!D60="","",'Maquette S'!D60)</f>
        <v>Production d'un objet technique</v>
      </c>
      <c r="E62" s="17">
        <f>IF('Maquette S'!Q60="","",'Maquette S'!Q60)</f>
        <v>2</v>
      </c>
      <c r="F62" s="6" t="str">
        <f>IF('Maquette S'!R60="","",'Maquette S'!R60)</f>
        <v/>
      </c>
      <c r="G62" s="78">
        <f ca="1">IF(HLOOKUP(N62,'BDD S'!G:PO,$L$1+5,0)="","",HLOOKUP(N62,'BDD S'!G:PO,$L$1+5,0))</f>
        <v>10.9375</v>
      </c>
      <c r="H62" s="78">
        <f ca="1">IF(HLOOKUP(O62,'BDD S'!H:PP,$L$1+5,0)="","",HLOOKUP(O62,'BDD S'!H:PP,$L$1+5,0))</f>
        <v>7.84375</v>
      </c>
      <c r="I62" s="78">
        <f ca="1">IF(HLOOKUP(P62,'BDD S'!H:PP,$L$1+5,0)="","",HLOOKUP(P62,'BDD S'!H:PP,$L$1+5,0))</f>
        <v>9.0812500000000007</v>
      </c>
      <c r="J62" s="78">
        <f ca="1">IF(HLOOKUP(Q62,'BDD S'!I:PQ,$L$1+5,0)="","",HLOOKUP(Q62,'BDD S'!I:PQ,$L$1+5,0))</f>
        <v>8.8125</v>
      </c>
      <c r="K62" s="78">
        <f ca="1">IF(HLOOKUP(R62,'BDD S'!J:PR,$L$1+5,0)="","",HLOOKUP(R62,'BDD S'!J:PR,$L$1+5,0))</f>
        <v>12.0625</v>
      </c>
      <c r="L62" s="17">
        <f ca="1">IF(K62&gt;=10,E62,0)</f>
        <v>2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Optique géométrique</v>
      </c>
      <c r="E63" s="21" t="str">
        <f>IF('Maquette S'!Q61="","",'Maquette S'!Q61)</f>
        <v/>
      </c>
      <c r="F63" s="8">
        <f>IF('Maquette S'!R61="","",'Maquette S'!R61)</f>
        <v>0.375</v>
      </c>
      <c r="G63" s="79">
        <f ca="1">IF(HLOOKUP(N63,'BDD S'!G:PO,$L$1+5,0)="","",HLOOKUP(N63,'BDD S'!G:PO,$L$1+5,0))</f>
        <v>8.5</v>
      </c>
      <c r="H63" s="79">
        <f ca="1">IF(HLOOKUP(O63,'BDD S'!H:PP,$L$1+5,0)="","",HLOOKUP(O63,'BDD S'!H:PP,$L$1+5,0))</f>
        <v>4</v>
      </c>
      <c r="I63" s="18">
        <f ca="1">IF(HLOOKUP(P63,'BDD S'!H:PP,$L$1+5,0)="","",HLOOKUP(P63,'BDD S'!H:PP,$L$1+5,0))</f>
        <v>5.8000000000000007</v>
      </c>
      <c r="J63" s="79">
        <f ca="1">IF(HLOOKUP(Q63,'BDD S'!J:PQ,$L$1+5,0)="","",HLOOKUP(Q63,'BDD S'!J:PQ,$L$1+5,0))</f>
        <v>8</v>
      </c>
      <c r="K63" s="18">
        <f ca="1">IF(HLOOKUP(R63,'BDD S'!K:PR,$L$1+5,0)="","",HLOOKUP(R63,'BDD S'!K:PR,$L$1+5,0))</f>
        <v>8.1999999999999993</v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>Structure d'une cellule</v>
      </c>
      <c r="E64" s="21" t="str">
        <f>IF('Maquette S'!Q62="","",'Maquette S'!Q62)</f>
        <v/>
      </c>
      <c r="F64" s="8">
        <f>IF('Maquette S'!R62="","",'Maquette S'!R62)</f>
        <v>0.375</v>
      </c>
      <c r="G64" s="79">
        <f ca="1">IF(HLOOKUP(N64,'BDD S'!G:PO,$L$1+5,0)="","",HLOOKUP(N64,'BDD S'!G:PO,$L$1+5,0))</f>
        <v>10</v>
      </c>
      <c r="H64" s="79">
        <f ca="1">IF(HLOOKUP(O64,'BDD S'!H:PP,$L$1+5,0)="","",HLOOKUP(O64,'BDD S'!H:PP,$L$1+5,0))</f>
        <v>6.25</v>
      </c>
      <c r="I64" s="18">
        <f ca="1">IF(HLOOKUP(P64,'BDD S'!H:PP,$L$1+5,0)="","",HLOOKUP(P64,'BDD S'!H:PP,$L$1+5,0))</f>
        <v>7.75</v>
      </c>
      <c r="J64" s="79">
        <f ca="1">IF(HLOOKUP(Q64,'BDD S'!J:PQ,$L$1+5,0)="","",HLOOKUP(Q64,'BDD S'!J:PQ,$L$1+5,0))</f>
        <v>15.5</v>
      </c>
      <c r="K64" s="18">
        <f ca="1">IF(HLOOKUP(R64,'BDD S'!K:PR,$L$1+5,0)="","",HLOOKUP(R64,'BDD S'!K:PR,$L$1+5,0))</f>
        <v>13.299999999999999</v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>Fabrication d'un microscope</v>
      </c>
      <c r="E65" s="21" t="str">
        <f>IF('Maquette S'!Q63="","",'Maquette S'!Q63)</f>
        <v/>
      </c>
      <c r="F65" s="8">
        <f>IF('Maquette S'!R63="","",'Maquette S'!R63)</f>
        <v>0.25</v>
      </c>
      <c r="G65" s="79">
        <f ca="1">IF(HLOOKUP(N65,'BDD S'!G:PO,$L$1+5,0)="","",HLOOKUP(N65,'BDD S'!G:PO,$L$1+5,0))</f>
        <v>16</v>
      </c>
      <c r="H65" s="79">
        <f ca="1">IF(HLOOKUP(O65,'BDD S'!H:PP,$L$1+5,0)="","",HLOOKUP(O65,'BDD S'!H:PP,$L$1+5,0))</f>
        <v>16</v>
      </c>
      <c r="I65" s="18">
        <f ca="1">IF(HLOOKUP(P65,'BDD S'!H:PP,$L$1+5,0)="","",HLOOKUP(P65,'BDD S'!H:PP,$L$1+5,0))</f>
        <v>16</v>
      </c>
      <c r="J65" s="79" t="str">
        <f ca="1">IF(HLOOKUP(Q65,'BDD S'!J:PQ,$L$1+5,0)="","",HLOOKUP(Q65,'BDD S'!J:PQ,$L$1+5,0))</f>
        <v/>
      </c>
      <c r="K65" s="18">
        <f ca="1">IF(HLOOKUP(R65,'BDD S'!K:PR,$L$1+5,0)="","",HLOOKUP(R65,'BDD S'!K:PR,$L$1+5,0))</f>
        <v>16</v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S'!G:PO,$L$1+5,0)="","",HLOOKUP(N66,'BDD S'!G:PO,$L$1+5,0))</f>
        <v/>
      </c>
      <c r="H66" s="79" t="str">
        <f ca="1">IF(HLOOKUP(O66,'BDD S'!H:PP,$L$1+5,0)="","",HLOOKUP(O66,'BDD S'!H:PP,$L$1+5,0))</f>
        <v/>
      </c>
      <c r="I66" s="18" t="str">
        <f ca="1">IF(HLOOKUP(P66,'BDD S'!H:PP,$L$1+5,0)="","",HLOOKUP(P66,'BDD S'!H:PP,$L$1+5,0))</f>
        <v/>
      </c>
      <c r="J66" s="79" t="str">
        <f ca="1">IF(HLOOKUP(Q66,'BDD S'!J:PQ,$L$1+5,0)="","",HLOOKUP(Q66,'BDD S'!J:PQ,$L$1+5,0))</f>
        <v/>
      </c>
      <c r="K66" s="18" t="str">
        <f ca="1">IF(HLOOKUP(R66,'BDD S'!K:PR,$L$1+5,0)="","",HLOOKUP(R66,'BDD S'!K:PR,$L$1+5,0))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S'!G:PO,$L$1+5,0)="","",HLOOKUP(N67,'BDD S'!G:PO,$L$1+5,0))</f>
        <v/>
      </c>
      <c r="H67" s="79" t="str">
        <f ca="1">IF(HLOOKUP(O67,'BDD S'!H:PP,$L$1+5,0)="","",HLOOKUP(O67,'BDD S'!H:PP,$L$1+5,0))</f>
        <v/>
      </c>
      <c r="I67" s="18" t="str">
        <f ca="1">IF(HLOOKUP(P67,'BDD S'!H:PP,$L$1+5,0)="","",HLOOKUP(P67,'BDD S'!H:PP,$L$1+5,0))</f>
        <v/>
      </c>
      <c r="J67" s="79" t="str">
        <f ca="1">IF(HLOOKUP(Q67,'BDD S'!J:PQ,$L$1+5,0)="","",HLOOKUP(Q67,'BDD S'!J:PQ,$L$1+5,0))</f>
        <v/>
      </c>
      <c r="K67" s="18" t="str">
        <f ca="1">IF(HLOOKUP(R67,'BDD S'!K:PR,$L$1+5,0)="","",HLOOKUP(R67,'BDD S'!K:PR,$L$1+5,0))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S1</v>
      </c>
      <c r="B68" s="9" t="str">
        <f>IF('Maquette S'!B66="","",'Maquette S'!B66)</f>
        <v>UE11</v>
      </c>
      <c r="C68" s="15" t="str">
        <f>IF('Maquette S'!C66="","",'Maquette S'!C66)</f>
        <v/>
      </c>
      <c r="D68" s="22" t="str">
        <f>IF('Maquette S'!D66="","",'Maquette S'!D66)</f>
        <v/>
      </c>
      <c r="E68" s="17" t="str">
        <f>IF('Maquette S'!Q66="","",'Maquette S'!Q66)</f>
        <v/>
      </c>
      <c r="F68" s="6" t="str">
        <f>IF('Maquette S'!R66="","",'Maquette S'!R66)</f>
        <v/>
      </c>
      <c r="G68" s="78" t="str">
        <f ca="1">IF(HLOOKUP(N68,'BDD S'!G:PO,$L$1+5,0)="","",HLOOKUP(N68,'BDD S'!G:PO,$L$1+5,0))</f>
        <v/>
      </c>
      <c r="H68" s="78" t="str">
        <f ca="1">IF(HLOOKUP(O68,'BDD S'!H:PP,$L$1+5,0)="","",HLOOKUP(O68,'BDD S'!H:PP,$L$1+5,0))</f>
        <v/>
      </c>
      <c r="I68" s="78" t="str">
        <f ca="1">IF(HLOOKUP(P68,'BDD S'!H:PP,$L$1+5,0)="","",HLOOKUP(P68,'BDD S'!H:PP,$L$1+5,0))</f>
        <v/>
      </c>
      <c r="J68" s="78" t="str">
        <f ca="1">IF(HLOOKUP(Q68,'BDD S'!I:PQ,$L$1+5,0)="","",HLOOKUP(Q68,'BDD S'!I:PQ,$L$1+5,0))</f>
        <v/>
      </c>
      <c r="K68" s="78" t="str">
        <f ca="1">IF(HLOOKUP(R68,'BDD S'!J:PR,$L$1+5,0)="","",HLOOKUP(R68,'BDD S'!J:PR,$L$1+5,0))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/>
      </c>
      <c r="E69" s="21" t="str">
        <f>IF('Maquette S'!Q67="","",'Maquette S'!Q67)</f>
        <v/>
      </c>
      <c r="F69" s="8" t="str">
        <f>IF('Maquette S'!R67="","",'Maquette S'!R67)</f>
        <v/>
      </c>
      <c r="G69" s="79" t="str">
        <f ca="1">IF(HLOOKUP(N69,'BDD S'!G:PO,$L$1+5,0)="","",HLOOKUP(N69,'BDD S'!G:PO,$L$1+5,0))</f>
        <v/>
      </c>
      <c r="H69" s="79" t="str">
        <f ca="1">IF(HLOOKUP(O69,'BDD S'!H:PP,$L$1+5,0)="","",HLOOKUP(O69,'BDD S'!H:PP,$L$1+5,0))</f>
        <v/>
      </c>
      <c r="I69" s="18" t="str">
        <f ca="1">IF(HLOOKUP(P69,'BDD S'!H:PP,$L$1+5,0)="","",HLOOKUP(P69,'BDD S'!H:PP,$L$1+5,0))</f>
        <v/>
      </c>
      <c r="J69" s="79" t="str">
        <f ca="1">IF(HLOOKUP(Q69,'BDD S'!J:PQ,$L$1+5,0)="","",HLOOKUP(Q69,'BDD S'!J:PQ,$L$1+5,0))</f>
        <v/>
      </c>
      <c r="K69" s="18" t="str">
        <f ca="1">IF(HLOOKUP(R69,'BDD S'!K:PR,$L$1+5,0)="","",HLOOKUP(R69,'BDD S'!K:PR,$L$1+5,0))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S'!G:PO,$L$1+5,0)="","",HLOOKUP(N70,'BDD S'!G:PO,$L$1+5,0))</f>
        <v/>
      </c>
      <c r="H70" s="79" t="str">
        <f ca="1">IF(HLOOKUP(O70,'BDD S'!H:PP,$L$1+5,0)="","",HLOOKUP(O70,'BDD S'!H:PP,$L$1+5,0))</f>
        <v/>
      </c>
      <c r="I70" s="18" t="str">
        <f ca="1">IF(HLOOKUP(P70,'BDD S'!H:PP,$L$1+5,0)="","",HLOOKUP(P70,'BDD S'!H:PP,$L$1+5,0))</f>
        <v/>
      </c>
      <c r="J70" s="79" t="str">
        <f ca="1">IF(HLOOKUP(Q70,'BDD S'!J:PQ,$L$1+5,0)="","",HLOOKUP(Q70,'BDD S'!J:PQ,$L$1+5,0))</f>
        <v/>
      </c>
      <c r="K70" s="18" t="str">
        <f ca="1">IF(HLOOKUP(R70,'BDD S'!K:PR,$L$1+5,0)="","",HLOOKUP(R70,'BDD S'!K:PR,$L$1+5,0))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S'!G:PO,$L$1+5,0)="","",HLOOKUP(N71,'BDD S'!G:PO,$L$1+5,0))</f>
        <v/>
      </c>
      <c r="H71" s="79" t="str">
        <f ca="1">IF(HLOOKUP(O71,'BDD S'!H:PP,$L$1+5,0)="","",HLOOKUP(O71,'BDD S'!H:PP,$L$1+5,0))</f>
        <v/>
      </c>
      <c r="I71" s="18" t="str">
        <f ca="1">IF(HLOOKUP(P71,'BDD S'!H:PP,$L$1+5,0)="","",HLOOKUP(P71,'BDD S'!H:PP,$L$1+5,0))</f>
        <v/>
      </c>
      <c r="J71" s="79" t="str">
        <f ca="1">IF(HLOOKUP(Q71,'BDD S'!J:PQ,$L$1+5,0)="","",HLOOKUP(Q71,'BDD S'!J:PQ,$L$1+5,0))</f>
        <v/>
      </c>
      <c r="K71" s="18" t="str">
        <f ca="1">IF(HLOOKUP(R71,'BDD S'!K:PR,$L$1+5,0)="","",HLOOKUP(R71,'BDD S'!K:PR,$L$1+5,0))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S'!G:PO,$L$1+5,0)="","",HLOOKUP(N72,'BDD S'!G:PO,$L$1+5,0))</f>
        <v/>
      </c>
      <c r="H72" s="79" t="str">
        <f ca="1">IF(HLOOKUP(O72,'BDD S'!H:PP,$L$1+5,0)="","",HLOOKUP(O72,'BDD S'!H:PP,$L$1+5,0))</f>
        <v/>
      </c>
      <c r="I72" s="18" t="str">
        <f ca="1">IF(HLOOKUP(P72,'BDD S'!H:PP,$L$1+5,0)="","",HLOOKUP(P72,'BDD S'!H:PP,$L$1+5,0))</f>
        <v/>
      </c>
      <c r="J72" s="79" t="str">
        <f ca="1">IF(HLOOKUP(Q72,'BDD S'!J:PQ,$L$1+5,0)="","",HLOOKUP(Q72,'BDD S'!J:PQ,$L$1+5,0))</f>
        <v/>
      </c>
      <c r="K72" s="18" t="str">
        <f ca="1">IF(HLOOKUP(R72,'BDD S'!K:PR,$L$1+5,0)="","",HLOOKUP(R72,'BDD S'!K:PR,$L$1+5,0))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S'!G:PO,$L$1+5,0)="","",HLOOKUP(N73,'BDD S'!G:PO,$L$1+5,0))</f>
        <v/>
      </c>
      <c r="H73" s="79" t="str">
        <f ca="1">IF(HLOOKUP(O73,'BDD S'!H:PP,$L$1+5,0)="","",HLOOKUP(O73,'BDD S'!H:PP,$L$1+5,0))</f>
        <v/>
      </c>
      <c r="I73" s="18" t="str">
        <f ca="1">IF(HLOOKUP(P73,'BDD S'!H:PP,$L$1+5,0)="","",HLOOKUP(P73,'BDD S'!H:PP,$L$1+5,0))</f>
        <v/>
      </c>
      <c r="J73" s="79" t="str">
        <f ca="1">IF(HLOOKUP(Q73,'BDD S'!J:PQ,$L$1+5,0)="","",HLOOKUP(Q73,'BDD S'!J:PQ,$L$1+5,0))</f>
        <v/>
      </c>
      <c r="K73" s="18" t="str">
        <f ca="1">IF(HLOOKUP(R73,'BDD S'!K:PR,$L$1+5,0)="","",HLOOKUP(R73,'BDD S'!K:PR,$L$1+5,0))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S1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S'!G:PO,$L$1+5,0)="","",HLOOKUP(N74,'BDD S'!G:PO,$L$1+5,0))</f>
        <v/>
      </c>
      <c r="H74" s="78" t="str">
        <f ca="1">IF(HLOOKUP(O74,'BDD S'!H:PP,$L$1+5,0)="","",HLOOKUP(O74,'BDD S'!H:PP,$L$1+5,0))</f>
        <v/>
      </c>
      <c r="I74" s="78" t="str">
        <f ca="1">IF(HLOOKUP(P74,'BDD S'!H:PP,$L$1+5,0)="","",HLOOKUP(P74,'BDD S'!H:PP,$L$1+5,0))</f>
        <v/>
      </c>
      <c r="J74" s="78" t="str">
        <f ca="1">IF(HLOOKUP(Q74,'BDD S'!I:PQ,$L$1+5,0)="","",HLOOKUP(Q74,'BDD S'!I:PQ,$L$1+5,0))</f>
        <v/>
      </c>
      <c r="K74" s="78" t="str">
        <f ca="1">IF(HLOOKUP(R74,'BDD S'!J:PR,$L$1+5,0)="","",HLOOKUP(R74,'BDD S'!J:PR,$L$1+5,0))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S'!G:PO,$L$1+5,0)="","",HLOOKUP(N75,'BDD S'!G:PO,$L$1+5,0))</f>
        <v/>
      </c>
      <c r="H75" s="79" t="str">
        <f ca="1">IF(HLOOKUP(O75,'BDD S'!H:PP,$L$1+5,0)="","",HLOOKUP(O75,'BDD S'!H:PP,$L$1+5,0))</f>
        <v/>
      </c>
      <c r="I75" s="18" t="str">
        <f ca="1">IF(HLOOKUP(P75,'BDD S'!H:PP,$L$1+5,0)="","",HLOOKUP(P75,'BDD S'!H:PP,$L$1+5,0))</f>
        <v/>
      </c>
      <c r="J75" s="79" t="str">
        <f ca="1">IF(HLOOKUP(Q75,'BDD S'!J:PQ,$L$1+5,0)="","",HLOOKUP(Q75,'BDD S'!J:PQ,$L$1+5,0))</f>
        <v/>
      </c>
      <c r="K75" s="18" t="str">
        <f ca="1">IF(HLOOKUP(R75,'BDD S'!K:PR,$L$1+5,0)="","",HLOOKUP(R75,'BDD S'!K:PR,$L$1+5,0))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S'!G:PO,$L$1+5,0)="","",HLOOKUP(N76,'BDD S'!G:PO,$L$1+5,0))</f>
        <v/>
      </c>
      <c r="H76" s="79" t="str">
        <f ca="1">IF(HLOOKUP(O76,'BDD S'!H:PP,$L$1+5,0)="","",HLOOKUP(O76,'BDD S'!H:PP,$L$1+5,0))</f>
        <v/>
      </c>
      <c r="I76" s="18" t="str">
        <f ca="1">IF(HLOOKUP(P76,'BDD S'!H:PP,$L$1+5,0)="","",HLOOKUP(P76,'BDD S'!H:PP,$L$1+5,0))</f>
        <v/>
      </c>
      <c r="J76" s="79" t="str">
        <f ca="1">IF(HLOOKUP(Q76,'BDD S'!J:PQ,$L$1+5,0)="","",HLOOKUP(Q76,'BDD S'!J:PQ,$L$1+5,0))</f>
        <v/>
      </c>
      <c r="K76" s="18" t="str">
        <f ca="1">IF(HLOOKUP(R76,'BDD S'!K:PR,$L$1+5,0)="","",HLOOKUP(R76,'BDD S'!K:PR,$L$1+5,0))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S'!G:PO,$L$1+5,0)="","",HLOOKUP(N77,'BDD S'!G:PO,$L$1+5,0))</f>
        <v/>
      </c>
      <c r="H77" s="79" t="str">
        <f ca="1">IF(HLOOKUP(O77,'BDD S'!H:PP,$L$1+5,0)="","",HLOOKUP(O77,'BDD S'!H:PP,$L$1+5,0))</f>
        <v/>
      </c>
      <c r="I77" s="18" t="str">
        <f ca="1">IF(HLOOKUP(P77,'BDD S'!H:PP,$L$1+5,0)="","",HLOOKUP(P77,'BDD S'!H:PP,$L$1+5,0))</f>
        <v/>
      </c>
      <c r="J77" s="79" t="str">
        <f ca="1">IF(HLOOKUP(Q77,'BDD S'!J:PQ,$L$1+5,0)="","",HLOOKUP(Q77,'BDD S'!J:PQ,$L$1+5,0))</f>
        <v/>
      </c>
      <c r="K77" s="18" t="str">
        <f ca="1">IF(HLOOKUP(R77,'BDD S'!K:PR,$L$1+5,0)="","",HLOOKUP(R77,'BDD S'!K:PR,$L$1+5,0))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S'!G:PO,$L$1+5,0)="","",HLOOKUP(N78,'BDD S'!G:PO,$L$1+5,0))</f>
        <v/>
      </c>
      <c r="H78" s="79" t="str">
        <f ca="1">IF(HLOOKUP(O78,'BDD S'!H:PP,$L$1+5,0)="","",HLOOKUP(O78,'BDD S'!H:PP,$L$1+5,0))</f>
        <v/>
      </c>
      <c r="I78" s="18" t="str">
        <f ca="1">IF(HLOOKUP(P78,'BDD S'!H:PP,$L$1+5,0)="","",HLOOKUP(P78,'BDD S'!H:PP,$L$1+5,0))</f>
        <v/>
      </c>
      <c r="J78" s="79" t="str">
        <f ca="1">IF(HLOOKUP(Q78,'BDD S'!J:PQ,$L$1+5,0)="","",HLOOKUP(Q78,'BDD S'!J:PQ,$L$1+5,0))</f>
        <v/>
      </c>
      <c r="K78" s="18" t="str">
        <f ca="1">IF(HLOOKUP(R78,'BDD S'!K:PR,$L$1+5,0)="","",HLOOKUP(R78,'BDD S'!K:PR,$L$1+5,0))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S'!G:PO,$L$1+5,0)="","",HLOOKUP(N79,'BDD S'!G:PO,$L$1+5,0))</f>
        <v/>
      </c>
      <c r="H79" s="79" t="str">
        <f ca="1">IF(HLOOKUP(O79,'BDD S'!H:PP,$L$1+5,0)="","",HLOOKUP(O79,'BDD S'!H:PP,$L$1+5,0))</f>
        <v/>
      </c>
      <c r="I79" s="18" t="str">
        <f ca="1">IF(HLOOKUP(P79,'BDD S'!H:PP,$L$1+5,0)="","",HLOOKUP(P79,'BDD S'!H:PP,$L$1+5,0))</f>
        <v/>
      </c>
      <c r="J79" s="79" t="str">
        <f ca="1">IF(HLOOKUP(Q79,'BDD S'!J:PQ,$L$1+5,0)="","",HLOOKUP(Q79,'BDD S'!J:PQ,$L$1+5,0))</f>
        <v/>
      </c>
      <c r="K79" s="18" t="str">
        <f ca="1">IF(HLOOKUP(R79,'BDD S'!K:PR,$L$1+5,0)="","",HLOOKUP(R79,'BDD S'!K:PR,$L$1+5,0))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S1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S'!G:PO,$L$1+5,0)="","",HLOOKUP(N80,'BDD S'!G:PO,$L$1+5,0))</f>
        <v>11.002476851851851</v>
      </c>
      <c r="H80" s="23">
        <f ca="1">IF(HLOOKUP(O80,'BDD S'!H:PP,$L$1+5,0)="","",HLOOKUP(O80,'BDD S'!H:PP,$L$1+5,0))</f>
        <v>8.8755208333333329</v>
      </c>
      <c r="I80" s="23">
        <f ca="1">IF(HLOOKUP(P80,'BDD S'!I:PQ,$L$1+5,0)="","",HLOOKUP(P80,'BDD S'!I:PQ,$L$1+5,0))</f>
        <v>9.2981782407407412</v>
      </c>
      <c r="J80" s="158"/>
      <c r="K80" s="23">
        <f ca="1">IF(HLOOKUP(R80,'BDD S'!K:PS,$L$1+5,0)="","",HLOOKUP(R80,'BDD S'!K:PS,$L$1+5,0))</f>
        <v>9.7706782407407413</v>
      </c>
      <c r="L80" s="17">
        <f ca="1">SUM(L8:L79)</f>
        <v>14</v>
      </c>
      <c r="M80" s="17">
        <f ca="1">IF(K80&gt;10,E80,L80)</f>
        <v>14</v>
      </c>
      <c r="N80" s="75" t="s">
        <v>85</v>
      </c>
      <c r="O80" s="75" t="s">
        <v>99</v>
      </c>
      <c r="P80" s="73" t="s">
        <v>100</v>
      </c>
      <c r="Q80" s="75" t="s">
        <v>101</v>
      </c>
      <c r="R80" s="73" t="s">
        <v>102</v>
      </c>
      <c r="S80" s="74"/>
    </row>
    <row r="81" spans="1:19" x14ac:dyDescent="0.3">
      <c r="A81" s="10" t="s">
        <v>31</v>
      </c>
      <c r="B81" s="10" t="s">
        <v>31</v>
      </c>
      <c r="C81" s="10" t="s">
        <v>31</v>
      </c>
      <c r="D81" s="10" t="s">
        <v>31</v>
      </c>
      <c r="E81" s="10" t="s">
        <v>31</v>
      </c>
      <c r="F81" s="1" t="s">
        <v>31</v>
      </c>
      <c r="G81" s="11" t="s">
        <v>31</v>
      </c>
      <c r="H81" s="11" t="s">
        <v>31</v>
      </c>
      <c r="J81" s="11" t="s">
        <v>31</v>
      </c>
      <c r="K81" s="11" t="s">
        <v>31</v>
      </c>
      <c r="L81" s="10" t="s">
        <v>31</v>
      </c>
    </row>
    <row r="82" spans="1:19" s="3" customFormat="1" x14ac:dyDescent="0.3">
      <c r="A82" s="10"/>
      <c r="B82" s="10"/>
      <c r="C82" s="13" t="s">
        <v>37</v>
      </c>
      <c r="D82" s="13" t="s">
        <v>32</v>
      </c>
      <c r="E82" s="13" t="s">
        <v>33</v>
      </c>
      <c r="F82" s="5" t="s">
        <v>34</v>
      </c>
      <c r="G82" s="14" t="s">
        <v>35</v>
      </c>
      <c r="H82" s="14" t="s">
        <v>36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S'!$OX5</f>
        <v>AGI</v>
      </c>
      <c r="D83" s="15" t="str">
        <f>'BDD S'!$OX3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>X</v>
      </c>
      <c r="H83" s="87" t="str">
        <f t="shared" ca="1" si="0"/>
        <v/>
      </c>
      <c r="I83" s="74" t="str">
        <f ca="1">IF(HLOOKUP(C83,'BDD S'!J:PQ,$L$1+5,0)="","",HLOOKUP(C83,'BDD S'!J:PQ,$L$1+5,0))</f>
        <v>C</v>
      </c>
      <c r="J83" s="84" t="s">
        <v>77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S'!$OY5</f>
        <v>LAN</v>
      </c>
      <c r="D84" s="15" t="str">
        <f>'BDD S'!$OY3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>X</v>
      </c>
      <c r="H84" s="87" t="str">
        <f t="shared" ca="1" si="0"/>
        <v/>
      </c>
      <c r="I84" s="74" t="str">
        <f ca="1">IF(HLOOKUP(C84,'BDD S'!J:PQ,$L$1+5,0)="","",HLOOKUP(C84,'BDD S'!J:PQ,$L$1+5,0))</f>
        <v>C</v>
      </c>
      <c r="J84" s="85" t="s">
        <v>78</v>
      </c>
      <c r="K84" s="11" t="s">
        <v>130</v>
      </c>
      <c r="L84" s="86"/>
    </row>
    <row r="85" spans="1:19" x14ac:dyDescent="0.3">
      <c r="C85" s="15" t="str">
        <f>'BDD S'!$OZ5</f>
        <v>INF</v>
      </c>
      <c r="D85" s="15" t="str">
        <f>'BDD S'!$OZ3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>X</v>
      </c>
      <c r="I85" s="74" t="str">
        <f ca="1">IF(HLOOKUP(C85,'BDD S'!J:PQ,$L$1+5,0)="","",HLOOKUP(C85,'BDD S'!J:PQ,$L$1+5,0))</f>
        <v>D</v>
      </c>
      <c r="J85" s="85" t="s">
        <v>79</v>
      </c>
      <c r="K85" s="11" t="s">
        <v>131</v>
      </c>
      <c r="L85" s="86"/>
    </row>
    <row r="86" spans="1:19" x14ac:dyDescent="0.3">
      <c r="C86" s="15" t="str">
        <f>'BDD S'!$PA5</f>
        <v>AUT</v>
      </c>
      <c r="D86" s="15" t="str">
        <f>'BDD S'!$PA3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>X</v>
      </c>
      <c r="H86" s="87" t="str">
        <f t="shared" ca="1" si="0"/>
        <v/>
      </c>
      <c r="I86" s="74" t="str">
        <f ca="1">IF(HLOOKUP(C86,'BDD S'!J:PQ,$L$1+5,0)="","",HLOOKUP(C86,'BDD S'!J:PQ,$L$1+5,0))</f>
        <v>C</v>
      </c>
      <c r="J86" s="85" t="s">
        <v>80</v>
      </c>
      <c r="K86" s="11" t="s">
        <v>132</v>
      </c>
      <c r="L86" s="86"/>
    </row>
    <row r="87" spans="1:19" x14ac:dyDescent="0.3">
      <c r="C87" s="15" t="str">
        <f>'BDD S'!$PB5</f>
        <v>INS</v>
      </c>
      <c r="D87" s="15" t="str">
        <f>'BDD S'!$PB3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S'!J:PQ,$L$1+5,0)="","",HLOOKUP(C87,'BDD S'!J:PQ,$L$1+5,0))</f>
        <v/>
      </c>
      <c r="J87" s="85" t="s">
        <v>81</v>
      </c>
      <c r="K87" s="11" t="s">
        <v>129</v>
      </c>
      <c r="L87" s="86"/>
    </row>
    <row r="88" spans="1:19" x14ac:dyDescent="0.3">
      <c r="C88" s="15" t="str">
        <f>'BDD S'!$PC5</f>
        <v>CSC</v>
      </c>
      <c r="D88" s="15" t="str">
        <f>'BDD S'!$PC3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>X</v>
      </c>
      <c r="H88" s="87" t="str">
        <f t="shared" ca="1" si="0"/>
        <v/>
      </c>
      <c r="I88" s="74" t="str">
        <f ca="1">IF(HLOOKUP(C88,'BDD S'!J:PQ,$L$1+5,0)="","",HLOOKUP(C88,'BDD S'!J:PQ,$L$1+5,0))</f>
        <v>C</v>
      </c>
    </row>
    <row r="89" spans="1:19" hidden="1" x14ac:dyDescent="0.3">
      <c r="C89" s="15">
        <f>'BDD S'!$PD5</f>
        <v>0</v>
      </c>
      <c r="D89" s="15">
        <f>'BDD S'!$PD3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S'!J:PQ,$L$1+5,0)="","",HLOOKUP(C89,'BDD S'!J:PQ,$L$1+5,0))</f>
        <v>#N/A</v>
      </c>
    </row>
    <row r="90" spans="1:19" hidden="1" x14ac:dyDescent="0.3">
      <c r="C90" s="15">
        <f>'BDD S'!$PE5</f>
        <v>0</v>
      </c>
      <c r="D90" s="15">
        <f>'BDD S'!$PE3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S'!J:PQ,$L$1+5,0)="","",HLOOKUP(C90,'BDD S'!J:PQ,$L$1+5,0))</f>
        <v>#N/A</v>
      </c>
    </row>
    <row r="91" spans="1:19" hidden="1" x14ac:dyDescent="0.3">
      <c r="C91" s="15">
        <f>'BDD S'!$PF5</f>
        <v>0</v>
      </c>
      <c r="D91" s="15">
        <f>'BDD S'!$PF3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S'!J:PQ,$L$1+5,0)="","",HLOOKUP(C91,'BDD S'!J:PQ,$L$1+5,0))</f>
        <v>#N/A</v>
      </c>
    </row>
    <row r="92" spans="1:19" hidden="1" x14ac:dyDescent="0.3">
      <c r="C92" s="15">
        <f>'BDD S'!$PG5</f>
        <v>0</v>
      </c>
      <c r="D92" s="15">
        <f>'BDD S'!$PG3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S'!J:PQ,$L$1+5,0)="","",HLOOKUP(C92,'BDD S'!J:PQ,$L$1+5,0))</f>
        <v>#N/A</v>
      </c>
    </row>
    <row r="93" spans="1:19" x14ac:dyDescent="0.3">
      <c r="D93" s="10" t="s">
        <v>31</v>
      </c>
    </row>
    <row r="94" spans="1:19" x14ac:dyDescent="0.3">
      <c r="B94" s="24" t="s">
        <v>38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3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57</v>
      </c>
      <c r="C1" s="152" t="str">
        <f>'BDD S'!AJ3</f>
        <v>Activités numériques</v>
      </c>
      <c r="D1" s="152" t="str">
        <f>'BDD S'!BP3</f>
        <v>Chimie</v>
      </c>
      <c r="E1" s="152" t="str">
        <f>'BDD S'!CV3</f>
        <v>S'informer</v>
      </c>
      <c r="F1" s="152" t="str">
        <f>'BDD S'!EB3</f>
        <v>Informer et raconter</v>
      </c>
      <c r="G1" s="152" t="str">
        <f>'BDD S'!FH3</f>
        <v>Français des sciences</v>
      </c>
      <c r="H1" s="152" t="str">
        <f>'BDD S'!GN3</f>
        <v>Physiologie humaine</v>
      </c>
      <c r="I1" s="152" t="str">
        <f>'BDD S'!HT3</f>
        <v>Génétique</v>
      </c>
      <c r="J1" s="152" t="str">
        <f>'BDD S'!IZ3</f>
        <v>Informatique</v>
      </c>
      <c r="K1" s="152" t="str">
        <f>'BDD S'!KF3</f>
        <v>Options 1</v>
      </c>
      <c r="L1" s="152" t="str">
        <f>'BDD S'!LL3</f>
        <v>Production d'un objet technique</v>
      </c>
      <c r="M1" s="152">
        <f>'BDD S'!MR3</f>
        <v>0</v>
      </c>
      <c r="N1" s="152">
        <f>'BDD S'!NX3</f>
        <v>0</v>
      </c>
      <c r="P1" s="152"/>
      <c r="Q1" s="152" t="s">
        <v>57</v>
      </c>
    </row>
    <row r="2" spans="1:17" x14ac:dyDescent="0.3">
      <c r="A2" s="103" t="s">
        <v>106</v>
      </c>
      <c r="B2" s="104">
        <f>MAX('BDD S'!OR:OR)</f>
        <v>15.457753703703705</v>
      </c>
      <c r="C2" s="104">
        <f>MAX('BDD S'!AJ:AJ)</f>
        <v>14.875</v>
      </c>
      <c r="D2" s="104">
        <f>MAX('BDD S'!BP:BP)</f>
        <v>14.90625</v>
      </c>
      <c r="E2" s="104">
        <f>MAX('BDD S'!CV:CV)</f>
        <v>16.364750000000001</v>
      </c>
      <c r="F2" s="104">
        <f>MAX('BDD S'!EB:EB)</f>
        <v>18.200000000000003</v>
      </c>
      <c r="G2" s="104">
        <f>MAX('BDD S'!FH:FH)</f>
        <v>16.399999999999999</v>
      </c>
      <c r="H2" s="104">
        <f>MAX('BDD S'!GN:GN)</f>
        <v>14.693055555555556</v>
      </c>
      <c r="I2" s="104">
        <f>MAX('BDD S'!HT:HT)</f>
        <v>11.8</v>
      </c>
      <c r="J2" s="104">
        <f>MAX('BDD S'!IZ:IZ)</f>
        <v>16.125</v>
      </c>
      <c r="K2" s="104">
        <f>MAX('BDD S'!KF:KF)</f>
        <v>16.75</v>
      </c>
      <c r="L2" s="104">
        <f>MAX('BDD S'!LL:LL)</f>
        <v>15.175000000000001</v>
      </c>
      <c r="M2" s="104">
        <f>MAX('BDD S'!MR:MR)</f>
        <v>0</v>
      </c>
      <c r="N2" s="104">
        <f>MAX('BDD S'!NX:NX)</f>
        <v>0</v>
      </c>
      <c r="O2" s="10"/>
    </row>
    <row r="3" spans="1:17" s="3" customFormat="1" x14ac:dyDescent="0.3">
      <c r="A3" s="103" t="s">
        <v>107</v>
      </c>
      <c r="B3" s="104">
        <f>AVERAGE('BDD S'!OR6:OR31)</f>
        <v>11.546343529202279</v>
      </c>
      <c r="C3" s="104">
        <f>'BDD S'!AF3</f>
        <v>10.148076923076921</v>
      </c>
      <c r="D3" s="104">
        <f>'BDD S'!BL3</f>
        <v>9.912259615384615</v>
      </c>
      <c r="E3" s="104">
        <f>'BDD S'!CR3</f>
        <v>12.579238461538463</v>
      </c>
      <c r="F3" s="104">
        <f>'BDD S'!DX3</f>
        <v>12.715384615384616</v>
      </c>
      <c r="G3" s="104">
        <f>'BDD S'!FD3</f>
        <v>11.006971153846155</v>
      </c>
      <c r="H3" s="104">
        <f>'BDD S'!GJ3</f>
        <v>10.456736111111111</v>
      </c>
      <c r="I3" s="104">
        <f>'BDD S'!HP3</f>
        <v>10.041826923076924</v>
      </c>
      <c r="J3" s="104">
        <f>'BDD S'!IV3</f>
        <v>12.471153846153847</v>
      </c>
      <c r="K3" s="104">
        <f>'BDD S'!KB3</f>
        <v>12.48076923076923</v>
      </c>
      <c r="L3" s="104">
        <f>'BDD S'!LH3</f>
        <v>10.903125000000001</v>
      </c>
      <c r="M3" s="104" t="str">
        <f>'BDD S'!MN3</f>
        <v/>
      </c>
      <c r="N3" s="104" t="str">
        <f>'BDD S'!NT3</f>
        <v/>
      </c>
      <c r="P3" s="11"/>
    </row>
    <row r="4" spans="1:17" x14ac:dyDescent="0.3">
      <c r="A4" s="103" t="s">
        <v>108</v>
      </c>
      <c r="B4" s="104">
        <f>STDEV('BDD S'!OR6:OR31)</f>
        <v>1.4239884167571253</v>
      </c>
      <c r="C4" s="104">
        <f>'BDD S'!AG3</f>
        <v>1.9441186732978546</v>
      </c>
      <c r="D4" s="104">
        <f>'BDD S'!BM3</f>
        <v>1.6340912295935948</v>
      </c>
      <c r="E4" s="104">
        <f>'BDD S'!CS3</f>
        <v>1.8644605451340714</v>
      </c>
      <c r="F4" s="104">
        <f>'BDD S'!DY3</f>
        <v>2.5406033505085683</v>
      </c>
      <c r="G4" s="104">
        <f>'BDD S'!FE3</f>
        <v>1.7738501870726979</v>
      </c>
      <c r="H4" s="104">
        <f>'BDD S'!GK3</f>
        <v>1.5697935846923856</v>
      </c>
      <c r="I4" s="104">
        <f>'BDD S'!HQ3</f>
        <v>0.78106159266632857</v>
      </c>
      <c r="J4" s="104">
        <f>'BDD S'!IW3</f>
        <v>2.8234083330939947</v>
      </c>
      <c r="K4" s="104">
        <f>'BDD S'!KC3</f>
        <v>3.1889834406304765</v>
      </c>
      <c r="L4" s="104">
        <f>'BDD S'!LI3</f>
        <v>1.1286559452678491</v>
      </c>
      <c r="M4" s="104" t="str">
        <f>'BDD S'!MO3</f>
        <v/>
      </c>
      <c r="N4" s="104" t="str">
        <f>'BDD S'!NU3</f>
        <v/>
      </c>
      <c r="O4" s="10"/>
    </row>
    <row r="5" spans="1:17" x14ac:dyDescent="0.3">
      <c r="A5" s="103" t="s">
        <v>109</v>
      </c>
      <c r="B5" s="104">
        <f>MIN('BDD S'!OR:OR)</f>
        <v>9.4217273148148131</v>
      </c>
      <c r="C5" s="104">
        <f>MIN('BDD S'!AJ:AJ)</f>
        <v>6.5406250000000004</v>
      </c>
      <c r="D5" s="104">
        <f>MIN('BDD S'!BP:BP)</f>
        <v>7.21875</v>
      </c>
      <c r="E5" s="104">
        <f>MIN('BDD S'!CV:CV)</f>
        <v>9.6315000000000008</v>
      </c>
      <c r="F5" s="104">
        <f>MIN('BDD S'!EB:EB)</f>
        <v>6.9</v>
      </c>
      <c r="G5" s="104">
        <f>MIN('BDD S'!FH:FH)</f>
        <v>8.7624999999999993</v>
      </c>
      <c r="H5" s="104">
        <f>MIN('BDD S'!GN:GN)</f>
        <v>7.6065972222222218</v>
      </c>
      <c r="I5" s="104">
        <f>MIN('BDD S'!HT:HT)</f>
        <v>8.8187499999999996</v>
      </c>
      <c r="J5" s="104">
        <f>MIN('BDD S'!IZ:IZ)</f>
        <v>6.625</v>
      </c>
      <c r="K5" s="104">
        <f>MIN('BDD S'!KF:KF)</f>
        <v>5.25</v>
      </c>
      <c r="L5" s="104">
        <f>MIN('BDD S'!LL:LL)</f>
        <v>10.31875</v>
      </c>
      <c r="M5" s="104">
        <f>MIN('BDD S'!MR:MR)</f>
        <v>0</v>
      </c>
      <c r="N5" s="104">
        <f>MIN('BDD S'!NX:NX)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Activités numériques</v>
      </c>
      <c r="D6" s="154" t="str">
        <f t="shared" si="0"/>
        <v>Chimie</v>
      </c>
      <c r="E6" s="154" t="str">
        <f t="shared" si="0"/>
        <v>S'informer</v>
      </c>
      <c r="F6" s="154" t="str">
        <f t="shared" si="0"/>
        <v>Informer et raconter</v>
      </c>
      <c r="G6" s="154" t="str">
        <f t="shared" si="0"/>
        <v>Français des sciences</v>
      </c>
      <c r="H6" s="154" t="str">
        <f t="shared" si="0"/>
        <v>Physiologie humaine</v>
      </c>
      <c r="I6" s="154" t="str">
        <f t="shared" si="0"/>
        <v>Génétique</v>
      </c>
      <c r="J6" s="154" t="str">
        <f t="shared" si="0"/>
        <v>Informatique</v>
      </c>
      <c r="K6" s="154" t="str">
        <f t="shared" si="0"/>
        <v>Options 1</v>
      </c>
      <c r="L6" s="154" t="str">
        <f t="shared" si="0"/>
        <v>Production d'un objet technique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110</v>
      </c>
      <c r="B7" s="103"/>
      <c r="C7" s="117">
        <f>'BDD S'!AF4</f>
        <v>26</v>
      </c>
      <c r="D7" s="117">
        <f>'BDD S'!BL4</f>
        <v>26</v>
      </c>
      <c r="E7" s="117">
        <f>'BDD S'!CR4</f>
        <v>26</v>
      </c>
      <c r="F7" s="117">
        <f>'BDD S'!DX4</f>
        <v>26</v>
      </c>
      <c r="G7" s="117">
        <f>'BDD S'!FD4</f>
        <v>26</v>
      </c>
      <c r="H7" s="117">
        <f>'BDD S'!GJ4</f>
        <v>26</v>
      </c>
      <c r="I7" s="117">
        <f>'BDD S'!HP4</f>
        <v>26</v>
      </c>
      <c r="J7" s="117">
        <f>'BDD S'!IV4</f>
        <v>26</v>
      </c>
      <c r="K7" s="117">
        <f>'BDD S'!KB4</f>
        <v>26</v>
      </c>
      <c r="L7" s="117">
        <f>'BDD S'!LH4</f>
        <v>26</v>
      </c>
      <c r="M7" s="117">
        <f>'BDD S'!MN4</f>
        <v>0</v>
      </c>
      <c r="N7" s="117">
        <f>'BDD S'!NT4</f>
        <v>0</v>
      </c>
      <c r="O7" s="10"/>
      <c r="P7" s="103" t="s">
        <v>110</v>
      </c>
      <c r="Q7" s="117">
        <f>C7</f>
        <v>26</v>
      </c>
    </row>
    <row r="8" spans="1:17" x14ac:dyDescent="0.3">
      <c r="A8" s="103" t="s">
        <v>111</v>
      </c>
      <c r="B8" s="103"/>
      <c r="C8" s="117">
        <f>C7-'BDD S'!AG4</f>
        <v>13</v>
      </c>
      <c r="D8" s="117">
        <f>D7-'BDD S'!BM4</f>
        <v>14</v>
      </c>
      <c r="E8" s="117">
        <f>E7-'BDD S'!CS4</f>
        <v>24</v>
      </c>
      <c r="F8" s="117">
        <f>F7-'BDD S'!DY4</f>
        <v>25</v>
      </c>
      <c r="G8" s="117">
        <f>G7-'BDD S'!FE4</f>
        <v>16</v>
      </c>
      <c r="H8" s="117">
        <f>H7-'BDD S'!GK4</f>
        <v>19</v>
      </c>
      <c r="I8" s="117">
        <f>I7-'BDD S'!HQ4</f>
        <v>14</v>
      </c>
      <c r="J8" s="117">
        <f>J7-'BDD S'!IW4</f>
        <v>22</v>
      </c>
      <c r="K8" s="117">
        <f>K7-'BDD S'!KC4</f>
        <v>21</v>
      </c>
      <c r="L8" s="117">
        <f>L7-'BDD S'!LI4</f>
        <v>18</v>
      </c>
      <c r="M8" s="117">
        <f>M7-'BDD S'!MO4</f>
        <v>0</v>
      </c>
      <c r="N8" s="117">
        <f>N7-'BDD S'!NU4</f>
        <v>0</v>
      </c>
      <c r="O8" s="10"/>
      <c r="P8" s="103" t="s">
        <v>112</v>
      </c>
      <c r="Q8" s="117">
        <f>COUNTIF('BDD S'!OS:OS,30)</f>
        <v>9</v>
      </c>
    </row>
    <row r="9" spans="1:17" s="3" customFormat="1" x14ac:dyDescent="0.3">
      <c r="A9" s="103" t="s">
        <v>113</v>
      </c>
      <c r="B9" s="103"/>
      <c r="C9" s="117">
        <f>C7-'BDD S'!AH4-C8</f>
        <v>1</v>
      </c>
      <c r="D9" s="117">
        <f>D7-'BDD S'!BN4-D8</f>
        <v>6</v>
      </c>
      <c r="E9" s="117">
        <f>E7-'BDD S'!CT4-E8</f>
        <v>0</v>
      </c>
      <c r="F9" s="117">
        <f>F7-'BDD S'!DZ4-F8</f>
        <v>0</v>
      </c>
      <c r="G9" s="117">
        <f>G7-'BDD S'!FF4-G8</f>
        <v>5</v>
      </c>
      <c r="H9" s="117">
        <f>H7-'BDD S'!GL4-H8</f>
        <v>2</v>
      </c>
      <c r="I9" s="117">
        <f>I7-'BDD S'!HR4-I8</f>
        <v>3</v>
      </c>
      <c r="J9" s="117">
        <f>J7-'BDD S'!IX4-J8</f>
        <v>0</v>
      </c>
      <c r="K9" s="117">
        <f>K7-'BDD S'!KD4-K8</f>
        <v>0</v>
      </c>
      <c r="L9" s="117">
        <f>L7-'BDD S'!LJ4-L8</f>
        <v>8</v>
      </c>
      <c r="M9" s="117">
        <f>M7-'BDD S'!MP4-M8</f>
        <v>0</v>
      </c>
      <c r="N9" s="117">
        <f>N7-'BDD S'!NV4-N8</f>
        <v>0</v>
      </c>
      <c r="P9" s="103" t="s">
        <v>114</v>
      </c>
      <c r="Q9" s="117">
        <f>COUNTIF('BDD S'!OT:OT,30)-Q8</f>
        <v>14</v>
      </c>
    </row>
    <row r="10" spans="1:17" x14ac:dyDescent="0.3">
      <c r="A10" s="103" t="s">
        <v>115</v>
      </c>
      <c r="B10" s="103"/>
      <c r="C10" s="117">
        <f>C7-C8-C9</f>
        <v>12</v>
      </c>
      <c r="D10" s="117">
        <f t="shared" ref="D10:N10" si="1">D7-D8-D9</f>
        <v>6</v>
      </c>
      <c r="E10" s="117">
        <f t="shared" si="1"/>
        <v>2</v>
      </c>
      <c r="F10" s="117">
        <f t="shared" si="1"/>
        <v>1</v>
      </c>
      <c r="G10" s="117">
        <f t="shared" si="1"/>
        <v>5</v>
      </c>
      <c r="H10" s="117">
        <f t="shared" si="1"/>
        <v>5</v>
      </c>
      <c r="I10" s="117">
        <f t="shared" si="1"/>
        <v>9</v>
      </c>
      <c r="J10" s="117">
        <f t="shared" si="1"/>
        <v>4</v>
      </c>
      <c r="K10" s="117">
        <f t="shared" si="1"/>
        <v>5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116</v>
      </c>
      <c r="Q10" s="117">
        <f>Q7-Q8-Q9</f>
        <v>3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0.5</v>
      </c>
      <c r="D11" s="157">
        <f t="shared" ref="D11:N13" si="2">IF(D$7=0,"",D8/D$7)</f>
        <v>0.53846153846153844</v>
      </c>
      <c r="E11" s="157">
        <f t="shared" si="2"/>
        <v>0.92307692307692313</v>
      </c>
      <c r="F11" s="157">
        <f t="shared" si="2"/>
        <v>0.96153846153846156</v>
      </c>
      <c r="G11" s="157">
        <f t="shared" si="2"/>
        <v>0.61538461538461542</v>
      </c>
      <c r="H11" s="157">
        <f t="shared" si="2"/>
        <v>0.73076923076923073</v>
      </c>
      <c r="I11" s="157">
        <f t="shared" si="2"/>
        <v>0.53846153846153844</v>
      </c>
      <c r="J11" s="157">
        <f t="shared" si="2"/>
        <v>0.84615384615384615</v>
      </c>
      <c r="K11" s="157">
        <f t="shared" si="2"/>
        <v>0.80769230769230771</v>
      </c>
      <c r="L11" s="157">
        <f t="shared" si="2"/>
        <v>0.69230769230769229</v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0.34615384615384615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3.8461538461538464E-2</v>
      </c>
      <c r="D12" s="157">
        <f t="shared" si="2"/>
        <v>0.23076923076923078</v>
      </c>
      <c r="E12" s="157">
        <f t="shared" si="2"/>
        <v>0</v>
      </c>
      <c r="F12" s="157">
        <f t="shared" si="2"/>
        <v>0</v>
      </c>
      <c r="G12" s="157">
        <f t="shared" si="2"/>
        <v>0.19230769230769232</v>
      </c>
      <c r="H12" s="157">
        <f t="shared" si="2"/>
        <v>7.6923076923076927E-2</v>
      </c>
      <c r="I12" s="157">
        <f t="shared" si="2"/>
        <v>0.11538461538461539</v>
      </c>
      <c r="J12" s="157">
        <f t="shared" si="2"/>
        <v>0</v>
      </c>
      <c r="K12" s="157">
        <f t="shared" si="2"/>
        <v>0</v>
      </c>
      <c r="L12" s="157">
        <f t="shared" si="2"/>
        <v>0.30769230769230771</v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0.53846153846153844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0.46153846153846156</v>
      </c>
      <c r="D13" s="157">
        <f t="shared" si="2"/>
        <v>0.23076923076923078</v>
      </c>
      <c r="E13" s="157">
        <f t="shared" si="2"/>
        <v>7.6923076923076927E-2</v>
      </c>
      <c r="F13" s="157">
        <f t="shared" si="2"/>
        <v>3.8461538461538464E-2</v>
      </c>
      <c r="G13" s="157">
        <f t="shared" si="2"/>
        <v>0.19230769230769232</v>
      </c>
      <c r="H13" s="157">
        <f t="shared" si="2"/>
        <v>0.19230769230769232</v>
      </c>
      <c r="I13" s="157">
        <f t="shared" si="2"/>
        <v>0.34615384615384615</v>
      </c>
      <c r="J13" s="157">
        <f t="shared" si="2"/>
        <v>0.15384615384615385</v>
      </c>
      <c r="K13" s="157">
        <f t="shared" si="2"/>
        <v>0.19230769230769232</v>
      </c>
      <c r="L13" s="157">
        <f t="shared" si="2"/>
        <v>0</v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0.11538461538461539</v>
      </c>
    </row>
  </sheetData>
  <sheetProtection password="E2B2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3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  <pageSetUpPr fitToPage="1"/>
  </sheetPr>
  <dimension ref="A1:AH78"/>
  <sheetViews>
    <sheetView showGridLines="0" showZeros="0" workbookViewId="0">
      <pane xSplit="4" ySplit="5" topLeftCell="E30" activePane="bottomRight" state="frozen"/>
      <selection pane="topRight" activeCell="E1" sqref="E1"/>
      <selection pane="bottomLeft" activeCell="A6" sqref="A6"/>
      <selection pane="bottomRight" activeCell="F6" sqref="F6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17.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70</v>
      </c>
      <c r="L1" s="62" t="s">
        <v>69</v>
      </c>
      <c r="M1" s="64" t="s">
        <v>134</v>
      </c>
      <c r="N1" s="62" t="s">
        <v>181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46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47</v>
      </c>
      <c r="H4" s="40"/>
      <c r="I4" s="40"/>
      <c r="J4" s="40"/>
      <c r="K4" s="40"/>
      <c r="L4" s="40"/>
      <c r="M4" s="40" t="s">
        <v>48</v>
      </c>
      <c r="N4" s="40"/>
      <c r="O4" s="40"/>
      <c r="P4" s="40"/>
      <c r="R4" s="39"/>
      <c r="S4" s="39"/>
      <c r="U4" s="40" t="s">
        <v>49</v>
      </c>
      <c r="V4" s="40"/>
      <c r="W4" s="40"/>
      <c r="X4" s="40" t="s">
        <v>50</v>
      </c>
      <c r="Y4" s="40"/>
      <c r="Z4" s="40"/>
      <c r="AA4" s="40" t="s">
        <v>51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52</v>
      </c>
      <c r="H5" s="41" t="s">
        <v>53</v>
      </c>
      <c r="I5" s="41" t="s">
        <v>54</v>
      </c>
      <c r="J5" s="41" t="s">
        <v>55</v>
      </c>
      <c r="K5" s="41" t="s">
        <v>56</v>
      </c>
      <c r="L5" s="41" t="s">
        <v>57</v>
      </c>
      <c r="M5" s="41" t="s">
        <v>58</v>
      </c>
      <c r="N5" s="41" t="s">
        <v>59</v>
      </c>
      <c r="O5" s="41" t="s">
        <v>56</v>
      </c>
      <c r="P5" s="41" t="s">
        <v>60</v>
      </c>
      <c r="Q5" s="41" t="s">
        <v>0</v>
      </c>
      <c r="R5" s="42" t="s">
        <v>61</v>
      </c>
      <c r="S5" s="42" t="s">
        <v>75</v>
      </c>
      <c r="U5" s="41" t="s">
        <v>62</v>
      </c>
      <c r="V5" s="41" t="s">
        <v>63</v>
      </c>
      <c r="W5" s="41" t="s">
        <v>64</v>
      </c>
      <c r="X5" s="41" t="s">
        <v>62</v>
      </c>
      <c r="Y5" s="41" t="s">
        <v>65</v>
      </c>
      <c r="Z5" s="41" t="s">
        <v>66</v>
      </c>
      <c r="AA5" s="41" t="s">
        <v>67</v>
      </c>
      <c r="AB5" s="41" t="s">
        <v>68</v>
      </c>
      <c r="AD5" s="41" t="s">
        <v>243</v>
      </c>
      <c r="AE5" s="41" t="s">
        <v>244</v>
      </c>
      <c r="AF5" s="41" t="s">
        <v>245</v>
      </c>
    </row>
    <row r="6" spans="1:34" s="38" customFormat="1" ht="31.2" x14ac:dyDescent="0.3">
      <c r="A6" s="43" t="s">
        <v>134</v>
      </c>
      <c r="B6" s="44" t="s">
        <v>4</v>
      </c>
      <c r="C6" s="56" t="s">
        <v>135</v>
      </c>
      <c r="D6" s="56" t="s">
        <v>136</v>
      </c>
      <c r="E6" s="43" t="s">
        <v>21</v>
      </c>
      <c r="F6" s="160" t="s">
        <v>137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tr">
        <f>H!A4</f>
        <v>FRA</v>
      </c>
    </row>
    <row r="7" spans="1:34" x14ac:dyDescent="0.3">
      <c r="A7" s="165"/>
      <c r="B7" s="59" t="s">
        <v>1</v>
      </c>
      <c r="C7" s="60"/>
      <c r="D7" s="161" t="s">
        <v>138</v>
      </c>
      <c r="E7" s="60"/>
      <c r="F7" s="160"/>
      <c r="G7" s="164">
        <v>1.5</v>
      </c>
      <c r="H7" s="164">
        <v>2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8</v>
      </c>
      <c r="N7" s="51">
        <f>M7*J7</f>
        <v>28</v>
      </c>
      <c r="O7" s="51">
        <f>M7*K7</f>
        <v>32</v>
      </c>
      <c r="P7" s="51">
        <f>L7*M7</f>
        <v>60</v>
      </c>
      <c r="Q7" s="53"/>
      <c r="R7" s="69">
        <f>IF(OR(SUM(M$78)=0,M7=""),"",M7/M$78)</f>
        <v>0.5</v>
      </c>
      <c r="S7" s="96">
        <v>0.4</v>
      </c>
      <c r="U7" s="51">
        <f t="shared" ref="U7:Z7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247</v>
      </c>
      <c r="AE7" s="179" t="s">
        <v>262</v>
      </c>
      <c r="AF7" s="180">
        <f>(G7*3+H7*4+I7*4)*M7/16/IF(AE7="cours S &amp; L fusionnés",2,IF(AE7="cours S &amp; L identiques",4/3,1))</f>
        <v>4.6875</v>
      </c>
      <c r="AH7" s="177" t="str">
        <f>H!A5</f>
        <v>URS</v>
      </c>
    </row>
    <row r="8" spans="1:34" x14ac:dyDescent="0.3">
      <c r="A8" s="165"/>
      <c r="B8" s="59" t="s">
        <v>2</v>
      </c>
      <c r="C8" s="60"/>
      <c r="D8" s="161" t="s">
        <v>139</v>
      </c>
      <c r="E8" s="60"/>
      <c r="F8" s="160"/>
      <c r="G8" s="164">
        <v>1.5</v>
      </c>
      <c r="H8" s="164">
        <v>2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IF(OR(SUM(M$78)=0,M8=""),"",M8/M$78)</f>
        <v>0.5</v>
      </c>
      <c r="S8" s="96">
        <v>0.4</v>
      </c>
      <c r="U8" s="51">
        <f t="shared" ref="U8:Z11" si="2">U7</f>
        <v>24</v>
      </c>
      <c r="V8" s="54" t="str">
        <f t="shared" si="2"/>
        <v>OK</v>
      </c>
      <c r="W8" s="54" t="str">
        <f t="shared" si="2"/>
        <v>erreur</v>
      </c>
      <c r="X8" s="51">
        <f t="shared" si="2"/>
        <v>11.2</v>
      </c>
      <c r="Y8" s="54" t="str">
        <f t="shared" si="2"/>
        <v>OK</v>
      </c>
      <c r="Z8" s="54" t="str">
        <f t="shared" si="2"/>
        <v>erreur</v>
      </c>
      <c r="AA8" s="54" t="str">
        <f t="shared" si="1"/>
        <v>OK</v>
      </c>
      <c r="AB8" s="54" t="str">
        <f t="shared" si="1"/>
        <v>OK</v>
      </c>
      <c r="AD8" s="178" t="s">
        <v>247</v>
      </c>
      <c r="AE8" s="179" t="s">
        <v>262</v>
      </c>
      <c r="AF8" s="180">
        <f>(G8*3+H8*4+I8*4)*M8/16/IF(AE8="cours S &amp; L fusionnés",2,IF(AE8="cours S &amp; L identiques",4/3,1))</f>
        <v>4.6875</v>
      </c>
      <c r="AH8" s="177" t="str">
        <f>H!A6</f>
        <v>NIV</v>
      </c>
    </row>
    <row r="9" spans="1:34" x14ac:dyDescent="0.3">
      <c r="A9" s="165"/>
      <c r="B9" s="59" t="s">
        <v>3</v>
      </c>
      <c r="C9" s="60"/>
      <c r="D9" s="161"/>
      <c r="E9" s="60"/>
      <c r="F9" s="160"/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IF(OR(SUM(M$78)=0,M9=""),"",M9/M$78)</f>
        <v/>
      </c>
      <c r="S9" s="96">
        <v>0.4</v>
      </c>
      <c r="U9" s="51">
        <f t="shared" si="2"/>
        <v>24</v>
      </c>
      <c r="V9" s="54" t="str">
        <f t="shared" si="2"/>
        <v>OK</v>
      </c>
      <c r="W9" s="54" t="str">
        <f t="shared" si="2"/>
        <v>erreur</v>
      </c>
      <c r="X9" s="51">
        <f t="shared" si="2"/>
        <v>11.2</v>
      </c>
      <c r="Y9" s="54" t="str">
        <f t="shared" si="2"/>
        <v>OK</v>
      </c>
      <c r="Z9" s="54" t="str">
        <f t="shared" si="2"/>
        <v>erreur</v>
      </c>
      <c r="AA9" s="54" t="str">
        <f t="shared" si="1"/>
        <v>OK</v>
      </c>
      <c r="AB9" s="54" t="str">
        <f t="shared" si="1"/>
        <v>OK</v>
      </c>
      <c r="AD9" s="178"/>
      <c r="AE9" s="179"/>
      <c r="AF9" s="180">
        <f>(G9*3+H9*4+I9*4)*M9/16/IF(AE9="cours S &amp; L fusionnés",2,IF(AE9="cours S &amp; L identiques",4/3,1))</f>
        <v>0</v>
      </c>
      <c r="AH9" s="177" t="str">
        <f>H!A7</f>
        <v>HEN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>
        <v>0.4</v>
      </c>
      <c r="U10" s="51">
        <f t="shared" si="2"/>
        <v>24</v>
      </c>
      <c r="V10" s="54" t="str">
        <f t="shared" si="2"/>
        <v>OK</v>
      </c>
      <c r="W10" s="54" t="str">
        <f t="shared" si="2"/>
        <v>erreur</v>
      </c>
      <c r="X10" s="51">
        <f t="shared" si="2"/>
        <v>11.2</v>
      </c>
      <c r="Y10" s="54" t="str">
        <f t="shared" si="2"/>
        <v>OK</v>
      </c>
      <c r="Z10" s="54" t="str">
        <f t="shared" si="2"/>
        <v>erreur</v>
      </c>
      <c r="AA10" s="54" t="str">
        <f t="shared" si="1"/>
        <v>OK</v>
      </c>
      <c r="AB10" s="54" t="str">
        <f t="shared" si="1"/>
        <v>OK</v>
      </c>
      <c r="AD10" s="178"/>
      <c r="AE10" s="179"/>
      <c r="AF10" s="180">
        <f>(G10*3+H10*4+I10*4)*M10/16/IF(AE10="cours S &amp; L fusionnés",2,IF(AE10="cours S &amp; L identiques",4/3,1))</f>
        <v>0</v>
      </c>
      <c r="AH10" s="177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>
        <v>0.4</v>
      </c>
      <c r="U11" s="51">
        <f t="shared" si="2"/>
        <v>24</v>
      </c>
      <c r="V11" s="54" t="str">
        <f t="shared" si="2"/>
        <v>OK</v>
      </c>
      <c r="W11" s="54" t="str">
        <f t="shared" si="2"/>
        <v>erreur</v>
      </c>
      <c r="X11" s="51">
        <f t="shared" si="2"/>
        <v>11.2</v>
      </c>
      <c r="Y11" s="54" t="str">
        <f t="shared" si="2"/>
        <v>OK</v>
      </c>
      <c r="Z11" s="54" t="str">
        <f t="shared" si="2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6</v>
      </c>
      <c r="C12" s="43" t="s">
        <v>140</v>
      </c>
      <c r="D12" s="56" t="s">
        <v>141</v>
      </c>
      <c r="E12" s="43" t="s">
        <v>21</v>
      </c>
      <c r="F12" s="160" t="s">
        <v>142</v>
      </c>
      <c r="G12" s="45"/>
      <c r="H12" s="45"/>
      <c r="I12" s="45"/>
      <c r="J12" s="46">
        <f>J13</f>
        <v>3.5</v>
      </c>
      <c r="K12" s="46">
        <f>K13</f>
        <v>4</v>
      </c>
      <c r="L12" s="46">
        <f>SUM(J12:K12)</f>
        <v>7.5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56</v>
      </c>
      <c r="O12" s="46">
        <f>IF($E12="Optionnel",SUBTOTAL(9,N13),SUBTOTAL(9,O13:O17))</f>
        <v>64</v>
      </c>
      <c r="P12" s="46">
        <f>IF($E12="Optionnel",SUBTOTAL(9,P13),SUBTOTAL(9,P13:P17))</f>
        <v>120</v>
      </c>
      <c r="Q12" s="48">
        <v>5</v>
      </c>
      <c r="R12" s="68"/>
      <c r="S12" s="68"/>
      <c r="U12" s="46">
        <f>IF(Q12="","",P12/Q12)</f>
        <v>24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11.2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tr">
        <f>H!A10</f>
        <v>MBO</v>
      </c>
    </row>
    <row r="13" spans="1:34" x14ac:dyDescent="0.3">
      <c r="A13" s="165"/>
      <c r="B13" s="59" t="s">
        <v>1</v>
      </c>
      <c r="C13" s="60"/>
      <c r="D13" s="161" t="s">
        <v>143</v>
      </c>
      <c r="E13" s="60"/>
      <c r="F13" s="160" t="s">
        <v>144</v>
      </c>
      <c r="G13" s="164">
        <v>1</v>
      </c>
      <c r="H13" s="164">
        <v>1.5</v>
      </c>
      <c r="I13" s="164">
        <v>1</v>
      </c>
      <c r="J13" s="51">
        <f>SUM(G13:I13)</f>
        <v>3.5</v>
      </c>
      <c r="K13" s="50">
        <v>4</v>
      </c>
      <c r="L13" s="51">
        <f>IF(OR(AND(D13&lt;&gt;"",SUM(J13:K13)=0),AND(D13="",SUM(J13:K13)&lt;&gt;0)),"erreur",SUM(J13:K13))</f>
        <v>7.5</v>
      </c>
      <c r="M13" s="52">
        <v>6</v>
      </c>
      <c r="N13" s="51">
        <f>M13*J13</f>
        <v>21</v>
      </c>
      <c r="O13" s="51">
        <f>M13*K13</f>
        <v>24</v>
      </c>
      <c r="P13" s="51">
        <f>L13*M13</f>
        <v>45</v>
      </c>
      <c r="Q13" s="53"/>
      <c r="R13" s="69">
        <f>IF(OR(SUM(M$78)=0,M13=""),"",M13/M$78)</f>
        <v>0.375</v>
      </c>
      <c r="S13" s="96">
        <v>0.4</v>
      </c>
      <c r="U13" s="51">
        <f t="shared" ref="U13:Z13" si="3">U12</f>
        <v>24</v>
      </c>
      <c r="V13" s="54" t="str">
        <f t="shared" si="3"/>
        <v>OK</v>
      </c>
      <c r="W13" s="54" t="str">
        <f t="shared" si="3"/>
        <v>erreur</v>
      </c>
      <c r="X13" s="51">
        <f t="shared" si="3"/>
        <v>11.2</v>
      </c>
      <c r="Y13" s="54" t="str">
        <f t="shared" si="3"/>
        <v>OK</v>
      </c>
      <c r="Z13" s="54" t="str">
        <f t="shared" si="3"/>
        <v>erreur</v>
      </c>
      <c r="AA13" s="54" t="str">
        <f t="shared" si="1"/>
        <v>OK</v>
      </c>
      <c r="AB13" s="54" t="str">
        <f t="shared" si="1"/>
        <v>OK</v>
      </c>
      <c r="AD13" s="178" t="s">
        <v>248</v>
      </c>
      <c r="AE13" s="179" t="s">
        <v>262</v>
      </c>
      <c r="AF13" s="180">
        <f>(G13*3+H13*4+I13*4)*M13/16/IF(AE13="cours S &amp; L fusionnés",2,IF(AE13="cours S &amp; L identiques",4/3,1))</f>
        <v>3.65625</v>
      </c>
      <c r="AH13" s="177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145</v>
      </c>
      <c r="E14" s="60"/>
      <c r="F14" s="160" t="s">
        <v>146</v>
      </c>
      <c r="G14" s="164">
        <v>1</v>
      </c>
      <c r="H14" s="164">
        <v>1.5</v>
      </c>
      <c r="I14" s="164">
        <v>1</v>
      </c>
      <c r="J14" s="51">
        <f>IF(AND(D14&lt;&gt;"",SUM(G14:I14)&lt;&gt;J13),"erreur",SUM(G14:I14))</f>
        <v>3.5</v>
      </c>
      <c r="K14" s="50">
        <v>4</v>
      </c>
      <c r="L14" s="51">
        <f>IF(OR(AND(D14&lt;&gt;"",SUM(J14:K14)=0),AND(D14="",SUM(J14:K14)&lt;&gt;0),AND(D14&lt;&gt;"",K14&lt;&gt;K13)),"erreur",SUM(J14:K14))</f>
        <v>7.5</v>
      </c>
      <c r="M14" s="52">
        <v>10</v>
      </c>
      <c r="N14" s="51">
        <f>M14*J14</f>
        <v>35</v>
      </c>
      <c r="O14" s="51">
        <f>M14*K14</f>
        <v>40</v>
      </c>
      <c r="P14" s="51">
        <f>L14*M14</f>
        <v>75</v>
      </c>
      <c r="Q14" s="53"/>
      <c r="R14" s="69">
        <f>IF(OR(SUM(M$78)=0,M14=""),"",M14/M$78)</f>
        <v>0.625</v>
      </c>
      <c r="S14" s="96">
        <v>0.4</v>
      </c>
      <c r="U14" s="51">
        <f t="shared" ref="U14:Z17" si="4">U13</f>
        <v>24</v>
      </c>
      <c r="V14" s="54" t="str">
        <f t="shared" si="4"/>
        <v>OK</v>
      </c>
      <c r="W14" s="54" t="str">
        <f t="shared" si="4"/>
        <v>erreur</v>
      </c>
      <c r="X14" s="51">
        <f t="shared" si="4"/>
        <v>11.2</v>
      </c>
      <c r="Y14" s="54" t="str">
        <f t="shared" si="4"/>
        <v>OK</v>
      </c>
      <c r="Z14" s="54" t="str">
        <f t="shared" si="4"/>
        <v>erreur</v>
      </c>
      <c r="AA14" s="54" t="str">
        <f t="shared" si="1"/>
        <v>OK</v>
      </c>
      <c r="AB14" s="54" t="str">
        <f t="shared" si="1"/>
        <v>OK</v>
      </c>
      <c r="AD14" s="178" t="s">
        <v>248</v>
      </c>
      <c r="AE14" s="179" t="s">
        <v>262</v>
      </c>
      <c r="AF14" s="180">
        <f>(G14*3+H14*4+I14*4)*M14/16/IF(AE14="cours S &amp; L fusionnés",2,IF(AE14="cours S &amp; L identiques",4/3,1))</f>
        <v>6.09375</v>
      </c>
      <c r="AH14" s="177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1"/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>
        <v>0.4</v>
      </c>
      <c r="U15" s="51">
        <f t="shared" si="4"/>
        <v>24</v>
      </c>
      <c r="V15" s="54" t="str">
        <f t="shared" si="4"/>
        <v>OK</v>
      </c>
      <c r="W15" s="54" t="str">
        <f t="shared" si="4"/>
        <v>erreur</v>
      </c>
      <c r="X15" s="51">
        <f t="shared" si="4"/>
        <v>11.2</v>
      </c>
      <c r="Y15" s="54" t="str">
        <f t="shared" si="4"/>
        <v>OK</v>
      </c>
      <c r="Z15" s="54" t="str">
        <f t="shared" si="4"/>
        <v>erreur</v>
      </c>
      <c r="AA15" s="54" t="str">
        <f t="shared" si="1"/>
        <v>OK</v>
      </c>
      <c r="AB15" s="54" t="str">
        <f t="shared" si="1"/>
        <v>OK</v>
      </c>
      <c r="AD15" s="178"/>
      <c r="AE15" s="179"/>
      <c r="AF15" s="180">
        <f>(G15*3+H15*4+I15*4)*M15/16/IF(AE15="cours S &amp; L fusionnés",2,IF(AE15="cours S &amp; L identiques",4/3,1))</f>
        <v>0</v>
      </c>
      <c r="AH15" s="177">
        <f>H!A13</f>
        <v>0</v>
      </c>
    </row>
    <row r="16" spans="1:34" x14ac:dyDescent="0.3">
      <c r="A16" s="165"/>
      <c r="B16" s="59" t="s">
        <v>5</v>
      </c>
      <c r="C16" s="60"/>
      <c r="D16" s="161"/>
      <c r="E16" s="60"/>
      <c r="F16" s="161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>
        <v>0.4</v>
      </c>
      <c r="U16" s="51">
        <f t="shared" si="4"/>
        <v>24</v>
      </c>
      <c r="V16" s="54" t="str">
        <f t="shared" si="4"/>
        <v>OK</v>
      </c>
      <c r="W16" s="54" t="str">
        <f t="shared" si="4"/>
        <v>erreur</v>
      </c>
      <c r="X16" s="51">
        <f t="shared" si="4"/>
        <v>11.2</v>
      </c>
      <c r="Y16" s="54" t="str">
        <f t="shared" si="4"/>
        <v>OK</v>
      </c>
      <c r="Z16" s="54" t="str">
        <f t="shared" si="4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269</v>
      </c>
    </row>
    <row r="17" spans="1:34" x14ac:dyDescent="0.3">
      <c r="A17" s="165"/>
      <c r="B17" s="59" t="s">
        <v>20</v>
      </c>
      <c r="C17" s="60"/>
      <c r="D17" s="161"/>
      <c r="E17" s="60"/>
      <c r="F17" s="161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>
        <v>0.4</v>
      </c>
      <c r="U17" s="51">
        <f t="shared" si="4"/>
        <v>24</v>
      </c>
      <c r="V17" s="54" t="str">
        <f t="shared" si="4"/>
        <v>OK</v>
      </c>
      <c r="W17" s="54" t="str">
        <f t="shared" si="4"/>
        <v>erreur</v>
      </c>
      <c r="X17" s="51">
        <f t="shared" si="4"/>
        <v>11.2</v>
      </c>
      <c r="Y17" s="54" t="str">
        <f t="shared" si="4"/>
        <v>OK</v>
      </c>
      <c r="Z17" s="54" t="str">
        <f t="shared" si="4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7</v>
      </c>
      <c r="C18" s="43" t="s">
        <v>147</v>
      </c>
      <c r="D18" s="56" t="s">
        <v>148</v>
      </c>
      <c r="E18" s="43" t="s">
        <v>21</v>
      </c>
      <c r="F18" s="160" t="s">
        <v>149</v>
      </c>
      <c r="G18" s="45"/>
      <c r="H18" s="45"/>
      <c r="I18" s="45"/>
      <c r="J18" s="46">
        <f>J19</f>
        <v>3</v>
      </c>
      <c r="K18" s="46">
        <f>K19</f>
        <v>5</v>
      </c>
      <c r="L18" s="46">
        <f>SUM(J18:K18)</f>
        <v>8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80</v>
      </c>
      <c r="P18" s="46">
        <f>IF($E18="Optionnel",SUBTOTAL(9,P19),SUBTOTAL(9,P19:P23))</f>
        <v>128</v>
      </c>
      <c r="Q18" s="48">
        <v>5</v>
      </c>
      <c r="R18" s="68"/>
      <c r="S18" s="68"/>
      <c r="U18" s="46">
        <f>IF(Q18="","",P18/Q18)</f>
        <v>25.6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5"/>
      <c r="B19" s="59" t="s">
        <v>1</v>
      </c>
      <c r="C19" s="60"/>
      <c r="D19" s="161" t="s">
        <v>150</v>
      </c>
      <c r="E19" s="60"/>
      <c r="F19" s="160" t="s">
        <v>151</v>
      </c>
      <c r="G19" s="164">
        <v>1</v>
      </c>
      <c r="H19" s="164">
        <v>2</v>
      </c>
      <c r="I19" s="164"/>
      <c r="J19" s="51">
        <f>SUM(G19:I19)</f>
        <v>3</v>
      </c>
      <c r="K19" s="50">
        <v>5</v>
      </c>
      <c r="L19" s="51">
        <f>IF(OR(AND(D19&lt;&gt;"",SUM(J19:K19)=0),AND(D19="",SUM(J19:K19)&lt;&gt;0)),"erreur",SUM(J19:K19))</f>
        <v>8</v>
      </c>
      <c r="M19" s="52">
        <v>8</v>
      </c>
      <c r="N19" s="51">
        <f>M19*J19</f>
        <v>24</v>
      </c>
      <c r="O19" s="51">
        <f>M19*K19</f>
        <v>40</v>
      </c>
      <c r="P19" s="51">
        <f>L19*M19</f>
        <v>64</v>
      </c>
      <c r="Q19" s="53"/>
      <c r="R19" s="69">
        <f>IF(OR(SUM(M$78)=0,M19=""),"",M19/M$78)</f>
        <v>0.5</v>
      </c>
      <c r="S19" s="96">
        <v>0.4</v>
      </c>
      <c r="U19" s="51">
        <f t="shared" ref="U19:Z19" si="5">U18</f>
        <v>25.6</v>
      </c>
      <c r="V19" s="54" t="str">
        <f t="shared" si="5"/>
        <v>OK</v>
      </c>
      <c r="W19" s="54" t="str">
        <f t="shared" si="5"/>
        <v>erreur</v>
      </c>
      <c r="X19" s="51">
        <f t="shared" si="5"/>
        <v>9.6</v>
      </c>
      <c r="Y19" s="54" t="str">
        <f t="shared" si="5"/>
        <v>OK</v>
      </c>
      <c r="Z19" s="54" t="str">
        <f t="shared" si="5"/>
        <v>erreur</v>
      </c>
      <c r="AA19" s="54" t="str">
        <f t="shared" si="1"/>
        <v>OK</v>
      </c>
      <c r="AB19" s="54" t="str">
        <f t="shared" si="1"/>
        <v>OK</v>
      </c>
      <c r="AD19" s="178" t="s">
        <v>252</v>
      </c>
      <c r="AE19" s="179"/>
      <c r="AF19" s="180">
        <f>(G19*3+H19*4+I19*4)*M19/16/IF(AE19="cours S &amp; L fusionnés",2,IF(AE19="cours S &amp; L identiques",4/3,1))</f>
        <v>5.5</v>
      </c>
      <c r="AH19" s="177">
        <f>H!A17</f>
        <v>0</v>
      </c>
    </row>
    <row r="20" spans="1:34" x14ac:dyDescent="0.3">
      <c r="A20" s="165"/>
      <c r="B20" s="59" t="s">
        <v>2</v>
      </c>
      <c r="C20" s="60"/>
      <c r="D20" s="161" t="s">
        <v>268</v>
      </c>
      <c r="E20" s="60"/>
      <c r="F20" s="160" t="s">
        <v>152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5</v>
      </c>
      <c r="L20" s="51">
        <f>IF(OR(AND(D20&lt;&gt;"",SUM(J20:K20)=0),AND(D20="",SUM(J20:K20)&lt;&gt;0),AND(D20&lt;&gt;"",K20&lt;&gt;K19)),"erreur",SUM(J20:K20))</f>
        <v>8</v>
      </c>
      <c r="M20" s="52">
        <v>8</v>
      </c>
      <c r="N20" s="51">
        <f>M20*J20</f>
        <v>24</v>
      </c>
      <c r="O20" s="51">
        <f>M20*K20</f>
        <v>40</v>
      </c>
      <c r="P20" s="51">
        <f>L20*M20</f>
        <v>64</v>
      </c>
      <c r="Q20" s="53"/>
      <c r="R20" s="69">
        <f>IF(OR(SUM(M$78)=0,M20=""),"",M20/M$78)</f>
        <v>0.5</v>
      </c>
      <c r="S20" s="96">
        <v>0.4</v>
      </c>
      <c r="U20" s="51">
        <f t="shared" ref="U20:Z23" si="6">U19</f>
        <v>25.6</v>
      </c>
      <c r="V20" s="54" t="str">
        <f t="shared" si="6"/>
        <v>OK</v>
      </c>
      <c r="W20" s="54" t="str">
        <f t="shared" si="6"/>
        <v>erreur</v>
      </c>
      <c r="X20" s="51">
        <f t="shared" si="6"/>
        <v>9.6</v>
      </c>
      <c r="Y20" s="54" t="str">
        <f t="shared" si="6"/>
        <v>OK</v>
      </c>
      <c r="Z20" s="54" t="str">
        <f t="shared" si="6"/>
        <v>erreur</v>
      </c>
      <c r="AA20" s="54" t="str">
        <f t="shared" si="1"/>
        <v>OK</v>
      </c>
      <c r="AB20" s="54" t="str">
        <f t="shared" si="1"/>
        <v>OK</v>
      </c>
      <c r="AD20" s="178" t="s">
        <v>252</v>
      </c>
      <c r="AE20" s="179"/>
      <c r="AF20" s="180">
        <f>(G20*3+H20*4+I20*4)*M20/16/IF(AE20="cours S &amp; L fusionnés",2,IF(AE20="cours S &amp; L identiques",4/3,1))</f>
        <v>5.5</v>
      </c>
      <c r="AH20" s="177">
        <f>H!A18</f>
        <v>0</v>
      </c>
    </row>
    <row r="21" spans="1:34" x14ac:dyDescent="0.3">
      <c r="A21" s="165"/>
      <c r="B21" s="59" t="s">
        <v>3</v>
      </c>
      <c r="C21" s="60"/>
      <c r="D21" s="161"/>
      <c r="E21" s="60"/>
      <c r="F21" s="160" t="s">
        <v>153</v>
      </c>
      <c r="G21" s="164"/>
      <c r="H21" s="164"/>
      <c r="I21" s="164"/>
      <c r="J21" s="51">
        <f>IF(AND(D21&lt;&gt;"",SUM(G21:I21)&lt;&gt;J20),"erreur",SUM(G21:I21))</f>
        <v>0</v>
      </c>
      <c r="K21" s="50"/>
      <c r="L21" s="51">
        <f>IF(OR(AND(D21&lt;&gt;"",SUM(J21:K21)=0),AND(D21="",SUM(J21:K21)&lt;&gt;0),AND(D21&lt;&gt;"",K21&lt;&gt;K20)),"erreur",SUM(J21:K21))</f>
        <v>0</v>
      </c>
      <c r="M21" s="52"/>
      <c r="N21" s="51">
        <f>M21*J21</f>
        <v>0</v>
      </c>
      <c r="O21" s="51">
        <f>M21*K21</f>
        <v>0</v>
      </c>
      <c r="P21" s="51">
        <f>L21*M21</f>
        <v>0</v>
      </c>
      <c r="Q21" s="53"/>
      <c r="R21" s="69" t="str">
        <f>IF(OR(SUM(M$78)=0,M21=""),"",M21/M$78)</f>
        <v/>
      </c>
      <c r="S21" s="96">
        <v>0.4</v>
      </c>
      <c r="U21" s="51">
        <f t="shared" si="6"/>
        <v>25.6</v>
      </c>
      <c r="V21" s="54" t="str">
        <f t="shared" si="6"/>
        <v>OK</v>
      </c>
      <c r="W21" s="54" t="str">
        <f t="shared" si="6"/>
        <v>erreur</v>
      </c>
      <c r="X21" s="51">
        <f t="shared" si="6"/>
        <v>9.6</v>
      </c>
      <c r="Y21" s="54" t="str">
        <f t="shared" si="6"/>
        <v>OK</v>
      </c>
      <c r="Z21" s="54" t="str">
        <f t="shared" si="6"/>
        <v>erreur</v>
      </c>
      <c r="AA21" s="54" t="str">
        <f t="shared" si="1"/>
        <v>OK</v>
      </c>
      <c r="AB21" s="54" t="str">
        <f t="shared" si="1"/>
        <v>OK</v>
      </c>
      <c r="AD21" s="178"/>
      <c r="AE21" s="179"/>
      <c r="AF21" s="180">
        <f>(G21*3+H21*4+I21*4)*M21/16/IF(AE21="cours S &amp; L fusionnés",2,IF(AE21="cours S &amp; L identiques",4/3,1))</f>
        <v>0</v>
      </c>
      <c r="AH21" s="177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 t="s">
        <v>154</v>
      </c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>
        <v>0.4</v>
      </c>
      <c r="U22" s="51">
        <f t="shared" si="6"/>
        <v>25.6</v>
      </c>
      <c r="V22" s="54" t="str">
        <f t="shared" si="6"/>
        <v>OK</v>
      </c>
      <c r="W22" s="54" t="str">
        <f t="shared" si="6"/>
        <v>erreur</v>
      </c>
      <c r="X22" s="51">
        <f t="shared" si="6"/>
        <v>9.6</v>
      </c>
      <c r="Y22" s="54" t="str">
        <f t="shared" si="6"/>
        <v>OK</v>
      </c>
      <c r="Z22" s="54" t="str">
        <f t="shared" si="6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>
        <v>0.4</v>
      </c>
      <c r="U23" s="51">
        <f t="shared" si="6"/>
        <v>25.6</v>
      </c>
      <c r="V23" s="54" t="str">
        <f t="shared" si="6"/>
        <v>OK</v>
      </c>
      <c r="W23" s="54" t="str">
        <f t="shared" si="6"/>
        <v>erreur</v>
      </c>
      <c r="X23" s="51">
        <f t="shared" si="6"/>
        <v>9.6</v>
      </c>
      <c r="Y23" s="54" t="str">
        <f t="shared" si="6"/>
        <v>OK</v>
      </c>
      <c r="Z23" s="54" t="str">
        <f t="shared" si="6"/>
        <v>erreur</v>
      </c>
      <c r="AA23" s="54" t="str">
        <f t="shared" ref="AA23:AB38" si="7">AA24</f>
        <v>OK</v>
      </c>
      <c r="AB23" s="54" t="str">
        <f t="shared" si="7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8</v>
      </c>
      <c r="C24" s="43" t="s">
        <v>155</v>
      </c>
      <c r="D24" s="56" t="s">
        <v>156</v>
      </c>
      <c r="E24" s="43" t="s">
        <v>21</v>
      </c>
      <c r="F24" s="160" t="s">
        <v>157</v>
      </c>
      <c r="G24" s="45"/>
      <c r="H24" s="45"/>
      <c r="I24" s="45"/>
      <c r="J24" s="46">
        <f>J25</f>
        <v>3</v>
      </c>
      <c r="K24" s="46">
        <f>K25</f>
        <v>5</v>
      </c>
      <c r="L24" s="46">
        <f>SUM(J24:K24)</f>
        <v>8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80</v>
      </c>
      <c r="P24" s="46">
        <f>IF($E24="Optionnel",SUBTOTAL(9,P25),SUBTOTAL(9,P25:P29))</f>
        <v>128</v>
      </c>
      <c r="Q24" s="48">
        <v>5</v>
      </c>
      <c r="R24" s="68"/>
      <c r="S24" s="68"/>
      <c r="U24" s="46">
        <f>IF(Q24="","",P24/Q24)</f>
        <v>25.6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9.6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7"/>
        <v>OK</v>
      </c>
      <c r="AB24" s="49" t="str">
        <f t="shared" si="7"/>
        <v>OK</v>
      </c>
      <c r="AF24" s="181"/>
      <c r="AH24" s="177">
        <f>H!A22</f>
        <v>0</v>
      </c>
    </row>
    <row r="25" spans="1:34" x14ac:dyDescent="0.3">
      <c r="A25" s="165"/>
      <c r="B25" s="59" t="s">
        <v>1</v>
      </c>
      <c r="C25" s="60"/>
      <c r="D25" s="161" t="s">
        <v>158</v>
      </c>
      <c r="E25" s="60"/>
      <c r="F25" s="160" t="s">
        <v>159</v>
      </c>
      <c r="G25" s="164">
        <v>1</v>
      </c>
      <c r="H25" s="164">
        <v>2</v>
      </c>
      <c r="I25" s="164"/>
      <c r="J25" s="51">
        <f>SUM(G25:I25)</f>
        <v>3</v>
      </c>
      <c r="K25" s="50">
        <v>5</v>
      </c>
      <c r="L25" s="51">
        <f>IF(OR(AND(D25&lt;&gt;"",SUM(J25:K25)=0),AND(D25="",SUM(J25:K25)&lt;&gt;0)),"erreur",SUM(J25:K25))</f>
        <v>8</v>
      </c>
      <c r="M25" s="52">
        <v>6</v>
      </c>
      <c r="N25" s="51">
        <f>M25*J25</f>
        <v>18</v>
      </c>
      <c r="O25" s="51">
        <f>M25*K25</f>
        <v>30</v>
      </c>
      <c r="P25" s="51">
        <f>L25*M25</f>
        <v>48</v>
      </c>
      <c r="Q25" s="53"/>
      <c r="R25" s="69">
        <f>IF(OR(SUM(M$78)=0,M25=""),"",M25/M$78)</f>
        <v>0.375</v>
      </c>
      <c r="S25" s="96">
        <v>0.4</v>
      </c>
      <c r="U25" s="51">
        <f t="shared" ref="U25:Z25" si="8">U24</f>
        <v>25.6</v>
      </c>
      <c r="V25" s="54" t="str">
        <f t="shared" si="8"/>
        <v>OK</v>
      </c>
      <c r="W25" s="54" t="str">
        <f t="shared" si="8"/>
        <v>erreur</v>
      </c>
      <c r="X25" s="51">
        <f t="shared" si="8"/>
        <v>9.6</v>
      </c>
      <c r="Y25" s="54" t="str">
        <f t="shared" si="8"/>
        <v>OK</v>
      </c>
      <c r="Z25" s="54" t="str">
        <f t="shared" si="8"/>
        <v>erreur</v>
      </c>
      <c r="AA25" s="54" t="str">
        <f t="shared" si="7"/>
        <v>OK</v>
      </c>
      <c r="AB25" s="54" t="str">
        <f t="shared" si="7"/>
        <v>OK</v>
      </c>
      <c r="AD25" s="178" t="s">
        <v>250</v>
      </c>
      <c r="AE25" s="179" t="s">
        <v>262</v>
      </c>
      <c r="AF25" s="180">
        <f>(G25*3+H25*4+I25*4)*M25/16/IF(AE25="cours S &amp; L fusionnés",2,IF(AE25="cours S &amp; L identiques",4/3,1))</f>
        <v>3.09375</v>
      </c>
      <c r="AH25" s="177">
        <f>H!A23</f>
        <v>0</v>
      </c>
    </row>
    <row r="26" spans="1:34" x14ac:dyDescent="0.3">
      <c r="A26" s="165"/>
      <c r="B26" s="59" t="s">
        <v>2</v>
      </c>
      <c r="C26" s="60"/>
      <c r="D26" s="161" t="s">
        <v>160</v>
      </c>
      <c r="E26" s="60"/>
      <c r="F26" s="160" t="s">
        <v>161</v>
      </c>
      <c r="G26" s="164">
        <v>1</v>
      </c>
      <c r="H26" s="164">
        <v>2</v>
      </c>
      <c r="I26" s="164"/>
      <c r="J26" s="51">
        <f>IF(AND(D26&lt;&gt;"",SUM(G26:I26)&lt;&gt;J25),"erreur",SUM(G26:I26))</f>
        <v>3</v>
      </c>
      <c r="K26" s="50">
        <v>5</v>
      </c>
      <c r="L26" s="51">
        <f>IF(OR(AND(D26&lt;&gt;"",SUM(J26:K26)=0),AND(D26="",SUM(J26:K26)&lt;&gt;0),AND(D26&lt;&gt;"",K26&lt;&gt;K25)),"erreur",SUM(J26:K26))</f>
        <v>8</v>
      </c>
      <c r="M26" s="52">
        <v>5</v>
      </c>
      <c r="N26" s="51">
        <f>M26*J26</f>
        <v>15</v>
      </c>
      <c r="O26" s="51">
        <f>M26*K26</f>
        <v>25</v>
      </c>
      <c r="P26" s="51">
        <f>L26*M26</f>
        <v>40</v>
      </c>
      <c r="Q26" s="53"/>
      <c r="R26" s="69">
        <f>IF(OR(SUM(M$78)=0,M26=""),"",M26/M$78)</f>
        <v>0.3125</v>
      </c>
      <c r="S26" s="96">
        <v>0.4</v>
      </c>
      <c r="U26" s="51">
        <f t="shared" ref="U26:Z29" si="9">U25</f>
        <v>25.6</v>
      </c>
      <c r="V26" s="54" t="str">
        <f t="shared" si="9"/>
        <v>OK</v>
      </c>
      <c r="W26" s="54" t="str">
        <f t="shared" si="9"/>
        <v>erreur</v>
      </c>
      <c r="X26" s="51">
        <f t="shared" si="9"/>
        <v>9.6</v>
      </c>
      <c r="Y26" s="54" t="str">
        <f t="shared" si="9"/>
        <v>OK</v>
      </c>
      <c r="Z26" s="54" t="str">
        <f t="shared" si="9"/>
        <v>erreur</v>
      </c>
      <c r="AA26" s="54" t="str">
        <f t="shared" si="7"/>
        <v>OK</v>
      </c>
      <c r="AB26" s="54" t="str">
        <f t="shared" si="7"/>
        <v>OK</v>
      </c>
      <c r="AD26" s="178" t="s">
        <v>250</v>
      </c>
      <c r="AE26" s="179" t="s">
        <v>262</v>
      </c>
      <c r="AF26" s="180">
        <f>(G26*3+H26*4+I26*4)*M26/16/IF(AE26="cours S &amp; L fusionnés",2,IF(AE26="cours S &amp; L identiques",4/3,1))</f>
        <v>2.578125</v>
      </c>
      <c r="AH26" s="177">
        <f>H!A24</f>
        <v>0</v>
      </c>
    </row>
    <row r="27" spans="1:34" x14ac:dyDescent="0.3">
      <c r="A27" s="165"/>
      <c r="B27" s="59" t="s">
        <v>3</v>
      </c>
      <c r="C27" s="60"/>
      <c r="D27" s="161" t="s">
        <v>133</v>
      </c>
      <c r="E27" s="60"/>
      <c r="F27" s="160" t="s">
        <v>162</v>
      </c>
      <c r="G27" s="164">
        <v>1</v>
      </c>
      <c r="H27" s="164">
        <v>2</v>
      </c>
      <c r="I27" s="164"/>
      <c r="J27" s="51">
        <f>IF(AND(D27&lt;&gt;"",SUM(G27:I27)&lt;&gt;J26),"erreur",SUM(G27:I27))</f>
        <v>3</v>
      </c>
      <c r="K27" s="50">
        <v>5</v>
      </c>
      <c r="L27" s="51">
        <f>IF(OR(AND(D27&lt;&gt;"",SUM(J27:K27)=0),AND(D27="",SUM(J27:K27)&lt;&gt;0),AND(D27&lt;&gt;"",K27&lt;&gt;K26)),"erreur",SUM(J27:K27))</f>
        <v>8</v>
      </c>
      <c r="M27" s="52">
        <v>5</v>
      </c>
      <c r="N27" s="51">
        <f>M27*J27</f>
        <v>15</v>
      </c>
      <c r="O27" s="51">
        <f>M27*K27</f>
        <v>25</v>
      </c>
      <c r="P27" s="51">
        <f>L27*M27</f>
        <v>40</v>
      </c>
      <c r="Q27" s="53"/>
      <c r="R27" s="69">
        <f>IF(OR(SUM(M$78)=0,M27=""),"",M27/M$78)</f>
        <v>0.3125</v>
      </c>
      <c r="S27" s="96">
        <v>0.4</v>
      </c>
      <c r="U27" s="51">
        <f t="shared" si="9"/>
        <v>25.6</v>
      </c>
      <c r="V27" s="54" t="str">
        <f t="shared" si="9"/>
        <v>OK</v>
      </c>
      <c r="W27" s="54" t="str">
        <f t="shared" si="9"/>
        <v>erreur</v>
      </c>
      <c r="X27" s="51">
        <f t="shared" si="9"/>
        <v>9.6</v>
      </c>
      <c r="Y27" s="54" t="str">
        <f t="shared" si="9"/>
        <v>OK</v>
      </c>
      <c r="Z27" s="54" t="str">
        <f t="shared" si="9"/>
        <v>erreur</v>
      </c>
      <c r="AA27" s="54" t="str">
        <f t="shared" si="7"/>
        <v>OK</v>
      </c>
      <c r="AB27" s="54" t="str">
        <f t="shared" si="7"/>
        <v>OK</v>
      </c>
      <c r="AD27" s="178" t="s">
        <v>250</v>
      </c>
      <c r="AE27" s="179" t="s">
        <v>262</v>
      </c>
      <c r="AF27" s="180">
        <f>(G27*3+H27*4+I27*4)*M27/16/IF(AE27="cours S &amp; L fusionnés",2,IF(AE27="cours S &amp; L identiques",4/3,1))</f>
        <v>2.578125</v>
      </c>
      <c r="AH27" s="177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 t="s">
        <v>163</v>
      </c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>
        <v>0.4</v>
      </c>
      <c r="U28" s="51">
        <f t="shared" si="9"/>
        <v>25.6</v>
      </c>
      <c r="V28" s="54" t="str">
        <f t="shared" si="9"/>
        <v>OK</v>
      </c>
      <c r="W28" s="54" t="str">
        <f t="shared" si="9"/>
        <v>erreur</v>
      </c>
      <c r="X28" s="51">
        <f t="shared" si="9"/>
        <v>9.6</v>
      </c>
      <c r="Y28" s="54" t="str">
        <f t="shared" si="9"/>
        <v>OK</v>
      </c>
      <c r="Z28" s="54" t="str">
        <f t="shared" si="9"/>
        <v>erreur</v>
      </c>
      <c r="AA28" s="54" t="str">
        <f t="shared" si="7"/>
        <v>OK</v>
      </c>
      <c r="AB28" s="54" t="str">
        <f t="shared" si="7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>
        <v>0.4</v>
      </c>
      <c r="U29" s="51">
        <f t="shared" si="9"/>
        <v>25.6</v>
      </c>
      <c r="V29" s="54" t="str">
        <f t="shared" si="9"/>
        <v>OK</v>
      </c>
      <c r="W29" s="54" t="str">
        <f t="shared" si="9"/>
        <v>erreur</v>
      </c>
      <c r="X29" s="51">
        <f t="shared" si="9"/>
        <v>9.6</v>
      </c>
      <c r="Y29" s="54" t="str">
        <f t="shared" si="9"/>
        <v>OK</v>
      </c>
      <c r="Z29" s="54" t="str">
        <f t="shared" si="9"/>
        <v>erreur</v>
      </c>
      <c r="AA29" s="54" t="str">
        <f t="shared" si="7"/>
        <v>OK</v>
      </c>
      <c r="AB29" s="54" t="str">
        <f t="shared" si="7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9</v>
      </c>
      <c r="C30" s="43" t="s">
        <v>164</v>
      </c>
      <c r="D30" s="56" t="s">
        <v>165</v>
      </c>
      <c r="E30" s="43" t="s">
        <v>21</v>
      </c>
      <c r="F30" s="160" t="s">
        <v>166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7"/>
        <v>OK</v>
      </c>
      <c r="AB30" s="49" t="str">
        <f t="shared" si="7"/>
        <v>OK</v>
      </c>
      <c r="AF30" s="181"/>
      <c r="AH30" s="177">
        <f>H!A28</f>
        <v>0</v>
      </c>
    </row>
    <row r="31" spans="1:34" x14ac:dyDescent="0.3">
      <c r="A31" s="165"/>
      <c r="B31" s="59" t="s">
        <v>1</v>
      </c>
      <c r="C31" s="60"/>
      <c r="D31" s="161" t="s">
        <v>167</v>
      </c>
      <c r="E31" s="60"/>
      <c r="F31" s="160" t="s">
        <v>168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5</v>
      </c>
      <c r="N31" s="51">
        <f>M31*J31</f>
        <v>10</v>
      </c>
      <c r="O31" s="51">
        <f>M31*K31</f>
        <v>12.5</v>
      </c>
      <c r="P31" s="51">
        <f>L31*M31</f>
        <v>22.5</v>
      </c>
      <c r="Q31" s="53"/>
      <c r="R31" s="69">
        <f>IF(OR(SUM(M$78)=0,M31=""),"",M31/M$78)</f>
        <v>0.3125</v>
      </c>
      <c r="S31" s="96">
        <v>0.4</v>
      </c>
      <c r="U31" s="51">
        <f t="shared" ref="U31:Z31" si="10">U30</f>
        <v>24</v>
      </c>
      <c r="V31" s="54" t="str">
        <f t="shared" si="10"/>
        <v>OK</v>
      </c>
      <c r="W31" s="54" t="str">
        <f t="shared" si="10"/>
        <v>erreur</v>
      </c>
      <c r="X31" s="51">
        <f t="shared" si="10"/>
        <v>10.666666666666666</v>
      </c>
      <c r="Y31" s="54" t="str">
        <f t="shared" si="10"/>
        <v>OK</v>
      </c>
      <c r="Z31" s="54" t="str">
        <f t="shared" si="10"/>
        <v>erreur</v>
      </c>
      <c r="AA31" s="54" t="str">
        <f t="shared" si="7"/>
        <v>OK</v>
      </c>
      <c r="AB31" s="54" t="str">
        <f t="shared" si="7"/>
        <v>OK</v>
      </c>
      <c r="AD31" s="178" t="s">
        <v>246</v>
      </c>
      <c r="AE31" s="179"/>
      <c r="AF31" s="180">
        <f>(G31*3+H31*4+I31*4)*M31/16/IF(AE31="cours S &amp; L fusionnés",2,IF(AE31="cours S &amp; L identiques",4/3,1))</f>
        <v>2.1875</v>
      </c>
      <c r="AH31" s="177">
        <f>H!A29</f>
        <v>0</v>
      </c>
    </row>
    <row r="32" spans="1:34" x14ac:dyDescent="0.3">
      <c r="A32" s="165"/>
      <c r="B32" s="59" t="s">
        <v>2</v>
      </c>
      <c r="C32" s="60"/>
      <c r="D32" s="161" t="s">
        <v>169</v>
      </c>
      <c r="E32" s="60"/>
      <c r="F32" s="160" t="s">
        <v>170</v>
      </c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8</v>
      </c>
      <c r="N32" s="51">
        <f>M32*J32</f>
        <v>16</v>
      </c>
      <c r="O32" s="51">
        <f>M32*K32</f>
        <v>20</v>
      </c>
      <c r="P32" s="51">
        <f>L32*M32</f>
        <v>36</v>
      </c>
      <c r="Q32" s="53"/>
      <c r="R32" s="69">
        <f>IF(OR(SUM(M$78)=0,M32=""),"",M32/M$78)</f>
        <v>0.5</v>
      </c>
      <c r="S32" s="96">
        <v>0.4</v>
      </c>
      <c r="U32" s="51">
        <f t="shared" ref="U32:Z35" si="11">U31</f>
        <v>24</v>
      </c>
      <c r="V32" s="54" t="str">
        <f t="shared" si="11"/>
        <v>OK</v>
      </c>
      <c r="W32" s="54" t="str">
        <f t="shared" si="11"/>
        <v>erreur</v>
      </c>
      <c r="X32" s="51">
        <f t="shared" si="11"/>
        <v>10.666666666666666</v>
      </c>
      <c r="Y32" s="54" t="str">
        <f t="shared" si="11"/>
        <v>OK</v>
      </c>
      <c r="Z32" s="54" t="str">
        <f t="shared" si="11"/>
        <v>erreur</v>
      </c>
      <c r="AA32" s="54" t="str">
        <f t="shared" si="7"/>
        <v>OK</v>
      </c>
      <c r="AB32" s="54" t="str">
        <f t="shared" si="7"/>
        <v>OK</v>
      </c>
      <c r="AD32" s="178" t="s">
        <v>246</v>
      </c>
      <c r="AE32" s="179"/>
      <c r="AF32" s="180">
        <f>(G32*3+H32*4+I32*4)*M32/16/IF(AE32="cours S &amp; L fusionnés",2,IF(AE32="cours S &amp; L identiques",4/3,1))</f>
        <v>3.5</v>
      </c>
      <c r="AH32" s="177">
        <f>H!A30</f>
        <v>0</v>
      </c>
    </row>
    <row r="33" spans="1:34" x14ac:dyDescent="0.3">
      <c r="A33" s="165"/>
      <c r="B33" s="59" t="s">
        <v>3</v>
      </c>
      <c r="C33" s="60"/>
      <c r="D33" s="161" t="s">
        <v>171</v>
      </c>
      <c r="E33" s="60"/>
      <c r="F33" s="161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3</v>
      </c>
      <c r="N33" s="51">
        <f>M33*J33</f>
        <v>6</v>
      </c>
      <c r="O33" s="51">
        <f>M33*K33</f>
        <v>7.5</v>
      </c>
      <c r="P33" s="51">
        <f>L33*M33</f>
        <v>13.5</v>
      </c>
      <c r="Q33" s="53"/>
      <c r="R33" s="69">
        <f>IF(OR(SUM(M$78)=0,M33=""),"",M33/M$78)</f>
        <v>0.1875</v>
      </c>
      <c r="S33" s="96">
        <v>0.4</v>
      </c>
      <c r="U33" s="51">
        <f t="shared" si="11"/>
        <v>24</v>
      </c>
      <c r="V33" s="54" t="str">
        <f t="shared" si="11"/>
        <v>OK</v>
      </c>
      <c r="W33" s="54" t="str">
        <f t="shared" si="11"/>
        <v>erreur</v>
      </c>
      <c r="X33" s="51">
        <f t="shared" si="11"/>
        <v>10.666666666666666</v>
      </c>
      <c r="Y33" s="54" t="str">
        <f t="shared" si="11"/>
        <v>OK</v>
      </c>
      <c r="Z33" s="54" t="str">
        <f t="shared" si="11"/>
        <v>erreur</v>
      </c>
      <c r="AA33" s="54" t="str">
        <f t="shared" si="7"/>
        <v>OK</v>
      </c>
      <c r="AB33" s="54" t="str">
        <f t="shared" si="7"/>
        <v>OK</v>
      </c>
      <c r="AD33" s="178" t="s">
        <v>246</v>
      </c>
      <c r="AE33" s="179"/>
      <c r="AF33" s="180">
        <f>(G33*3+H33*4+I33*4)*M33/16/IF(AE33="cours S &amp; L fusionnés",2,IF(AE33="cours S &amp; L identiques",4/3,1))</f>
        <v>1.3125</v>
      </c>
      <c r="AH33" s="177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>
        <v>0.4</v>
      </c>
      <c r="U34" s="51">
        <f t="shared" si="11"/>
        <v>24</v>
      </c>
      <c r="V34" s="54" t="str">
        <f t="shared" si="11"/>
        <v>OK</v>
      </c>
      <c r="W34" s="54" t="str">
        <f t="shared" si="11"/>
        <v>erreur</v>
      </c>
      <c r="X34" s="51">
        <f t="shared" si="11"/>
        <v>10.666666666666666</v>
      </c>
      <c r="Y34" s="54" t="str">
        <f t="shared" si="11"/>
        <v>OK</v>
      </c>
      <c r="Z34" s="54" t="str">
        <f t="shared" si="11"/>
        <v>erreur</v>
      </c>
      <c r="AA34" s="54" t="str">
        <f t="shared" si="7"/>
        <v>OK</v>
      </c>
      <c r="AB34" s="54" t="str">
        <f t="shared" si="7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>
        <v>0.4</v>
      </c>
      <c r="U35" s="51">
        <f t="shared" si="11"/>
        <v>24</v>
      </c>
      <c r="V35" s="54" t="str">
        <f t="shared" si="11"/>
        <v>OK</v>
      </c>
      <c r="W35" s="54" t="str">
        <f t="shared" si="11"/>
        <v>erreur</v>
      </c>
      <c r="X35" s="51">
        <f t="shared" si="11"/>
        <v>10.666666666666666</v>
      </c>
      <c r="Y35" s="54" t="str">
        <f t="shared" si="11"/>
        <v>OK</v>
      </c>
      <c r="Z35" s="54" t="str">
        <f t="shared" si="11"/>
        <v>erreur</v>
      </c>
      <c r="AA35" s="54" t="str">
        <f t="shared" si="7"/>
        <v>OK</v>
      </c>
      <c r="AB35" s="54" t="str">
        <f t="shared" si="7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10</v>
      </c>
      <c r="C36" s="43" t="s">
        <v>172</v>
      </c>
      <c r="D36" s="56" t="s">
        <v>173</v>
      </c>
      <c r="E36" s="43" t="s">
        <v>21</v>
      </c>
      <c r="F36" s="160" t="s">
        <v>174</v>
      </c>
      <c r="G36" s="45"/>
      <c r="H36" s="45"/>
      <c r="I36" s="45"/>
      <c r="J36" s="46">
        <f>J37</f>
        <v>2</v>
      </c>
      <c r="K36" s="46">
        <f>K37</f>
        <v>2.5</v>
      </c>
      <c r="L36" s="46">
        <f>SUM(J36:K36)</f>
        <v>4.5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32</v>
      </c>
      <c r="O36" s="46">
        <f>IF($E36="Optionnel",SUBTOTAL(9,N37),SUBTOTAL(9,O37:O41))</f>
        <v>40</v>
      </c>
      <c r="P36" s="46">
        <f>IF($E36="Optionnel",SUBTOTAL(9,P37),SUBTOTAL(9,P37:P41))</f>
        <v>72</v>
      </c>
      <c r="Q36" s="48">
        <v>3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10.666666666666666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7"/>
        <v>OK</v>
      </c>
      <c r="AB36" s="49" t="str">
        <f t="shared" si="7"/>
        <v>OK</v>
      </c>
      <c r="AF36" s="181"/>
    </row>
    <row r="37" spans="1:34" x14ac:dyDescent="0.3">
      <c r="A37" s="165"/>
      <c r="B37" s="59" t="s">
        <v>1</v>
      </c>
      <c r="C37" s="60"/>
      <c r="D37" s="161" t="s">
        <v>175</v>
      </c>
      <c r="E37" s="60"/>
      <c r="F37" s="160" t="s">
        <v>176</v>
      </c>
      <c r="G37" s="164"/>
      <c r="H37" s="164">
        <v>2</v>
      </c>
      <c r="I37" s="164"/>
      <c r="J37" s="51">
        <f>SUM(G37:I37)</f>
        <v>2</v>
      </c>
      <c r="K37" s="50">
        <v>2.5</v>
      </c>
      <c r="L37" s="51">
        <f>IF(OR(AND(D37&lt;&gt;"",SUM(J37:K37)=0),AND(D37="",SUM(J37:K37)&lt;&gt;0)),"erreur",SUM(J37:K37))</f>
        <v>4.5</v>
      </c>
      <c r="M37" s="52">
        <v>8</v>
      </c>
      <c r="N37" s="51">
        <f>M37*J37</f>
        <v>16</v>
      </c>
      <c r="O37" s="51">
        <f>M37*K37</f>
        <v>20</v>
      </c>
      <c r="P37" s="51">
        <f>L37*M37</f>
        <v>36</v>
      </c>
      <c r="Q37" s="53"/>
      <c r="R37" s="69">
        <f>IF(OR(SUM(M$78)=0,M37=""),"",M37/M$78)</f>
        <v>0.5</v>
      </c>
      <c r="S37" s="96">
        <v>0.4</v>
      </c>
      <c r="U37" s="51">
        <f t="shared" ref="U37:Z37" si="12">U36</f>
        <v>24</v>
      </c>
      <c r="V37" s="54" t="str">
        <f t="shared" si="12"/>
        <v>OK</v>
      </c>
      <c r="W37" s="54" t="str">
        <f t="shared" si="12"/>
        <v>erreur</v>
      </c>
      <c r="X37" s="51">
        <f t="shared" si="12"/>
        <v>10.666666666666666</v>
      </c>
      <c r="Y37" s="54" t="str">
        <f t="shared" si="12"/>
        <v>OK</v>
      </c>
      <c r="Z37" s="54" t="str">
        <f t="shared" si="12"/>
        <v>erreur</v>
      </c>
      <c r="AA37" s="54" t="str">
        <f t="shared" si="7"/>
        <v>OK</v>
      </c>
      <c r="AB37" s="54" t="str">
        <f t="shared" si="7"/>
        <v>OK</v>
      </c>
      <c r="AD37" s="178" t="s">
        <v>269</v>
      </c>
      <c r="AE37" s="179" t="s">
        <v>262</v>
      </c>
      <c r="AF37" s="180">
        <f>(G37*3+H37*4+I37*4)*M37/16/IF(AE37="cours S &amp; L fusionnés",2,IF(AE37="cours S &amp; L identiques",4/3,1))</f>
        <v>3</v>
      </c>
    </row>
    <row r="38" spans="1:34" x14ac:dyDescent="0.3">
      <c r="A38" s="165"/>
      <c r="B38" s="59" t="s">
        <v>2</v>
      </c>
      <c r="C38" s="60"/>
      <c r="D38" s="161" t="s">
        <v>177</v>
      </c>
      <c r="E38" s="60"/>
      <c r="F38" s="161"/>
      <c r="G38" s="164"/>
      <c r="H38" s="164">
        <v>2</v>
      </c>
      <c r="I38" s="164"/>
      <c r="J38" s="51">
        <f>IF(AND(D38&lt;&gt;"",SUM(G38:I38)&lt;&gt;J37),"erreur",SUM(G38:I38))</f>
        <v>2</v>
      </c>
      <c r="K38" s="50">
        <v>2.5</v>
      </c>
      <c r="L38" s="51">
        <f>IF(OR(AND(D38&lt;&gt;"",SUM(J38:K38)=0),AND(D38="",SUM(J38:K38)&lt;&gt;0),AND(D38&lt;&gt;"",K38&lt;&gt;K37)),"erreur",SUM(J38:K38))</f>
        <v>4.5</v>
      </c>
      <c r="M38" s="52">
        <v>8</v>
      </c>
      <c r="N38" s="51">
        <f>M38*J38</f>
        <v>16</v>
      </c>
      <c r="O38" s="51">
        <f>M38*K38</f>
        <v>20</v>
      </c>
      <c r="P38" s="51">
        <f>L38*M38</f>
        <v>36</v>
      </c>
      <c r="Q38" s="53"/>
      <c r="R38" s="69">
        <f>IF(OR(SUM(M$78)=0,M38=""),"",M38/M$78)</f>
        <v>0.5</v>
      </c>
      <c r="S38" s="96">
        <v>0.4</v>
      </c>
      <c r="U38" s="51">
        <f t="shared" ref="U38:Z41" si="13">U37</f>
        <v>24</v>
      </c>
      <c r="V38" s="54" t="str">
        <f t="shared" si="13"/>
        <v>OK</v>
      </c>
      <c r="W38" s="54" t="str">
        <f t="shared" si="13"/>
        <v>erreur</v>
      </c>
      <c r="X38" s="51">
        <f t="shared" si="13"/>
        <v>10.666666666666666</v>
      </c>
      <c r="Y38" s="54" t="str">
        <f t="shared" si="13"/>
        <v>OK</v>
      </c>
      <c r="Z38" s="54" t="str">
        <f t="shared" si="13"/>
        <v>erreur</v>
      </c>
      <c r="AA38" s="54" t="str">
        <f t="shared" si="7"/>
        <v>OK</v>
      </c>
      <c r="AB38" s="54" t="str">
        <f t="shared" si="7"/>
        <v>OK</v>
      </c>
      <c r="AD38" s="178" t="s">
        <v>269</v>
      </c>
      <c r="AE38" s="179" t="s">
        <v>262</v>
      </c>
      <c r="AF38" s="180">
        <f>(G38*3+H38*4+I38*4)*M38/16/IF(AE38="cours S &amp; L fusionnés",2,IF(AE38="cours S &amp; L identiques",4/3,1))</f>
        <v>3</v>
      </c>
    </row>
    <row r="39" spans="1:34" x14ac:dyDescent="0.3">
      <c r="A39" s="165"/>
      <c r="B39" s="59" t="s">
        <v>3</v>
      </c>
      <c r="C39" s="60"/>
      <c r="D39" s="161"/>
      <c r="E39" s="60"/>
      <c r="F39" s="161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IF(OR(SUM(M$78)=0,M39=""),"",M39/M$78)</f>
        <v/>
      </c>
      <c r="S39" s="96">
        <v>0.4</v>
      </c>
      <c r="U39" s="51">
        <f t="shared" si="13"/>
        <v>24</v>
      </c>
      <c r="V39" s="54" t="str">
        <f t="shared" si="13"/>
        <v>OK</v>
      </c>
      <c r="W39" s="54" t="str">
        <f t="shared" si="13"/>
        <v>erreur</v>
      </c>
      <c r="X39" s="51">
        <f t="shared" si="13"/>
        <v>10.666666666666666</v>
      </c>
      <c r="Y39" s="54" t="str">
        <f t="shared" si="13"/>
        <v>OK</v>
      </c>
      <c r="Z39" s="54" t="str">
        <f t="shared" si="13"/>
        <v>erreur</v>
      </c>
      <c r="AA39" s="54" t="str">
        <f t="shared" ref="AA39:AB54" si="14">AA40</f>
        <v>OK</v>
      </c>
      <c r="AB39" s="54" t="str">
        <f t="shared" si="14"/>
        <v>OK</v>
      </c>
      <c r="AD39" s="178"/>
      <c r="AE39" s="179"/>
      <c r="AF39" s="180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>
        <v>0.4</v>
      </c>
      <c r="U40" s="51">
        <f t="shared" si="13"/>
        <v>24</v>
      </c>
      <c r="V40" s="54" t="str">
        <f t="shared" si="13"/>
        <v>OK</v>
      </c>
      <c r="W40" s="54" t="str">
        <f t="shared" si="13"/>
        <v>erreur</v>
      </c>
      <c r="X40" s="51">
        <f t="shared" si="13"/>
        <v>10.666666666666666</v>
      </c>
      <c r="Y40" s="54" t="str">
        <f t="shared" si="13"/>
        <v>OK</v>
      </c>
      <c r="Z40" s="54" t="str">
        <f t="shared" si="13"/>
        <v>erreur</v>
      </c>
      <c r="AA40" s="54" t="str">
        <f t="shared" si="14"/>
        <v>OK</v>
      </c>
      <c r="AB40" s="54" t="str">
        <f t="shared" si="14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>
        <v>0.4</v>
      </c>
      <c r="U41" s="51">
        <f t="shared" si="13"/>
        <v>24</v>
      </c>
      <c r="V41" s="54" t="str">
        <f t="shared" si="13"/>
        <v>OK</v>
      </c>
      <c r="W41" s="54" t="str">
        <f t="shared" si="13"/>
        <v>erreur</v>
      </c>
      <c r="X41" s="51">
        <f t="shared" si="13"/>
        <v>10.666666666666666</v>
      </c>
      <c r="Y41" s="54" t="str">
        <f t="shared" si="13"/>
        <v>OK</v>
      </c>
      <c r="Z41" s="54" t="str">
        <f t="shared" si="13"/>
        <v>erreur</v>
      </c>
      <c r="AA41" s="54" t="str">
        <f t="shared" si="14"/>
        <v>OK</v>
      </c>
      <c r="AB41" s="54" t="str">
        <f t="shared" si="14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11</v>
      </c>
      <c r="C42" s="43" t="s">
        <v>187</v>
      </c>
      <c r="D42" s="56" t="s">
        <v>178</v>
      </c>
      <c r="E42" s="43" t="s">
        <v>25</v>
      </c>
      <c r="F42" s="160" t="s">
        <v>179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14"/>
        <v>OK</v>
      </c>
      <c r="AB42" s="49" t="str">
        <f t="shared" si="14"/>
        <v>OK</v>
      </c>
      <c r="AF42" s="181"/>
    </row>
    <row r="43" spans="1:34" x14ac:dyDescent="0.3">
      <c r="A43" s="165"/>
      <c r="B43" s="59" t="s">
        <v>1</v>
      </c>
      <c r="C43" s="60"/>
      <c r="D43" s="161" t="s">
        <v>22</v>
      </c>
      <c r="E43" s="60"/>
      <c r="F43" s="160" t="s">
        <v>180</v>
      </c>
      <c r="G43" s="164"/>
      <c r="H43" s="164">
        <v>1.5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16</v>
      </c>
      <c r="N43" s="51">
        <f>M43*J43</f>
        <v>24</v>
      </c>
      <c r="O43" s="51">
        <f>M43*K43</f>
        <v>24</v>
      </c>
      <c r="P43" s="51">
        <f>L43*M43</f>
        <v>48</v>
      </c>
      <c r="Q43" s="53"/>
      <c r="R43" s="69">
        <f>IF(OR(SUM(M$78)=0,M43=""),"",M43/M$78)</f>
        <v>1</v>
      </c>
      <c r="S43" s="96">
        <v>1</v>
      </c>
      <c r="U43" s="51">
        <f t="shared" ref="U43:Z43" si="15">U42</f>
        <v>24</v>
      </c>
      <c r="V43" s="54" t="str">
        <f t="shared" si="15"/>
        <v>OK</v>
      </c>
      <c r="W43" s="54" t="str">
        <f t="shared" si="15"/>
        <v>erreur</v>
      </c>
      <c r="X43" s="51">
        <f t="shared" si="15"/>
        <v>12</v>
      </c>
      <c r="Y43" s="54" t="str">
        <f t="shared" si="15"/>
        <v>OK</v>
      </c>
      <c r="Z43" s="54" t="str">
        <f t="shared" si="15"/>
        <v>erreur</v>
      </c>
      <c r="AA43" s="54" t="str">
        <f t="shared" si="14"/>
        <v>OK</v>
      </c>
      <c r="AB43" s="54" t="str">
        <f t="shared" si="14"/>
        <v>OK</v>
      </c>
      <c r="AD43" s="178" t="s">
        <v>252</v>
      </c>
      <c r="AE43" s="179" t="s">
        <v>266</v>
      </c>
      <c r="AF43" s="180">
        <f>(G43*3+H43*4+I43*4)*M43/16/IF(AE43="cours S &amp; L fusionnés",2,IF(AE43="cours S &amp; L identiques",4/3,1))</f>
        <v>3</v>
      </c>
    </row>
    <row r="44" spans="1:34" x14ac:dyDescent="0.3">
      <c r="A44" s="165"/>
      <c r="B44" s="59" t="s">
        <v>2</v>
      </c>
      <c r="C44" s="60"/>
      <c r="D44" s="161" t="s">
        <v>23</v>
      </c>
      <c r="E44" s="60"/>
      <c r="F44" s="161"/>
      <c r="G44" s="164"/>
      <c r="H44" s="164">
        <v>1.5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16</v>
      </c>
      <c r="N44" s="51">
        <f>M44*J44</f>
        <v>24</v>
      </c>
      <c r="O44" s="51">
        <f>M44*K44</f>
        <v>24</v>
      </c>
      <c r="P44" s="51">
        <f>L44*M44</f>
        <v>48</v>
      </c>
      <c r="Q44" s="53"/>
      <c r="R44" s="69">
        <f>IF(OR(SUM(M$78)=0,M44=""),"",M44/M$78)</f>
        <v>1</v>
      </c>
      <c r="S44" s="96">
        <v>1</v>
      </c>
      <c r="U44" s="51">
        <f t="shared" ref="U44:Z47" si="16">U43</f>
        <v>24</v>
      </c>
      <c r="V44" s="54" t="str">
        <f t="shared" si="16"/>
        <v>OK</v>
      </c>
      <c r="W44" s="54" t="str">
        <f t="shared" si="16"/>
        <v>erreur</v>
      </c>
      <c r="X44" s="51">
        <f t="shared" si="16"/>
        <v>12</v>
      </c>
      <c r="Y44" s="54" t="str">
        <f t="shared" si="16"/>
        <v>OK</v>
      </c>
      <c r="Z44" s="54" t="str">
        <f t="shared" si="16"/>
        <v>erreur</v>
      </c>
      <c r="AA44" s="54" t="str">
        <f t="shared" si="14"/>
        <v>OK</v>
      </c>
      <c r="AB44" s="54" t="str">
        <f t="shared" si="14"/>
        <v>OK</v>
      </c>
      <c r="AD44" s="178" t="s">
        <v>251</v>
      </c>
      <c r="AE44" s="179" t="s">
        <v>266</v>
      </c>
      <c r="AF44" s="180">
        <f>(G44*3+H44*4+I44*4)*M44/16/IF(AE44="cours S &amp; L fusionnés",2,IF(AE44="cours S &amp; L identiques",4/3,1))</f>
        <v>3</v>
      </c>
    </row>
    <row r="45" spans="1:34" x14ac:dyDescent="0.3">
      <c r="A45" s="165"/>
      <c r="B45" s="59" t="s">
        <v>3</v>
      </c>
      <c r="C45" s="60"/>
      <c r="D45" s="161" t="s">
        <v>24</v>
      </c>
      <c r="E45" s="60"/>
      <c r="F45" s="161"/>
      <c r="G45" s="164"/>
      <c r="H45" s="164">
        <v>1.5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16</v>
      </c>
      <c r="N45" s="51">
        <f>M45*J45</f>
        <v>24</v>
      </c>
      <c r="O45" s="51">
        <f>M45*K45</f>
        <v>24</v>
      </c>
      <c r="P45" s="51">
        <f>L45*M45</f>
        <v>48</v>
      </c>
      <c r="Q45" s="53"/>
      <c r="R45" s="69">
        <f>IF(OR(SUM(M$78)=0,M45=""),"",M45/M$78)</f>
        <v>1</v>
      </c>
      <c r="S45" s="96">
        <v>1</v>
      </c>
      <c r="U45" s="51">
        <f t="shared" si="16"/>
        <v>24</v>
      </c>
      <c r="V45" s="54" t="str">
        <f t="shared" si="16"/>
        <v>OK</v>
      </c>
      <c r="W45" s="54" t="str">
        <f t="shared" si="16"/>
        <v>erreur</v>
      </c>
      <c r="X45" s="51">
        <f t="shared" si="16"/>
        <v>12</v>
      </c>
      <c r="Y45" s="54" t="str">
        <f t="shared" si="16"/>
        <v>OK</v>
      </c>
      <c r="Z45" s="54" t="str">
        <f t="shared" si="16"/>
        <v>erreur</v>
      </c>
      <c r="AA45" s="54" t="str">
        <f t="shared" si="14"/>
        <v>OK</v>
      </c>
      <c r="AB45" s="54" t="str">
        <f t="shared" si="14"/>
        <v>OK</v>
      </c>
      <c r="AD45" s="178" t="s">
        <v>249</v>
      </c>
      <c r="AE45" s="179" t="s">
        <v>266</v>
      </c>
      <c r="AF45" s="180">
        <f>(G45*3+H45*4+I45*4)*M45/16/IF(AE45="cours S &amp; L fusionnés",2,IF(AE45="cours S &amp; L identiques",4/3,1))</f>
        <v>3</v>
      </c>
    </row>
    <row r="46" spans="1:34" x14ac:dyDescent="0.3">
      <c r="A46" s="165"/>
      <c r="B46" s="59" t="s">
        <v>5</v>
      </c>
      <c r="C46" s="60"/>
      <c r="D46" s="161"/>
      <c r="E46" s="60"/>
      <c r="F46" s="161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 t="str">
        <f>IF(OR(SUM(M$78)=0,M46=""),"",M46/M$78)</f>
        <v/>
      </c>
      <c r="S46" s="96">
        <v>1</v>
      </c>
      <c r="U46" s="51">
        <f t="shared" si="16"/>
        <v>24</v>
      </c>
      <c r="V46" s="54" t="str">
        <f t="shared" si="16"/>
        <v>OK</v>
      </c>
      <c r="W46" s="54" t="str">
        <f t="shared" si="16"/>
        <v>erreur</v>
      </c>
      <c r="X46" s="51">
        <f t="shared" si="16"/>
        <v>12</v>
      </c>
      <c r="Y46" s="54" t="str">
        <f t="shared" si="16"/>
        <v>OK</v>
      </c>
      <c r="Z46" s="54" t="str">
        <f t="shared" si="16"/>
        <v>erreur</v>
      </c>
      <c r="AA46" s="54" t="str">
        <f t="shared" si="14"/>
        <v>OK</v>
      </c>
      <c r="AB46" s="54" t="str">
        <f t="shared" si="14"/>
        <v>OK</v>
      </c>
      <c r="AD46" s="178"/>
      <c r="AE46" s="179"/>
      <c r="AF46" s="180">
        <f>(G46*3+H46*4+I46*4)*M46/16/IF(AE46="cours S &amp; L fusionnés",2,IF(AE46="cours S &amp; L identiques",4/3,1))</f>
        <v>0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>
        <v>1</v>
      </c>
      <c r="U47" s="51">
        <f t="shared" si="16"/>
        <v>24</v>
      </c>
      <c r="V47" s="54" t="str">
        <f t="shared" si="16"/>
        <v>OK</v>
      </c>
      <c r="W47" s="54" t="str">
        <f t="shared" si="16"/>
        <v>erreur</v>
      </c>
      <c r="X47" s="51">
        <f t="shared" si="16"/>
        <v>12</v>
      </c>
      <c r="Y47" s="54" t="str">
        <f t="shared" si="16"/>
        <v>OK</v>
      </c>
      <c r="Z47" s="54" t="str">
        <f t="shared" si="16"/>
        <v>erreur</v>
      </c>
      <c r="AA47" s="54" t="str">
        <f t="shared" si="14"/>
        <v>OK</v>
      </c>
      <c r="AB47" s="54" t="str">
        <f t="shared" si="14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S1</v>
      </c>
      <c r="B48" s="44" t="s">
        <v>12</v>
      </c>
      <c r="C48" s="43" t="s">
        <v>183</v>
      </c>
      <c r="D48" s="56" t="s">
        <v>184</v>
      </c>
      <c r="E48" s="43" t="s">
        <v>21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OK</v>
      </c>
      <c r="AB48" s="49" t="str">
        <f t="shared" si="14"/>
        <v>OK</v>
      </c>
      <c r="AF48" s="181"/>
    </row>
    <row r="49" spans="1:32" x14ac:dyDescent="0.3">
      <c r="A49" s="165"/>
      <c r="B49" s="59" t="s">
        <v>1</v>
      </c>
      <c r="C49" s="60"/>
      <c r="D49" s="161" t="s">
        <v>185</v>
      </c>
      <c r="E49" s="60"/>
      <c r="F49" s="160"/>
      <c r="G49" s="164">
        <v>1</v>
      </c>
      <c r="H49" s="164"/>
      <c r="I49" s="164">
        <v>0.5</v>
      </c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8</v>
      </c>
      <c r="N49" s="51">
        <f>M49*J49</f>
        <v>12</v>
      </c>
      <c r="O49" s="51">
        <f>M49*K49</f>
        <v>12</v>
      </c>
      <c r="P49" s="51">
        <f>L49*M49</f>
        <v>24</v>
      </c>
      <c r="Q49" s="53"/>
      <c r="R49" s="69">
        <f>IF(OR(SUM(M$78)=0,M49=""),"",M49/M$78)</f>
        <v>0.5</v>
      </c>
      <c r="S49" s="96">
        <v>0.4</v>
      </c>
      <c r="U49" s="51">
        <f t="shared" ref="U49:Z49" si="17">U48</f>
        <v>24</v>
      </c>
      <c r="V49" s="54" t="str">
        <f t="shared" si="17"/>
        <v>OK</v>
      </c>
      <c r="W49" s="54" t="str">
        <f t="shared" si="17"/>
        <v>erreur</v>
      </c>
      <c r="X49" s="51">
        <f t="shared" si="17"/>
        <v>12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OK</v>
      </c>
      <c r="AB49" s="54" t="str">
        <f t="shared" si="14"/>
        <v>OK</v>
      </c>
      <c r="AD49" s="178" t="s">
        <v>252</v>
      </c>
      <c r="AE49" s="179"/>
      <c r="AF49" s="180">
        <f>(G49*3+H49*4+I49*4)*M49/16/IF(AE49="cours S &amp; L fusionnés",2,IF(AE49="cours S &amp; L identiques",4/3,1))</f>
        <v>2.5</v>
      </c>
    </row>
    <row r="50" spans="1:32" x14ac:dyDescent="0.3">
      <c r="A50" s="165"/>
      <c r="B50" s="59" t="s">
        <v>2</v>
      </c>
      <c r="C50" s="60"/>
      <c r="D50" s="161" t="s">
        <v>186</v>
      </c>
      <c r="E50" s="60"/>
      <c r="F50" s="161"/>
      <c r="G50" s="164">
        <v>1</v>
      </c>
      <c r="H50" s="164"/>
      <c r="I50" s="164">
        <v>0.5</v>
      </c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8</v>
      </c>
      <c r="N50" s="51">
        <f>M50*J50</f>
        <v>12</v>
      </c>
      <c r="O50" s="51">
        <f>M50*K50</f>
        <v>12</v>
      </c>
      <c r="P50" s="51">
        <f>L50*M50</f>
        <v>24</v>
      </c>
      <c r="Q50" s="53"/>
      <c r="R50" s="69">
        <f>IF(OR(SUM(M$78)=0,M50=""),"",M50/M$78)</f>
        <v>0.5</v>
      </c>
      <c r="S50" s="96">
        <v>0.4</v>
      </c>
      <c r="U50" s="51">
        <f t="shared" ref="U50:Z53" si="18">U49</f>
        <v>24</v>
      </c>
      <c r="V50" s="54" t="str">
        <f t="shared" si="18"/>
        <v>OK</v>
      </c>
      <c r="W50" s="54" t="str">
        <f t="shared" si="18"/>
        <v>erreur</v>
      </c>
      <c r="X50" s="51">
        <f t="shared" si="18"/>
        <v>12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OK</v>
      </c>
      <c r="AB50" s="54" t="str">
        <f t="shared" si="14"/>
        <v>OK</v>
      </c>
      <c r="AD50" s="178" t="s">
        <v>252</v>
      </c>
      <c r="AE50" s="179"/>
      <c r="AF50" s="180">
        <f>(G50*3+H50*4+I50*4)*M50/16/IF(AE50="cours S &amp; L fusionnés",2,IF(AE50="cours S &amp; L identiques",4/3,1))</f>
        <v>2.5</v>
      </c>
    </row>
    <row r="51" spans="1:32" x14ac:dyDescent="0.3">
      <c r="A51" s="165"/>
      <c r="B51" s="59" t="s">
        <v>3</v>
      </c>
      <c r="C51" s="60"/>
      <c r="D51" s="161"/>
      <c r="E51" s="60"/>
      <c r="F51" s="161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IF(OR(SUM(M$78)=0,M51=""),"",M51/M$78)</f>
        <v/>
      </c>
      <c r="S51" s="96">
        <v>0.4</v>
      </c>
      <c r="U51" s="51">
        <f t="shared" si="18"/>
        <v>24</v>
      </c>
      <c r="V51" s="54" t="str">
        <f t="shared" si="18"/>
        <v>OK</v>
      </c>
      <c r="W51" s="54" t="str">
        <f t="shared" si="18"/>
        <v>erreur</v>
      </c>
      <c r="X51" s="51">
        <f t="shared" si="18"/>
        <v>12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OK</v>
      </c>
      <c r="AB51" s="54" t="str">
        <f t="shared" si="14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>
        <v>0.4</v>
      </c>
      <c r="U52" s="51">
        <f t="shared" si="18"/>
        <v>24</v>
      </c>
      <c r="V52" s="54" t="str">
        <f t="shared" si="18"/>
        <v>OK</v>
      </c>
      <c r="W52" s="54" t="str">
        <f t="shared" si="18"/>
        <v>erreur</v>
      </c>
      <c r="X52" s="51">
        <f t="shared" si="18"/>
        <v>12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OK</v>
      </c>
      <c r="AB52" s="54" t="str">
        <f t="shared" si="14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>
        <v>0.4</v>
      </c>
      <c r="U53" s="51">
        <f t="shared" si="18"/>
        <v>24</v>
      </c>
      <c r="V53" s="54" t="str">
        <f t="shared" si="18"/>
        <v>OK</v>
      </c>
      <c r="W53" s="54" t="str">
        <f t="shared" si="18"/>
        <v>erreur</v>
      </c>
      <c r="X53" s="51">
        <f t="shared" si="18"/>
        <v>12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OK</v>
      </c>
      <c r="AB53" s="54" t="str">
        <f t="shared" si="14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A48</f>
        <v>S1</v>
      </c>
      <c r="B54" s="44" t="s">
        <v>232</v>
      </c>
      <c r="C54" s="61"/>
      <c r="D54" s="162"/>
      <c r="E54" s="43" t="s">
        <v>21</v>
      </c>
      <c r="F54" s="56"/>
      <c r="G54" s="45"/>
      <c r="H54" s="45"/>
      <c r="I54" s="45"/>
      <c r="J54" s="46">
        <f>J55</f>
        <v>0</v>
      </c>
      <c r="K54" s="46">
        <f>K55</f>
        <v>0</v>
      </c>
      <c r="L54" s="46">
        <f>SUM(J54:K54)</f>
        <v>0</v>
      </c>
      <c r="M54" s="47" t="str">
        <f>IF(C54="","",IF(E54="Optionnel",M55,IF(SUM(M55:M59)&lt;&gt;M48,"erreur",SUM(M55:M59))))</f>
        <v/>
      </c>
      <c r="N54" s="46">
        <f>IF($E54="Optionnel",SUBTOTAL(9,N55),SUBTOTAL(9,N55:N59))</f>
        <v>0</v>
      </c>
      <c r="O54" s="46">
        <f>IF($E54="Optionnel",SUBTOTAL(9,N55),SUBTOTAL(9,O55:O59))</f>
        <v>0</v>
      </c>
      <c r="P54" s="46">
        <f>IF($E54="Optionnel",SUBTOTAL(9,P55),SUBTOTAL(9,P55:P59))</f>
        <v>0</v>
      </c>
      <c r="Q54" s="48"/>
      <c r="R54" s="68"/>
      <c r="S54" s="68"/>
      <c r="U54" s="46" t="str">
        <f>IF(Q54="","",P54/Q54)</f>
        <v/>
      </c>
      <c r="V54" s="49" t="str">
        <f>IF(AND(Q54&lt;&gt;"",P54&lt;&gt;0),IF(OR(P54/Q54&lt;24,P54/Q54&gt;36),"erreur","OK"),"")</f>
        <v/>
      </c>
      <c r="W54" s="49" t="str">
        <f>IF(AND(Q54&lt;&gt;"",P54&lt;&gt;0),IF(OR(P54/Q54&lt;36,P54/Q54&gt;45),"erreur","OK"),"")</f>
        <v/>
      </c>
      <c r="X54" s="46" t="str">
        <f>IF(U54="","",N54/Q54)</f>
        <v/>
      </c>
      <c r="Y54" s="49" t="str">
        <f>IF(AND(Q54&lt;&gt;"",N54&lt;&gt;0),IF(OR(N54/Q54&lt;9,N54/Q54&gt;12),"erreur","OK"),"")</f>
        <v/>
      </c>
      <c r="Z54" s="49" t="str">
        <f>IF(AND(Q54&lt;&gt;"",N54&lt;&gt;0),IF(OR(N54/Q54&lt;13,N54/Q54&gt;16),"erreur","OK"),"")</f>
        <v/>
      </c>
      <c r="AA54" s="49" t="str">
        <f t="shared" si="14"/>
        <v>OK</v>
      </c>
      <c r="AB54" s="49" t="str">
        <f t="shared" si="14"/>
        <v>OK</v>
      </c>
      <c r="AF54" s="181"/>
    </row>
    <row r="55" spans="1:32" x14ac:dyDescent="0.3">
      <c r="A55" s="165"/>
      <c r="B55" s="59" t="s">
        <v>1</v>
      </c>
      <c r="C55" s="60"/>
      <c r="D55" s="163"/>
      <c r="E55" s="60"/>
      <c r="F55" s="161"/>
      <c r="G55" s="50"/>
      <c r="H55" s="50"/>
      <c r="I55" s="50"/>
      <c r="J55" s="51"/>
      <c r="K55" s="50"/>
      <c r="L55" s="51">
        <f>IF(OR(AND(D55&lt;&gt;"",SUM(J55:K55)=0),AND(D55="",SUM(J55:K55)&lt;&gt;0)),"erreur",SUM(J55:K55))</f>
        <v>0</v>
      </c>
      <c r="M55" s="52"/>
      <c r="N55" s="51">
        <f>M55*J55</f>
        <v>0</v>
      </c>
      <c r="O55" s="51">
        <f>M55*K55</f>
        <v>0</v>
      </c>
      <c r="P55" s="51">
        <f>L55*M55</f>
        <v>0</v>
      </c>
      <c r="Q55" s="53"/>
      <c r="R55" s="69" t="str">
        <f>IF(OR(SUM(M$78)=0,M55=""),"",M55/M$78)</f>
        <v/>
      </c>
      <c r="S55" s="96">
        <v>0.4</v>
      </c>
      <c r="U55" s="51" t="str">
        <f t="shared" ref="U55:Z55" si="19">U54</f>
        <v/>
      </c>
      <c r="V55" s="54" t="str">
        <f t="shared" si="19"/>
        <v/>
      </c>
      <c r="W55" s="54" t="str">
        <f t="shared" si="19"/>
        <v/>
      </c>
      <c r="X55" s="51" t="str">
        <f t="shared" si="19"/>
        <v/>
      </c>
      <c r="Y55" s="54" t="str">
        <f t="shared" si="19"/>
        <v/>
      </c>
      <c r="Z55" s="54" t="str">
        <f t="shared" si="19"/>
        <v/>
      </c>
      <c r="AA55" s="54" t="str">
        <f t="shared" ref="AA55:AB77" si="20">AA56</f>
        <v>OK</v>
      </c>
      <c r="AB55" s="54" t="str">
        <f t="shared" si="20"/>
        <v>OK</v>
      </c>
      <c r="AD55" s="178"/>
      <c r="AE55" s="179"/>
      <c r="AF55" s="180">
        <f>(G55*3+H55*4+I55*4)*M55/16/IF(AE55="cours S &amp; L fusionnés",2,IF(AE55="cours S &amp; L identiques",4/3,1))</f>
        <v>0</v>
      </c>
    </row>
    <row r="56" spans="1:32" x14ac:dyDescent="0.3">
      <c r="A56" s="165"/>
      <c r="B56" s="59" t="s">
        <v>2</v>
      </c>
      <c r="C56" s="60"/>
      <c r="D56" s="163"/>
      <c r="E56" s="60"/>
      <c r="F56" s="161"/>
      <c r="G56" s="50"/>
      <c r="H56" s="50"/>
      <c r="I56" s="50"/>
      <c r="J56" s="51"/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 t="str">
        <f>IF(OR(SUM(M$78)=0,M56=""),"",M56/M$78)</f>
        <v/>
      </c>
      <c r="S56" s="96">
        <v>0.4</v>
      </c>
      <c r="U56" s="51" t="str">
        <f t="shared" ref="U56:Z56" si="21">U55</f>
        <v/>
      </c>
      <c r="V56" s="54" t="str">
        <f t="shared" si="21"/>
        <v/>
      </c>
      <c r="W56" s="54" t="str">
        <f t="shared" si="21"/>
        <v/>
      </c>
      <c r="X56" s="51" t="str">
        <f t="shared" si="21"/>
        <v/>
      </c>
      <c r="Y56" s="54" t="str">
        <f t="shared" si="21"/>
        <v/>
      </c>
      <c r="Z56" s="54" t="str">
        <f t="shared" si="21"/>
        <v/>
      </c>
      <c r="AA56" s="54" t="str">
        <f t="shared" si="20"/>
        <v>OK</v>
      </c>
      <c r="AB56" s="54" t="str">
        <f t="shared" si="20"/>
        <v>OK</v>
      </c>
      <c r="AD56" s="178"/>
      <c r="AE56" s="179"/>
      <c r="AF56" s="180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/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IF(OR(SUM(M$78)=0,M57=""),"",M57/M$78)</f>
        <v/>
      </c>
      <c r="S57" s="96">
        <v>0.4</v>
      </c>
      <c r="U57" s="51" t="str">
        <f t="shared" ref="U57:Z57" si="22">U56</f>
        <v/>
      </c>
      <c r="V57" s="54" t="str">
        <f t="shared" si="22"/>
        <v/>
      </c>
      <c r="W57" s="54" t="str">
        <f t="shared" si="22"/>
        <v/>
      </c>
      <c r="X57" s="51" t="str">
        <f t="shared" si="22"/>
        <v/>
      </c>
      <c r="Y57" s="54" t="str">
        <f t="shared" si="22"/>
        <v/>
      </c>
      <c r="Z57" s="54" t="str">
        <f t="shared" si="22"/>
        <v/>
      </c>
      <c r="AA57" s="54" t="str">
        <f t="shared" si="20"/>
        <v>OK</v>
      </c>
      <c r="AB57" s="54" t="str">
        <f t="shared" si="20"/>
        <v>OK</v>
      </c>
      <c r="AD57" s="178"/>
      <c r="AE57" s="179"/>
      <c r="AF57" s="180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>
        <v>0.4</v>
      </c>
      <c r="U58" s="51" t="str">
        <f t="shared" ref="U58:Z58" si="23">U57</f>
        <v/>
      </c>
      <c r="V58" s="54" t="str">
        <f t="shared" si="23"/>
        <v/>
      </c>
      <c r="W58" s="54" t="str">
        <f t="shared" si="23"/>
        <v/>
      </c>
      <c r="X58" s="51" t="str">
        <f t="shared" si="23"/>
        <v/>
      </c>
      <c r="Y58" s="54" t="str">
        <f t="shared" si="23"/>
        <v/>
      </c>
      <c r="Z58" s="54" t="str">
        <f t="shared" si="23"/>
        <v/>
      </c>
      <c r="AA58" s="54" t="str">
        <f t="shared" si="20"/>
        <v>OK</v>
      </c>
      <c r="AB58" s="54" t="str">
        <f t="shared" si="20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>
        <v>0.4</v>
      </c>
      <c r="U59" s="51" t="str">
        <f t="shared" ref="U59:Z59" si="24">U58</f>
        <v/>
      </c>
      <c r="V59" s="54" t="str">
        <f t="shared" si="24"/>
        <v/>
      </c>
      <c r="W59" s="54" t="str">
        <f t="shared" si="24"/>
        <v/>
      </c>
      <c r="X59" s="51" t="str">
        <f t="shared" si="24"/>
        <v/>
      </c>
      <c r="Y59" s="54" t="str">
        <f t="shared" si="24"/>
        <v/>
      </c>
      <c r="Z59" s="54" t="str">
        <f t="shared" si="24"/>
        <v/>
      </c>
      <c r="AA59" s="54" t="str">
        <f t="shared" si="20"/>
        <v>OK</v>
      </c>
      <c r="AB59" s="54" t="str">
        <f t="shared" si="20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S1</v>
      </c>
      <c r="B60" s="44" t="s">
        <v>43</v>
      </c>
      <c r="C60" s="61"/>
      <c r="D60" s="162"/>
      <c r="E60" s="43" t="s">
        <v>21</v>
      </c>
      <c r="F60" s="56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20"/>
        <v>OK</v>
      </c>
      <c r="AB60" s="49" t="str">
        <f t="shared" si="20"/>
        <v>OK</v>
      </c>
      <c r="AF60" s="181"/>
    </row>
    <row r="61" spans="1:32" x14ac:dyDescent="0.3">
      <c r="A61" s="165"/>
      <c r="B61" s="59" t="s">
        <v>1</v>
      </c>
      <c r="C61" s="60"/>
      <c r="D61" s="163"/>
      <c r="E61" s="60"/>
      <c r="F61" s="161"/>
      <c r="G61" s="50"/>
      <c r="H61" s="50"/>
      <c r="I61" s="50"/>
      <c r="J61" s="51"/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 t="str">
        <f>IF(OR(SUM(M$78)=0,M61=""),"",M61/M$78)</f>
        <v/>
      </c>
      <c r="S61" s="96">
        <v>0.4</v>
      </c>
      <c r="U61" s="51" t="str">
        <f t="shared" ref="U61:Z61" si="25">U60</f>
        <v/>
      </c>
      <c r="V61" s="54" t="str">
        <f t="shared" si="25"/>
        <v/>
      </c>
      <c r="W61" s="54" t="str">
        <f t="shared" si="25"/>
        <v/>
      </c>
      <c r="X61" s="51" t="str">
        <f t="shared" si="25"/>
        <v/>
      </c>
      <c r="Y61" s="54" t="str">
        <f t="shared" si="25"/>
        <v/>
      </c>
      <c r="Z61" s="54" t="str">
        <f t="shared" si="25"/>
        <v/>
      </c>
      <c r="AA61" s="54" t="str">
        <f t="shared" si="20"/>
        <v>OK</v>
      </c>
      <c r="AB61" s="54" t="str">
        <f t="shared" si="20"/>
        <v>OK</v>
      </c>
      <c r="AD61" s="178"/>
      <c r="AE61" s="179"/>
      <c r="AF61" s="180">
        <f>(G61*3+H61*4+I61*4)*M61/16/IF(AE61="cours S &amp; L fusionnés",2,IF(AE61="cours S &amp; L identiques",4/3,1))</f>
        <v>0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>
        <v>0.4</v>
      </c>
      <c r="U62" s="51" t="str">
        <f t="shared" ref="U62:Z62" si="26">U61</f>
        <v/>
      </c>
      <c r="V62" s="54" t="str">
        <f t="shared" si="26"/>
        <v/>
      </c>
      <c r="W62" s="54" t="str">
        <f t="shared" si="26"/>
        <v/>
      </c>
      <c r="X62" s="51" t="str">
        <f t="shared" si="26"/>
        <v/>
      </c>
      <c r="Y62" s="54" t="str">
        <f t="shared" si="26"/>
        <v/>
      </c>
      <c r="Z62" s="54" t="str">
        <f t="shared" si="26"/>
        <v/>
      </c>
      <c r="AA62" s="54" t="str">
        <f t="shared" si="20"/>
        <v>OK</v>
      </c>
      <c r="AB62" s="54" t="str">
        <f t="shared" si="20"/>
        <v>OK</v>
      </c>
      <c r="AD62" s="178"/>
      <c r="AE62" s="179"/>
      <c r="AF62" s="180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>
        <v>0.4</v>
      </c>
      <c r="U63" s="51" t="str">
        <f t="shared" ref="U63:Z63" si="27">U62</f>
        <v/>
      </c>
      <c r="V63" s="54" t="str">
        <f t="shared" si="27"/>
        <v/>
      </c>
      <c r="W63" s="54" t="str">
        <f t="shared" si="27"/>
        <v/>
      </c>
      <c r="X63" s="51" t="str">
        <f t="shared" si="27"/>
        <v/>
      </c>
      <c r="Y63" s="54" t="str">
        <f t="shared" si="27"/>
        <v/>
      </c>
      <c r="Z63" s="54" t="str">
        <f t="shared" si="27"/>
        <v/>
      </c>
      <c r="AA63" s="54" t="str">
        <f t="shared" si="20"/>
        <v>OK</v>
      </c>
      <c r="AB63" s="54" t="str">
        <f t="shared" si="20"/>
        <v>OK</v>
      </c>
      <c r="AD63" s="178"/>
      <c r="AE63" s="179"/>
      <c r="AF63" s="180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>
        <v>0.4</v>
      </c>
      <c r="U64" s="51" t="str">
        <f t="shared" ref="U64:Z64" si="28">U63</f>
        <v/>
      </c>
      <c r="V64" s="54" t="str">
        <f t="shared" si="28"/>
        <v/>
      </c>
      <c r="W64" s="54" t="str">
        <f t="shared" si="28"/>
        <v/>
      </c>
      <c r="X64" s="51" t="str">
        <f t="shared" si="28"/>
        <v/>
      </c>
      <c r="Y64" s="54" t="str">
        <f t="shared" si="28"/>
        <v/>
      </c>
      <c r="Z64" s="54" t="str">
        <f t="shared" si="28"/>
        <v/>
      </c>
      <c r="AA64" s="54" t="str">
        <f t="shared" si="20"/>
        <v>OK</v>
      </c>
      <c r="AB64" s="54" t="str">
        <f t="shared" si="20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>
        <v>0.4</v>
      </c>
      <c r="U65" s="51" t="str">
        <f t="shared" ref="U65:Z65" si="29">U64</f>
        <v/>
      </c>
      <c r="V65" s="54" t="str">
        <f t="shared" si="29"/>
        <v/>
      </c>
      <c r="W65" s="54" t="str">
        <f t="shared" si="29"/>
        <v/>
      </c>
      <c r="X65" s="51" t="str">
        <f t="shared" si="29"/>
        <v/>
      </c>
      <c r="Y65" s="54" t="str">
        <f t="shared" si="29"/>
        <v/>
      </c>
      <c r="Z65" s="54" t="str">
        <f t="shared" si="29"/>
        <v/>
      </c>
      <c r="AA65" s="54" t="str">
        <f t="shared" si="20"/>
        <v>OK</v>
      </c>
      <c r="AB65" s="54" t="str">
        <f t="shared" si="20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S1</v>
      </c>
      <c r="B66" s="44" t="s">
        <v>44</v>
      </c>
      <c r="C66" s="61"/>
      <c r="D66" s="162"/>
      <c r="E66" s="43" t="s">
        <v>21</v>
      </c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0"/>
        <v>OK</v>
      </c>
      <c r="AB66" s="49" t="str">
        <f t="shared" si="20"/>
        <v>OK</v>
      </c>
      <c r="AF66" s="181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67" si="30">U66</f>
        <v/>
      </c>
      <c r="V67" s="54" t="str">
        <f t="shared" si="30"/>
        <v/>
      </c>
      <c r="W67" s="54" t="str">
        <f t="shared" si="30"/>
        <v/>
      </c>
      <c r="X67" s="51" t="str">
        <f t="shared" si="30"/>
        <v/>
      </c>
      <c r="Y67" s="54" t="str">
        <f t="shared" si="30"/>
        <v/>
      </c>
      <c r="Z67" s="54" t="str">
        <f t="shared" si="30"/>
        <v/>
      </c>
      <c r="AA67" s="54" t="str">
        <f t="shared" si="20"/>
        <v>OK</v>
      </c>
      <c r="AB67" s="54" t="str">
        <f t="shared" si="20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ref="U68:Z68" si="31">U67</f>
        <v/>
      </c>
      <c r="V68" s="54" t="str">
        <f t="shared" si="31"/>
        <v/>
      </c>
      <c r="W68" s="54" t="str">
        <f t="shared" si="31"/>
        <v/>
      </c>
      <c r="X68" s="51" t="str">
        <f t="shared" si="31"/>
        <v/>
      </c>
      <c r="Y68" s="54" t="str">
        <f t="shared" si="31"/>
        <v/>
      </c>
      <c r="Z68" s="54" t="str">
        <f t="shared" si="31"/>
        <v/>
      </c>
      <c r="AA68" s="54" t="str">
        <f t="shared" si="20"/>
        <v>OK</v>
      </c>
      <c r="AB68" s="54" t="str">
        <f t="shared" si="20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ref="U69:Z69" si="32">U68</f>
        <v/>
      </c>
      <c r="V69" s="54" t="str">
        <f t="shared" si="32"/>
        <v/>
      </c>
      <c r="W69" s="54" t="str">
        <f t="shared" si="32"/>
        <v/>
      </c>
      <c r="X69" s="51" t="str">
        <f t="shared" si="32"/>
        <v/>
      </c>
      <c r="Y69" s="54" t="str">
        <f t="shared" si="32"/>
        <v/>
      </c>
      <c r="Z69" s="54" t="str">
        <f t="shared" si="32"/>
        <v/>
      </c>
      <c r="AA69" s="54" t="str">
        <f t="shared" si="20"/>
        <v>OK</v>
      </c>
      <c r="AB69" s="54" t="str">
        <f t="shared" si="20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ref="U70:Z70" si="33">U69</f>
        <v/>
      </c>
      <c r="V70" s="54" t="str">
        <f t="shared" si="33"/>
        <v/>
      </c>
      <c r="W70" s="54" t="str">
        <f t="shared" si="33"/>
        <v/>
      </c>
      <c r="X70" s="51" t="str">
        <f t="shared" si="33"/>
        <v/>
      </c>
      <c r="Y70" s="54" t="str">
        <f t="shared" si="33"/>
        <v/>
      </c>
      <c r="Z70" s="54" t="str">
        <f t="shared" si="33"/>
        <v/>
      </c>
      <c r="AA70" s="54" t="str">
        <f t="shared" si="20"/>
        <v>OK</v>
      </c>
      <c r="AB70" s="54" t="str">
        <f t="shared" si="20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ref="U71:Z71" si="34">U70</f>
        <v/>
      </c>
      <c r="V71" s="54" t="str">
        <f t="shared" si="34"/>
        <v/>
      </c>
      <c r="W71" s="54" t="str">
        <f t="shared" si="34"/>
        <v/>
      </c>
      <c r="X71" s="51" t="str">
        <f t="shared" si="34"/>
        <v/>
      </c>
      <c r="Y71" s="54" t="str">
        <f t="shared" si="34"/>
        <v/>
      </c>
      <c r="Z71" s="54" t="str">
        <f t="shared" si="34"/>
        <v/>
      </c>
      <c r="AA71" s="54" t="str">
        <f t="shared" si="20"/>
        <v>OK</v>
      </c>
      <c r="AB71" s="54" t="str">
        <f t="shared" si="20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S1</v>
      </c>
      <c r="B72" s="44" t="s">
        <v>45</v>
      </c>
      <c r="C72" s="61"/>
      <c r="D72" s="162"/>
      <c r="E72" s="43" t="s">
        <v>21</v>
      </c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0"/>
        <v>OK</v>
      </c>
      <c r="AB72" s="49" t="str">
        <f t="shared" si="20"/>
        <v>OK</v>
      </c>
      <c r="AF72" s="181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3" si="35">U72</f>
        <v/>
      </c>
      <c r="V73" s="54" t="str">
        <f t="shared" si="35"/>
        <v/>
      </c>
      <c r="W73" s="54" t="str">
        <f t="shared" si="35"/>
        <v/>
      </c>
      <c r="X73" s="51" t="str">
        <f t="shared" si="35"/>
        <v/>
      </c>
      <c r="Y73" s="54" t="str">
        <f t="shared" si="35"/>
        <v/>
      </c>
      <c r="Z73" s="54" t="str">
        <f t="shared" si="35"/>
        <v/>
      </c>
      <c r="AA73" s="54" t="str">
        <f t="shared" si="20"/>
        <v>OK</v>
      </c>
      <c r="AB73" s="54" t="str">
        <f t="shared" si="20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ref="U74:Z74" si="36">U73</f>
        <v/>
      </c>
      <c r="V74" s="54" t="str">
        <f t="shared" si="36"/>
        <v/>
      </c>
      <c r="W74" s="54" t="str">
        <f t="shared" si="36"/>
        <v/>
      </c>
      <c r="X74" s="51" t="str">
        <f t="shared" si="36"/>
        <v/>
      </c>
      <c r="Y74" s="54" t="str">
        <f t="shared" si="36"/>
        <v/>
      </c>
      <c r="Z74" s="54" t="str">
        <f t="shared" si="36"/>
        <v/>
      </c>
      <c r="AA74" s="54" t="str">
        <f t="shared" si="20"/>
        <v>OK</v>
      </c>
      <c r="AB74" s="54" t="str">
        <f t="shared" si="20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ref="U75:Z75" si="37">U74</f>
        <v/>
      </c>
      <c r="V75" s="54" t="str">
        <f t="shared" si="37"/>
        <v/>
      </c>
      <c r="W75" s="54" t="str">
        <f t="shared" si="37"/>
        <v/>
      </c>
      <c r="X75" s="51" t="str">
        <f t="shared" si="37"/>
        <v/>
      </c>
      <c r="Y75" s="54" t="str">
        <f t="shared" si="37"/>
        <v/>
      </c>
      <c r="Z75" s="54" t="str">
        <f t="shared" si="37"/>
        <v/>
      </c>
      <c r="AA75" s="54" t="str">
        <f t="shared" si="20"/>
        <v>OK</v>
      </c>
      <c r="AB75" s="54" t="str">
        <f t="shared" si="20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ref="U76:Z76" si="38">U75</f>
        <v/>
      </c>
      <c r="V76" s="54" t="str">
        <f t="shared" si="38"/>
        <v/>
      </c>
      <c r="W76" s="54" t="str">
        <f t="shared" si="38"/>
        <v/>
      </c>
      <c r="X76" s="51" t="str">
        <f t="shared" si="38"/>
        <v/>
      </c>
      <c r="Y76" s="54" t="str">
        <f t="shared" si="38"/>
        <v/>
      </c>
      <c r="Z76" s="54" t="str">
        <f t="shared" si="38"/>
        <v/>
      </c>
      <c r="AA76" s="54" t="str">
        <f t="shared" si="20"/>
        <v>OK</v>
      </c>
      <c r="AB76" s="54" t="str">
        <f t="shared" si="20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ref="U77:Z77" si="39">U76</f>
        <v/>
      </c>
      <c r="V77" s="54" t="str">
        <f t="shared" si="39"/>
        <v/>
      </c>
      <c r="W77" s="54" t="str">
        <f t="shared" si="39"/>
        <v/>
      </c>
      <c r="X77" s="51" t="str">
        <f t="shared" si="39"/>
        <v/>
      </c>
      <c r="Y77" s="54" t="str">
        <f t="shared" si="39"/>
        <v/>
      </c>
      <c r="Z77" s="54" t="str">
        <f t="shared" si="39"/>
        <v/>
      </c>
      <c r="AA77" s="54" t="str">
        <f t="shared" si="20"/>
        <v>OK</v>
      </c>
      <c r="AB77" s="54" t="str">
        <f t="shared" si="20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368</v>
      </c>
      <c r="O78" s="46">
        <f>SUBTOTAL(9,O6:O77)</f>
        <v>464</v>
      </c>
      <c r="P78" s="46">
        <f>SUBTOTAL(9,P6:P77)</f>
        <v>832</v>
      </c>
      <c r="Q78" s="58">
        <f>SUBTOTAL(9,Q6:Q77)</f>
        <v>30</v>
      </c>
      <c r="R78" s="68"/>
      <c r="S78" s="68"/>
      <c r="U78" s="46" t="str">
        <f t="shared" ref="U78:Z78" si="40">COUNTIF(U6:U53,"erreur")&amp;" erreurs"</f>
        <v>0 erreurs</v>
      </c>
      <c r="V78" s="49" t="str">
        <f t="shared" si="40"/>
        <v>0 erreurs</v>
      </c>
      <c r="W78" s="49" t="str">
        <f t="shared" si="40"/>
        <v>48 erreurs</v>
      </c>
      <c r="X78" s="46" t="str">
        <f t="shared" si="40"/>
        <v>0 erreurs</v>
      </c>
      <c r="Y78" s="49" t="str">
        <f t="shared" si="40"/>
        <v>0 erreurs</v>
      </c>
      <c r="Z78" s="49" t="str">
        <f t="shared" si="40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phoneticPr fontId="9" type="noConversion"/>
  <dataValidations count="6">
    <dataValidation type="list" allowBlank="1" showInputMessage="1" showErrorMessage="1" sqref="E42 E30 E12 E18 E24 E36 E48 E6 E54 E60 E66 E72" xr:uid="{00000000-0002-0000-0600-000000000000}">
      <formula1>"Obligatoire,Optionnel"</formula1>
    </dataValidation>
    <dataValidation type="list" allowBlank="1" showInputMessage="1" showErrorMessage="1" sqref="L1" xr:uid="{00000000-0002-0000-0600-000001000000}">
      <formula1>"APL,APS"</formula1>
    </dataValidation>
    <dataValidation type="list" allowBlank="1" showInputMessage="1" showErrorMessage="1" sqref="M1" xr:uid="{00000000-0002-0000-0600-000002000000}">
      <formula1>"S1,S2"</formula1>
    </dataValidation>
    <dataValidation type="list" allowBlank="1" showInputMessage="1" showErrorMessage="1" sqref="N1" xr:uid="{00000000-0002-0000-0600-000003000000}">
      <formula1>"2013-14,2014-15,2015-16,2016-17,2017-18"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600-000004000000}">
      <formula1>"cours S &amp; L identiques,cours S &amp; L fusionnés"</formula1>
    </dataValidation>
    <dataValidation type="list" allowBlank="1" showInputMessage="1" showErrorMessage="1" sqref="AD73:AD77 AD7:AD11 AD13:AD17 AD19:AD23 AD25:AD29 AD37:AD41 AD43:AD47 AD49:AD53 AD55:AD59 AD61:AD65 AD67:AD71 AD31:AD35" xr:uid="{00000000-0002-0000-06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PF85"/>
  <sheetViews>
    <sheetView showGridLines="0" workbookViewId="0">
      <pane xSplit="2" ySplit="5" topLeftCell="NV25" activePane="bottomRight" state="frozen"/>
      <selection activeCell="D52" sqref="D52"/>
      <selection pane="topRight" activeCell="D52" sqref="D52"/>
      <selection pane="bottomLeft" activeCell="D52" sqref="D52"/>
      <selection pane="bottomRight" activeCell="OU6" sqref="OU6:OU27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98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L'!$B$6</f>
        <v>UE1</v>
      </c>
      <c r="G2" s="111" t="str">
        <f>'Maquette L'!$D$6</f>
        <v>Français, Langue de l'enseignement supérieur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UE2</v>
      </c>
      <c r="AM2" s="111" t="str">
        <f>'Maquette L'!$D$12</f>
        <v>Informer et raconter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UE3</v>
      </c>
      <c r="BS2" s="111" t="str">
        <f>'Maquette L'!$D$18</f>
        <v xml:space="preserve">Comprendre le monde contemporain 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UE4</v>
      </c>
      <c r="CY2" s="111" t="str">
        <f>'Maquette L'!$D$24</f>
        <v>S'informer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UE5</v>
      </c>
      <c r="EE2" s="111" t="str">
        <f>'Maquette L'!$D$30</f>
        <v xml:space="preserve"> Activités numériques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UE6</v>
      </c>
      <c r="FK2" s="111" t="str">
        <f>'Maquette L'!$D$36</f>
        <v>Informatique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UE7</v>
      </c>
      <c r="GQ2" s="111" t="str">
        <f>'Maquette L'!$D$42</f>
        <v>Options 1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UE8</v>
      </c>
      <c r="HW2" s="111" t="str">
        <f>'Maquette L'!$D$48</f>
        <v>Habiter Antananarivo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>
        <f>'Maquette L'!$D$54</f>
        <v>0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>
        <f>'Maquette L'!$D$60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76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182</v>
      </c>
      <c r="F3" s="98" t="s">
        <v>83</v>
      </c>
      <c r="H3" s="67" t="str">
        <f>'Maquette L'!$D$7</f>
        <v>Comprendre un cours magistral</v>
      </c>
      <c r="I3" s="67"/>
      <c r="J3" s="99" t="s">
        <v>84</v>
      </c>
      <c r="K3" s="98" t="s">
        <v>83</v>
      </c>
      <c r="M3" s="67" t="str">
        <f>'Maquette L'!$D$8</f>
        <v>Commenter des documents</v>
      </c>
      <c r="N3" s="67"/>
      <c r="O3" s="99" t="s">
        <v>84</v>
      </c>
      <c r="P3" s="98" t="s">
        <v>83</v>
      </c>
      <c r="R3" s="67">
        <f>'Maquette L'!$D$9</f>
        <v>0</v>
      </c>
      <c r="S3" s="67"/>
      <c r="T3" s="99" t="s">
        <v>84</v>
      </c>
      <c r="U3" s="98" t="s">
        <v>83</v>
      </c>
      <c r="W3" s="67">
        <f>'Maquette L'!$D$10</f>
        <v>0</v>
      </c>
      <c r="X3" s="67"/>
      <c r="Y3" s="99" t="s">
        <v>84</v>
      </c>
      <c r="Z3" s="98" t="s">
        <v>83</v>
      </c>
      <c r="AB3" s="67">
        <f>'Maquette L'!$D$11</f>
        <v>0</v>
      </c>
      <c r="AC3" s="67"/>
      <c r="AD3" s="99" t="s">
        <v>84</v>
      </c>
      <c r="AE3" s="124">
        <f>IF(ISERROR(AVERAGE(AG6:AG85)),"",AVERAGE(AG6:AG85))</f>
        <v>12.086363636363636</v>
      </c>
      <c r="AF3" s="125">
        <f>IF(ISERROR(STDEV(AI6:AI85)),"",STDEV(AI6:AI85))</f>
        <v>1.5546384478274189</v>
      </c>
      <c r="AG3" s="126"/>
      <c r="AH3" s="126"/>
      <c r="AI3" s="145" t="str">
        <f>G2</f>
        <v>Français, Langue de l'enseignement supérieur</v>
      </c>
      <c r="AJ3" s="146" t="s">
        <v>97</v>
      </c>
      <c r="AK3" s="130"/>
      <c r="AL3" s="98" t="s">
        <v>83</v>
      </c>
      <c r="AN3" s="67" t="str">
        <f>'Maquette L'!$D$13</f>
        <v>Informer</v>
      </c>
      <c r="AO3" s="67"/>
      <c r="AP3" s="99" t="s">
        <v>84</v>
      </c>
      <c r="AQ3" s="98" t="s">
        <v>83</v>
      </c>
      <c r="AS3" s="67" t="str">
        <f>'Maquette L'!$D$14</f>
        <v>Raconter</v>
      </c>
      <c r="AT3" s="67"/>
      <c r="AU3" s="99" t="s">
        <v>84</v>
      </c>
      <c r="AV3" s="98" t="s">
        <v>83</v>
      </c>
      <c r="AX3" s="67">
        <f>'Maquette L'!$D$15</f>
        <v>0</v>
      </c>
      <c r="AY3" s="67"/>
      <c r="AZ3" s="99" t="s">
        <v>84</v>
      </c>
      <c r="BA3" s="98" t="s">
        <v>83</v>
      </c>
      <c r="BC3" s="67">
        <f>'Maquette L'!$D$16</f>
        <v>0</v>
      </c>
      <c r="BD3" s="67"/>
      <c r="BE3" s="99" t="s">
        <v>84</v>
      </c>
      <c r="BF3" s="98" t="s">
        <v>83</v>
      </c>
      <c r="BH3" s="67">
        <f>'Maquette L'!$D$17</f>
        <v>0</v>
      </c>
      <c r="BI3" s="67"/>
      <c r="BJ3" s="99" t="s">
        <v>84</v>
      </c>
      <c r="BK3" s="124">
        <f>IF(ISERROR(AVERAGE(BM6:BM85)),"",AVERAGE(BM6:BM85))</f>
        <v>11.987784090909088</v>
      </c>
      <c r="BL3" s="125">
        <f>IF(ISERROR(STDEV(BO6:BO85)),"",STDEV(BO6:BO85))</f>
        <v>1.62702080996045</v>
      </c>
      <c r="BM3" s="126"/>
      <c r="BN3" s="126"/>
      <c r="BO3" s="145" t="str">
        <f>AM2</f>
        <v>Informer et raconter</v>
      </c>
      <c r="BP3" s="146" t="s">
        <v>97</v>
      </c>
      <c r="BQ3" s="130"/>
      <c r="BR3" s="98" t="s">
        <v>83</v>
      </c>
      <c r="BT3" s="67" t="str">
        <f>'Maquette L'!$D$19</f>
        <v>Les relations internationales de 1945 à nos jours</v>
      </c>
      <c r="BU3" s="67"/>
      <c r="BV3" s="99" t="s">
        <v>84</v>
      </c>
      <c r="BW3" s="98" t="s">
        <v>83</v>
      </c>
      <c r="BY3" s="67" t="str">
        <f>'Maquette L'!$D$20</f>
        <v>Les dynamiques de la mondialisation</v>
      </c>
      <c r="BZ3" s="67"/>
      <c r="CA3" s="99" t="s">
        <v>84</v>
      </c>
      <c r="CB3" s="98" t="s">
        <v>83</v>
      </c>
      <c r="CD3" s="67">
        <f>'Maquette L'!$D$21</f>
        <v>0</v>
      </c>
      <c r="CE3" s="67"/>
      <c r="CF3" s="99" t="s">
        <v>84</v>
      </c>
      <c r="CG3" s="98" t="s">
        <v>83</v>
      </c>
      <c r="CI3" s="67">
        <f>'Maquette L'!$D$22</f>
        <v>0</v>
      </c>
      <c r="CJ3" s="67"/>
      <c r="CK3" s="99" t="s">
        <v>84</v>
      </c>
      <c r="CL3" s="98" t="s">
        <v>83</v>
      </c>
      <c r="CN3" s="67">
        <f>'Maquette L'!$D$23</f>
        <v>0</v>
      </c>
      <c r="CO3" s="67"/>
      <c r="CP3" s="99" t="s">
        <v>84</v>
      </c>
      <c r="CQ3" s="124">
        <f>IF(ISERROR(AVERAGE(CS6:CS85)),"",AVERAGE(CS6:CS85))</f>
        <v>10.376333333333335</v>
      </c>
      <c r="CR3" s="125">
        <f>IF(ISERROR(STDEV(CU6:CU85)),"",STDEV(CU6:CU85))</f>
        <v>1.6588419820768714</v>
      </c>
      <c r="CS3" s="126"/>
      <c r="CT3" s="126"/>
      <c r="CU3" s="145" t="str">
        <f>BS2</f>
        <v xml:space="preserve">Comprendre le monde contemporain </v>
      </c>
      <c r="CV3" s="146" t="s">
        <v>97</v>
      </c>
      <c r="CW3" s="130"/>
      <c r="CX3" s="98" t="s">
        <v>83</v>
      </c>
      <c r="CZ3" s="67" t="str">
        <f>'Maquette L'!$D$25</f>
        <v>Sujets d'actualité</v>
      </c>
      <c r="DA3" s="67"/>
      <c r="DB3" s="99" t="s">
        <v>84</v>
      </c>
      <c r="DC3" s="98" t="s">
        <v>83</v>
      </c>
      <c r="DE3" s="67" t="str">
        <f>'Maquette L'!$D$26</f>
        <v>Recherche documentaire</v>
      </c>
      <c r="DF3" s="67"/>
      <c r="DG3" s="99" t="s">
        <v>84</v>
      </c>
      <c r="DH3" s="98" t="s">
        <v>83</v>
      </c>
      <c r="DJ3" s="67" t="str">
        <f>'Maquette L'!$D$27</f>
        <v>Développement durable</v>
      </c>
      <c r="DK3" s="67"/>
      <c r="DL3" s="99" t="s">
        <v>84</v>
      </c>
      <c r="DM3" s="98" t="s">
        <v>83</v>
      </c>
      <c r="DO3" s="67">
        <f>'Maquette L'!$D$28</f>
        <v>0</v>
      </c>
      <c r="DP3" s="67"/>
      <c r="DQ3" s="99" t="s">
        <v>84</v>
      </c>
      <c r="DR3" s="98" t="s">
        <v>83</v>
      </c>
      <c r="DT3" s="67">
        <f>'Maquette L'!$D$29</f>
        <v>0</v>
      </c>
      <c r="DU3" s="67"/>
      <c r="DV3" s="99" t="s">
        <v>84</v>
      </c>
      <c r="DW3" s="124">
        <f>IF(ISERROR(AVERAGE(DY6:DY85)),"",AVERAGE(DY6:DY85))</f>
        <v>13.520630681818181</v>
      </c>
      <c r="DX3" s="125">
        <f>IF(ISERROR(STDEV(EA6:EA85)),"",STDEV(EA6:EA85))</f>
        <v>1.7213627381541303</v>
      </c>
      <c r="DY3" s="126"/>
      <c r="DZ3" s="126"/>
      <c r="EA3" s="145" t="str">
        <f>CY2</f>
        <v>S'informer</v>
      </c>
      <c r="EB3" s="146" t="s">
        <v>97</v>
      </c>
      <c r="EC3" s="130"/>
      <c r="ED3" s="98" t="s">
        <v>83</v>
      </c>
      <c r="EF3" s="67" t="str">
        <f>'Maquette L'!$D$31</f>
        <v>Equations</v>
      </c>
      <c r="EG3" s="67"/>
      <c r="EH3" s="99" t="s">
        <v>84</v>
      </c>
      <c r="EI3" s="98" t="s">
        <v>83</v>
      </c>
      <c r="EK3" s="67" t="str">
        <f>'Maquette L'!$D$32</f>
        <v>Fonctions numériques</v>
      </c>
      <c r="EL3" s="67"/>
      <c r="EM3" s="99" t="s">
        <v>84</v>
      </c>
      <c r="EN3" s="98" t="s">
        <v>83</v>
      </c>
      <c r="EP3" s="67" t="str">
        <f>'Maquette L'!$D$33</f>
        <v>Suites</v>
      </c>
      <c r="EQ3" s="67"/>
      <c r="ER3" s="99" t="s">
        <v>84</v>
      </c>
      <c r="ES3" s="98" t="s">
        <v>83</v>
      </c>
      <c r="EU3" s="67">
        <f>'Maquette L'!$D$34</f>
        <v>0</v>
      </c>
      <c r="EV3" s="67"/>
      <c r="EW3" s="99" t="s">
        <v>84</v>
      </c>
      <c r="EX3" s="98" t="s">
        <v>83</v>
      </c>
      <c r="EZ3" s="67">
        <f>'Maquette L'!$D$35</f>
        <v>0</v>
      </c>
      <c r="FA3" s="67"/>
      <c r="FB3" s="99" t="s">
        <v>84</v>
      </c>
      <c r="FC3" s="124">
        <f>IF(ISERROR(AVERAGE(FE6:FE85)),"",AVERAGE(FE6:FE85))</f>
        <v>7.7026988636363631</v>
      </c>
      <c r="FD3" s="125">
        <f>IF(ISERROR(STDEV(FG6:FG85)),"",STDEV(FG6:FG85))</f>
        <v>1.7697922738005145</v>
      </c>
      <c r="FE3" s="126"/>
      <c r="FF3" s="126"/>
      <c r="FG3" s="145" t="str">
        <f>EE2</f>
        <v xml:space="preserve"> Activités numériques</v>
      </c>
      <c r="FH3" s="146" t="s">
        <v>97</v>
      </c>
      <c r="FI3" s="130"/>
      <c r="FJ3" s="98" t="s">
        <v>83</v>
      </c>
      <c r="FL3" s="67" t="str">
        <f>'Maquette L'!$D$37</f>
        <v>Bureautique</v>
      </c>
      <c r="FM3" s="67"/>
      <c r="FN3" s="99" t="s">
        <v>84</v>
      </c>
      <c r="FO3" s="98" t="s">
        <v>83</v>
      </c>
      <c r="FQ3" s="67" t="str">
        <f>'Maquette L'!$D$38</f>
        <v>Technologie Web</v>
      </c>
      <c r="FR3" s="67"/>
      <c r="FS3" s="99" t="s">
        <v>84</v>
      </c>
      <c r="FT3" s="98" t="s">
        <v>83</v>
      </c>
      <c r="FV3" s="67">
        <f>'Maquette L'!$D$39</f>
        <v>0</v>
      </c>
      <c r="FW3" s="67"/>
      <c r="FX3" s="99" t="s">
        <v>84</v>
      </c>
      <c r="FY3" s="98" t="s">
        <v>83</v>
      </c>
      <c r="GA3" s="67">
        <f>'Maquette L'!$D$40</f>
        <v>0</v>
      </c>
      <c r="GB3" s="67"/>
      <c r="GC3" s="99" t="s">
        <v>84</v>
      </c>
      <c r="GD3" s="98" t="s">
        <v>83</v>
      </c>
      <c r="GF3" s="67">
        <f>'Maquette L'!$D$41</f>
        <v>0</v>
      </c>
      <c r="GG3" s="67"/>
      <c r="GH3" s="99" t="s">
        <v>84</v>
      </c>
      <c r="GI3" s="124">
        <f>IF(ISERROR(AVERAGE(GK6:GK85)),"",AVERAGE(GK6:GK85))</f>
        <v>9.7727272727272734</v>
      </c>
      <c r="GJ3" s="125">
        <f>IF(ISERROR(STDEV(GM6:GM85)),"",STDEV(GM6:GM85))</f>
        <v>1.2575142111888722</v>
      </c>
      <c r="GK3" s="126"/>
      <c r="GL3" s="126"/>
      <c r="GM3" s="145" t="str">
        <f>FK2</f>
        <v>Informatique</v>
      </c>
      <c r="GN3" s="146" t="s">
        <v>97</v>
      </c>
      <c r="GO3" s="130"/>
      <c r="GP3" s="98" t="s">
        <v>83</v>
      </c>
      <c r="GR3" s="67" t="str">
        <f>'Maquette L'!$D$43</f>
        <v>Théâtre</v>
      </c>
      <c r="GS3" s="67"/>
      <c r="GT3" s="99" t="s">
        <v>84</v>
      </c>
      <c r="GU3" s="98" t="s">
        <v>83</v>
      </c>
      <c r="GW3" s="67" t="str">
        <f>'Maquette L'!$D$44</f>
        <v>Chorale</v>
      </c>
      <c r="GX3" s="67"/>
      <c r="GY3" s="99" t="s">
        <v>84</v>
      </c>
      <c r="GZ3" s="98" t="s">
        <v>83</v>
      </c>
      <c r="HB3" s="67" t="str">
        <f>'Maquette L'!$D$45</f>
        <v>Sport</v>
      </c>
      <c r="HC3" s="67"/>
      <c r="HD3" s="99" t="s">
        <v>84</v>
      </c>
      <c r="HE3" s="98" t="s">
        <v>83</v>
      </c>
      <c r="HG3" s="67">
        <f>'Maquette L'!$D$46</f>
        <v>0</v>
      </c>
      <c r="HH3" s="67"/>
      <c r="HI3" s="99" t="s">
        <v>84</v>
      </c>
      <c r="HJ3" s="98" t="s">
        <v>83</v>
      </c>
      <c r="HL3" s="67">
        <f>'Maquette L'!$D$47</f>
        <v>0</v>
      </c>
      <c r="HM3" s="67"/>
      <c r="HN3" s="99" t="s">
        <v>84</v>
      </c>
      <c r="HO3" s="124">
        <f>IF(ISERROR(AVERAGE(HQ6:HQ85)),"",AVERAGE(HQ6:HQ85))</f>
        <v>12.681818181818182</v>
      </c>
      <c r="HP3" s="125">
        <f>IF(ISERROR(STDEV(HS6:HS85)),"",STDEV(HS6:HS85))</f>
        <v>2.5959925826507093</v>
      </c>
      <c r="HQ3" s="126"/>
      <c r="HR3" s="126"/>
      <c r="HS3" s="145" t="str">
        <f>GQ2</f>
        <v>Options 1</v>
      </c>
      <c r="HT3" s="146" t="s">
        <v>97</v>
      </c>
      <c r="HU3" s="130"/>
      <c r="HV3" s="98" t="s">
        <v>83</v>
      </c>
      <c r="HX3" s="67" t="str">
        <f>'Maquette L'!$D$49</f>
        <v>Histoire et mémoire de la capitale</v>
      </c>
      <c r="HY3" s="67"/>
      <c r="HZ3" s="99" t="s">
        <v>84</v>
      </c>
      <c r="IA3" s="98" t="s">
        <v>83</v>
      </c>
      <c r="IC3" s="67" t="str">
        <f>'Maquette L'!$D$50</f>
        <v>Morphologie urbaine</v>
      </c>
      <c r="ID3" s="67"/>
      <c r="IE3" s="99" t="s">
        <v>84</v>
      </c>
      <c r="IF3" s="98" t="s">
        <v>83</v>
      </c>
      <c r="IH3" s="67">
        <f>'Maquette L'!$D$51</f>
        <v>0</v>
      </c>
      <c r="II3" s="67"/>
      <c r="IJ3" s="99" t="s">
        <v>84</v>
      </c>
      <c r="IK3" s="98" t="s">
        <v>83</v>
      </c>
      <c r="IM3" s="67">
        <f>'Maquette L'!$D$52</f>
        <v>0</v>
      </c>
      <c r="IN3" s="67"/>
      <c r="IO3" s="99" t="s">
        <v>84</v>
      </c>
      <c r="IP3" s="98" t="s">
        <v>83</v>
      </c>
      <c r="IR3" s="67">
        <f>'Maquette L'!$D$53</f>
        <v>0</v>
      </c>
      <c r="IS3" s="67"/>
      <c r="IT3" s="99" t="s">
        <v>84</v>
      </c>
      <c r="IU3" s="124">
        <f>IF(ISERROR(AVERAGE(IW6:IW85)),"",AVERAGE(IW6:IW85))</f>
        <v>5.192045454545454</v>
      </c>
      <c r="IV3" s="125">
        <f>IF(ISERROR(STDEV(IY6:IY85)),"",STDEV(IY6:IY85))</f>
        <v>1.1077751825069708</v>
      </c>
      <c r="IW3" s="126"/>
      <c r="IX3" s="126"/>
      <c r="IY3" s="145" t="str">
        <f>HW2</f>
        <v>Habiter Antananarivo</v>
      </c>
      <c r="IZ3" s="146" t="s">
        <v>97</v>
      </c>
      <c r="JA3" s="130"/>
      <c r="JB3" s="98" t="s">
        <v>83</v>
      </c>
      <c r="JD3" s="67">
        <f>'Maquette L'!$D$55</f>
        <v>0</v>
      </c>
      <c r="JE3" s="67"/>
      <c r="JF3" s="99" t="s">
        <v>84</v>
      </c>
      <c r="JG3" s="98" t="s">
        <v>83</v>
      </c>
      <c r="JI3" s="67">
        <f>'Maquette L'!$D$56</f>
        <v>0</v>
      </c>
      <c r="JJ3" s="67"/>
      <c r="JK3" s="99" t="s">
        <v>84</v>
      </c>
      <c r="JL3" s="98" t="s">
        <v>83</v>
      </c>
      <c r="JN3" s="67">
        <f>'Maquette L'!$D$57</f>
        <v>0</v>
      </c>
      <c r="JO3" s="67"/>
      <c r="JP3" s="99" t="s">
        <v>84</v>
      </c>
      <c r="JQ3" s="98" t="s">
        <v>83</v>
      </c>
      <c r="JS3" s="67">
        <f>'Maquette L'!$D$58</f>
        <v>0</v>
      </c>
      <c r="JT3" s="67"/>
      <c r="JU3" s="99" t="s">
        <v>84</v>
      </c>
      <c r="JV3" s="98" t="s">
        <v>83</v>
      </c>
      <c r="JX3" s="67">
        <f>'Maquette L'!$D$59</f>
        <v>0</v>
      </c>
      <c r="JY3" s="67"/>
      <c r="JZ3" s="99" t="s">
        <v>84</v>
      </c>
      <c r="KA3" s="124" t="str">
        <f>IF(ISERROR(AVERAGE(KC6:KC85)),"",AVERAGE(KC6:KC85))</f>
        <v/>
      </c>
      <c r="KB3" s="125" t="str">
        <f>IF(ISERROR(STDEV(KE6:KE85)),"",STDEV(KE6:KE85))</f>
        <v/>
      </c>
      <c r="KC3" s="126"/>
      <c r="KD3" s="126"/>
      <c r="KE3" s="145">
        <f>JC2</f>
        <v>0</v>
      </c>
      <c r="KF3" s="146" t="s">
        <v>97</v>
      </c>
      <c r="KG3" s="130"/>
      <c r="KH3" s="98" t="s">
        <v>83</v>
      </c>
      <c r="KJ3" s="67">
        <f>'Maquette L'!$D$61</f>
        <v>0</v>
      </c>
      <c r="KK3" s="67"/>
      <c r="KL3" s="99" t="s">
        <v>84</v>
      </c>
      <c r="KM3" s="98" t="s">
        <v>83</v>
      </c>
      <c r="KO3" s="67">
        <f>'Maquette L'!$D$62</f>
        <v>0</v>
      </c>
      <c r="KP3" s="67"/>
      <c r="KQ3" s="99" t="s">
        <v>84</v>
      </c>
      <c r="KR3" s="98" t="s">
        <v>83</v>
      </c>
      <c r="KT3" s="67">
        <f>'Maquette L'!$D$63</f>
        <v>0</v>
      </c>
      <c r="KU3" s="67"/>
      <c r="KV3" s="99" t="s">
        <v>84</v>
      </c>
      <c r="KW3" s="98" t="s">
        <v>83</v>
      </c>
      <c r="KY3" s="67">
        <f>'Maquette L'!$D$64</f>
        <v>0</v>
      </c>
      <c r="KZ3" s="67"/>
      <c r="LA3" s="99" t="s">
        <v>84</v>
      </c>
      <c r="LB3" s="98" t="s">
        <v>83</v>
      </c>
      <c r="LD3" s="67">
        <f>'Maquette L'!$D$65</f>
        <v>0</v>
      </c>
      <c r="LE3" s="67"/>
      <c r="LF3" s="99" t="s">
        <v>84</v>
      </c>
      <c r="LG3" s="124" t="str">
        <f>IF(ISERROR(AVERAGE(LI6:LI85)),"",AVERAGE(LI6:LI85))</f>
        <v/>
      </c>
      <c r="LH3" s="125" t="str">
        <f>IF(ISERROR(STDEV(LK6:LK85)),"",STDEV(LK6:LK85))</f>
        <v/>
      </c>
      <c r="LI3" s="126"/>
      <c r="LJ3" s="126"/>
      <c r="LK3" s="145">
        <f>KI2</f>
        <v>0</v>
      </c>
      <c r="LL3" s="146" t="s">
        <v>97</v>
      </c>
      <c r="LM3" s="130"/>
      <c r="LN3" s="98" t="s">
        <v>83</v>
      </c>
      <c r="LP3" s="67">
        <f>'Maquette L'!$D$67</f>
        <v>0</v>
      </c>
      <c r="LQ3" s="67"/>
      <c r="LR3" s="99" t="s">
        <v>84</v>
      </c>
      <c r="LS3" s="98" t="s">
        <v>83</v>
      </c>
      <c r="LU3" s="67">
        <f>'Maquette L'!$D$68</f>
        <v>0</v>
      </c>
      <c r="LV3" s="67"/>
      <c r="LW3" s="99" t="s">
        <v>84</v>
      </c>
      <c r="LX3" s="98" t="s">
        <v>83</v>
      </c>
      <c r="LZ3" s="67">
        <f>'Maquette L'!$D$69</f>
        <v>0</v>
      </c>
      <c r="MA3" s="67"/>
      <c r="MB3" s="99" t="s">
        <v>84</v>
      </c>
      <c r="MC3" s="98" t="s">
        <v>83</v>
      </c>
      <c r="ME3" s="67">
        <f>'Maquette L'!$D$70</f>
        <v>0</v>
      </c>
      <c r="MF3" s="67"/>
      <c r="MG3" s="99" t="s">
        <v>84</v>
      </c>
      <c r="MH3" s="98" t="s">
        <v>83</v>
      </c>
      <c r="MJ3" s="67">
        <f>'Maquette L'!$D$71</f>
        <v>0</v>
      </c>
      <c r="MK3" s="67"/>
      <c r="ML3" s="99" t="s">
        <v>84</v>
      </c>
      <c r="MM3" s="124" t="str">
        <f>IF(ISERROR(AVERAGE(MO6:MO85)),"",AVERAGE(MO6:MO85))</f>
        <v/>
      </c>
      <c r="MN3" s="125" t="str">
        <f>IF(ISERROR(STDEV(MQ6:MQ85)),"",STDEV(MQ6:MQ85))</f>
        <v/>
      </c>
      <c r="MO3" s="126"/>
      <c r="MP3" s="126"/>
      <c r="MQ3" s="145">
        <f>LO2</f>
        <v>0</v>
      </c>
      <c r="MR3" s="146" t="s">
        <v>97</v>
      </c>
      <c r="MS3" s="130"/>
      <c r="MT3" s="98" t="s">
        <v>83</v>
      </c>
      <c r="MV3" s="67">
        <f>'Maquette L'!$D$73</f>
        <v>0</v>
      </c>
      <c r="MW3" s="67"/>
      <c r="MX3" s="99" t="s">
        <v>84</v>
      </c>
      <c r="MY3" s="98" t="s">
        <v>83</v>
      </c>
      <c r="NA3" s="67">
        <f>'Maquette L'!$D$74</f>
        <v>0</v>
      </c>
      <c r="NB3" s="67"/>
      <c r="NC3" s="99" t="s">
        <v>84</v>
      </c>
      <c r="ND3" s="98" t="s">
        <v>83</v>
      </c>
      <c r="NF3" s="67">
        <f>'Maquette L'!$D$75</f>
        <v>0</v>
      </c>
      <c r="NG3" s="67"/>
      <c r="NH3" s="99" t="s">
        <v>84</v>
      </c>
      <c r="NI3" s="98" t="s">
        <v>83</v>
      </c>
      <c r="NK3" s="67">
        <f>'Maquette L'!$D$76</f>
        <v>0</v>
      </c>
      <c r="NL3" s="67"/>
      <c r="NM3" s="99" t="s">
        <v>84</v>
      </c>
      <c r="NN3" s="98" t="s">
        <v>83</v>
      </c>
      <c r="NP3" s="67">
        <f>'Maquette L'!$D$77</f>
        <v>0</v>
      </c>
      <c r="NQ3" s="67"/>
      <c r="NR3" s="99" t="s">
        <v>84</v>
      </c>
      <c r="NS3" s="124" t="str">
        <f>IF(ISERROR(AVERAGE(NU6:NU85)),"",AVERAGE(NU6:NU85))</f>
        <v/>
      </c>
      <c r="NT3" s="125" t="str">
        <f>IF(ISERROR(STDEV(NW6:NW85)),"",STDEV(NW6:NW85))</f>
        <v/>
      </c>
      <c r="NU3" s="126"/>
      <c r="NV3" s="126"/>
      <c r="NW3" s="145">
        <f>MU2</f>
        <v>0</v>
      </c>
      <c r="NX3" s="146" t="s">
        <v>97</v>
      </c>
      <c r="NY3" s="131"/>
      <c r="OA3" s="122" t="str">
        <f>G2</f>
        <v>Français, Langue de l'enseignement supérieur</v>
      </c>
      <c r="OB3" s="122" t="str">
        <f>AM2</f>
        <v>Informer et raconter</v>
      </c>
      <c r="OC3" s="122" t="str">
        <f>BS2</f>
        <v xml:space="preserve">Comprendre le monde contemporain </v>
      </c>
      <c r="OD3" s="122" t="str">
        <f>CY2</f>
        <v>S'informer</v>
      </c>
      <c r="OE3" s="122" t="str">
        <f>EE2</f>
        <v xml:space="preserve"> Activités numériques</v>
      </c>
      <c r="OF3" s="122" t="str">
        <f>FK2</f>
        <v>Informatique</v>
      </c>
      <c r="OG3" s="122" t="str">
        <f>GQ2</f>
        <v>Options 1</v>
      </c>
      <c r="OH3" s="122" t="str">
        <f>HW2</f>
        <v>Habiter Antananarivo</v>
      </c>
      <c r="OI3" s="122">
        <f>JC2</f>
        <v>0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118</v>
      </c>
      <c r="OX3" s="81" t="s">
        <v>120</v>
      </c>
      <c r="OY3" s="81" t="s">
        <v>122</v>
      </c>
      <c r="OZ3" s="81" t="s">
        <v>124</v>
      </c>
      <c r="PA3" s="81" t="s">
        <v>126</v>
      </c>
      <c r="PB3" s="81" t="s">
        <v>128</v>
      </c>
      <c r="PC3" s="81"/>
      <c r="PD3" s="81"/>
      <c r="PE3" s="81"/>
      <c r="PF3" s="81"/>
    </row>
    <row r="4" spans="1:422" s="71" customFormat="1" x14ac:dyDescent="0.3">
      <c r="B4" s="143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0.5</v>
      </c>
      <c r="P4" s="100">
        <f>'Maquette L'!S9</f>
        <v>0.4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0.4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0.4</v>
      </c>
      <c r="AB4" s="72" t="str">
        <f>'Maquette L'!$B$11</f>
        <v>EC5</v>
      </c>
      <c r="AC4" s="97"/>
      <c r="AD4" s="101" t="str">
        <f>'Maquette L'!R11</f>
        <v/>
      </c>
      <c r="AE4" s="127">
        <f>COUNT(AE6:AE85)</f>
        <v>22</v>
      </c>
      <c r="AF4" s="128">
        <f>COUNTIF(AG6:AG85,"&lt;10")</f>
        <v>4</v>
      </c>
      <c r="AG4" s="128">
        <f>COUNTIF(AI6:AI85,"&lt;10")</f>
        <v>1</v>
      </c>
      <c r="AH4" s="128"/>
      <c r="AI4" s="147" t="str">
        <f>F2</f>
        <v>UE1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0.375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0.625</v>
      </c>
      <c r="AV4" s="100">
        <f>'Maquette L'!S15</f>
        <v>0.4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0.4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0.4</v>
      </c>
      <c r="BH4" s="72" t="str">
        <f>'Maquette L'!$B$17</f>
        <v>EC5</v>
      </c>
      <c r="BI4" s="97"/>
      <c r="BJ4" s="101" t="str">
        <f>'Maquette L'!R17</f>
        <v/>
      </c>
      <c r="BK4" s="127">
        <f>COUNT(BK6:BK85)</f>
        <v>22</v>
      </c>
      <c r="BL4" s="128">
        <f>COUNTIF(BM6:BM85,"&lt;10")</f>
        <v>4</v>
      </c>
      <c r="BM4" s="128">
        <f>COUNTIF(BO6:BO85,"&lt;10")</f>
        <v>0</v>
      </c>
      <c r="BN4" s="128"/>
      <c r="BO4" s="147" t="str">
        <f>AL2</f>
        <v>UE2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0.5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0.5</v>
      </c>
      <c r="CB4" s="100">
        <f>'Maquette L'!S21</f>
        <v>0.4</v>
      </c>
      <c r="CD4" s="72" t="str">
        <f>'Maquette L'!$B$21</f>
        <v>EC3</v>
      </c>
      <c r="CE4" s="97"/>
      <c r="CF4" s="101" t="str">
        <f>'Maquette L'!R21</f>
        <v/>
      </c>
      <c r="CG4" s="100">
        <f>'Maquette L'!S22</f>
        <v>0.4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0.4</v>
      </c>
      <c r="CN4" s="72" t="str">
        <f>'Maquette L'!$B$23</f>
        <v>EC5</v>
      </c>
      <c r="CO4" s="97"/>
      <c r="CP4" s="101" t="str">
        <f>'Maquette L'!R23</f>
        <v/>
      </c>
      <c r="CQ4" s="127">
        <f>COUNT(CQ6:CQ85)</f>
        <v>22</v>
      </c>
      <c r="CR4" s="128">
        <f>COUNTIF(CS6:CS85,"&lt;10")</f>
        <v>10</v>
      </c>
      <c r="CS4" s="128">
        <f>COUNTIF(CU6:CU85,"&lt;10")</f>
        <v>5</v>
      </c>
      <c r="CT4" s="128"/>
      <c r="CU4" s="147" t="str">
        <f>BR2</f>
        <v>UE3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0.375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0.3125</v>
      </c>
      <c r="DH4" s="100">
        <f>'Maquette L'!S26</f>
        <v>0.4</v>
      </c>
      <c r="DJ4" s="72" t="str">
        <f>'Maquette L'!$B$27</f>
        <v>EC3</v>
      </c>
      <c r="DK4" s="97"/>
      <c r="DL4" s="101">
        <f>'Maquette L'!R27</f>
        <v>0.3125</v>
      </c>
      <c r="DM4" s="100">
        <f>'Maquette L'!S28</f>
        <v>0.4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0.4</v>
      </c>
      <c r="DT4" s="72" t="str">
        <f>'Maquette L'!$B$29</f>
        <v>EC5</v>
      </c>
      <c r="DU4" s="97"/>
      <c r="DV4" s="101" t="str">
        <f>'Maquette L'!R29</f>
        <v/>
      </c>
      <c r="DW4" s="127">
        <f>COUNT(DW6:DW85)</f>
        <v>22</v>
      </c>
      <c r="DX4" s="128">
        <f>COUNTIF(DY6:DY85,"&lt;10")</f>
        <v>0</v>
      </c>
      <c r="DY4" s="128">
        <f>COUNTIF(EA6:EA85,"&lt;10")</f>
        <v>0</v>
      </c>
      <c r="DZ4" s="128"/>
      <c r="EA4" s="147" t="str">
        <f>CX2</f>
        <v>UE4</v>
      </c>
      <c r="EB4" s="148">
        <f>'Maquette L'!Q24</f>
        <v>5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0.3125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</v>
      </c>
      <c r="EN4" s="100">
        <f>'Maquette L'!S33</f>
        <v>0.4</v>
      </c>
      <c r="EP4" s="72" t="str">
        <f>'Maquette L'!$B$33</f>
        <v>EC3</v>
      </c>
      <c r="EQ4" s="97"/>
      <c r="ER4" s="101">
        <f>'Maquette L'!R33</f>
        <v>0.1875</v>
      </c>
      <c r="ES4" s="100">
        <f>'Maquette L'!S34</f>
        <v>0.4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0.4</v>
      </c>
      <c r="EZ4" s="72" t="str">
        <f>'Maquette L'!$B$35</f>
        <v>EC5</v>
      </c>
      <c r="FA4" s="97"/>
      <c r="FB4" s="101" t="str">
        <f>'Maquette L'!R35</f>
        <v/>
      </c>
      <c r="FC4" s="127">
        <f>COUNT(FC6:FC85)</f>
        <v>22</v>
      </c>
      <c r="FD4" s="128">
        <f>COUNTIF(FE6:FE85,"&lt;10")</f>
        <v>20</v>
      </c>
      <c r="FE4" s="128">
        <f>COUNTIF(FG6:FG85,"&lt;10")</f>
        <v>17</v>
      </c>
      <c r="FF4" s="128"/>
      <c r="FG4" s="147" t="str">
        <f>ED2</f>
        <v>UE5</v>
      </c>
      <c r="FH4" s="148">
        <f>'Maquette L'!Q30</f>
        <v>3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0.5</v>
      </c>
      <c r="FO4" s="100">
        <f>'Maquette L'!S38</f>
        <v>0.4</v>
      </c>
      <c r="FQ4" s="72" t="str">
        <f>'Maquette L'!$B$38</f>
        <v>EC2</v>
      </c>
      <c r="FR4" s="97"/>
      <c r="FS4" s="101">
        <f>'Maquette L'!R38</f>
        <v>0.5</v>
      </c>
      <c r="FT4" s="100">
        <f>'Maquette L'!S39</f>
        <v>0.4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0.4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0.4</v>
      </c>
      <c r="GF4" s="72" t="str">
        <f>'Maquette L'!$B$41</f>
        <v>EC5</v>
      </c>
      <c r="GG4" s="97"/>
      <c r="GH4" s="101" t="str">
        <f>'Maquette L'!R41</f>
        <v/>
      </c>
      <c r="GI4" s="127">
        <f>COUNT(GI6:GI85)</f>
        <v>22</v>
      </c>
      <c r="GJ4" s="128">
        <f>COUNTIF(GK6:GK85,"&lt;10")</f>
        <v>12</v>
      </c>
      <c r="GK4" s="128">
        <f>COUNTIF(GM6:GM85,"&lt;10")</f>
        <v>3</v>
      </c>
      <c r="GL4" s="128"/>
      <c r="GM4" s="147" t="str">
        <f>FJ2</f>
        <v>UE6</v>
      </c>
      <c r="GN4" s="148">
        <f>'Maquette L'!Q36</f>
        <v>3</v>
      </c>
      <c r="GO4" s="128"/>
      <c r="GP4" s="100">
        <f>'Maquette L'!S43</f>
        <v>1</v>
      </c>
      <c r="GR4" s="72" t="str">
        <f>'Maquette L'!$B$43</f>
        <v>EC1</v>
      </c>
      <c r="GS4" s="97"/>
      <c r="GT4" s="101">
        <f>'Maquette L'!R43</f>
        <v>1</v>
      </c>
      <c r="GU4" s="100">
        <f>'Maquette L'!S44</f>
        <v>1</v>
      </c>
      <c r="GW4" s="72" t="str">
        <f>'Maquette L'!$B$44</f>
        <v>EC2</v>
      </c>
      <c r="GX4" s="97"/>
      <c r="GY4" s="101">
        <f>'Maquette L'!R44</f>
        <v>1</v>
      </c>
      <c r="GZ4" s="100">
        <f>'Maquette L'!S45</f>
        <v>1</v>
      </c>
      <c r="HB4" s="72" t="str">
        <f>'Maquette L'!$B$45</f>
        <v>EC3</v>
      </c>
      <c r="HC4" s="97"/>
      <c r="HD4" s="101">
        <f>'Maquette L'!R45</f>
        <v>1</v>
      </c>
      <c r="HE4" s="100">
        <f>'Maquette L'!S46</f>
        <v>1</v>
      </c>
      <c r="HG4" s="72" t="str">
        <f>'Maquette L'!$B$46</f>
        <v>EC4</v>
      </c>
      <c r="HH4" s="97"/>
      <c r="HI4" s="101" t="str">
        <f>'Maquette L'!R46</f>
        <v/>
      </c>
      <c r="HJ4" s="100">
        <f>'Maquette L'!S47</f>
        <v>1</v>
      </c>
      <c r="HL4" s="72" t="str">
        <f>'Maquette L'!$B$47</f>
        <v>EC5</v>
      </c>
      <c r="HM4" s="97"/>
      <c r="HN4" s="101" t="str">
        <f>'Maquette L'!R47</f>
        <v/>
      </c>
      <c r="HO4" s="127">
        <f>COUNT(HO6:HO85)</f>
        <v>22</v>
      </c>
      <c r="HP4" s="128">
        <f>COUNTIF(HQ6:HQ85,"&lt;10")</f>
        <v>3</v>
      </c>
      <c r="HQ4" s="128">
        <f>COUNTIF(HS6:HS85,"&lt;10")</f>
        <v>3</v>
      </c>
      <c r="HR4" s="128"/>
      <c r="HS4" s="147" t="str">
        <f>GP2</f>
        <v>UE7</v>
      </c>
      <c r="HT4" s="148">
        <f>'Maquette L'!Q42</f>
        <v>2</v>
      </c>
      <c r="HU4" s="128"/>
      <c r="HV4" s="100">
        <f>'Maquette L'!S49</f>
        <v>0.4</v>
      </c>
      <c r="HX4" s="72" t="str">
        <f>'Maquette L'!$B$49</f>
        <v>EC1</v>
      </c>
      <c r="HY4" s="97"/>
      <c r="HZ4" s="101">
        <f>'Maquette L'!R49</f>
        <v>0.5</v>
      </c>
      <c r="IA4" s="100">
        <f>'Maquette L'!S50</f>
        <v>0.4</v>
      </c>
      <c r="IC4" s="72" t="str">
        <f>'Maquette L'!$B$50</f>
        <v>EC2</v>
      </c>
      <c r="ID4" s="97"/>
      <c r="IE4" s="101">
        <f>'Maquette L'!R50</f>
        <v>0.5</v>
      </c>
      <c r="IF4" s="100">
        <f>'Maquette L'!S51</f>
        <v>0.4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0.4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0.4</v>
      </c>
      <c r="IR4" s="72" t="str">
        <f>'Maquette L'!$B$53</f>
        <v>EC5</v>
      </c>
      <c r="IS4" s="97"/>
      <c r="IT4" s="101" t="str">
        <f>'Maquette L'!R53</f>
        <v/>
      </c>
      <c r="IU4" s="127">
        <f>COUNT(IU6:IU85)</f>
        <v>22</v>
      </c>
      <c r="IV4" s="128">
        <f>COUNTIF(IW6:IW85,"&lt;10")</f>
        <v>22</v>
      </c>
      <c r="IW4" s="128">
        <f>COUNTIF(IY6:IY85,"&lt;10")</f>
        <v>22</v>
      </c>
      <c r="IX4" s="128"/>
      <c r="IY4" s="147" t="str">
        <f>HV2</f>
        <v>UE8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 t="str">
        <f>'Maquette L'!R55</f>
        <v/>
      </c>
      <c r="JG4" s="100">
        <f>'Maquette L'!S56</f>
        <v>0.4</v>
      </c>
      <c r="JI4" s="72" t="str">
        <f>'Maquette L'!$B$56</f>
        <v>EC2</v>
      </c>
      <c r="JJ4" s="97"/>
      <c r="JK4" s="101" t="str">
        <f>'Maquette L'!R56</f>
        <v/>
      </c>
      <c r="JL4" s="100">
        <f>'Maquette L'!S57</f>
        <v>0.4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0.4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0.4</v>
      </c>
      <c r="JX4" s="72" t="str">
        <f>'Maquette L'!$B$59</f>
        <v>EC5</v>
      </c>
      <c r="JY4" s="97"/>
      <c r="JZ4" s="101" t="str">
        <f>'Maquette L'!R59</f>
        <v/>
      </c>
      <c r="KA4" s="127">
        <f>COUNT(KA6:KA85)</f>
        <v>0</v>
      </c>
      <c r="KB4" s="128">
        <f>COUNTIF(KC6:KC85,"&lt;10")</f>
        <v>0</v>
      </c>
      <c r="KC4" s="128">
        <f>COUNTIF(KE6:KE85,"&lt;10")</f>
        <v>0</v>
      </c>
      <c r="KD4" s="128"/>
      <c r="KE4" s="147" t="str">
        <f>JB2</f>
        <v>UE9</v>
      </c>
      <c r="KF4" s="148">
        <f>'Maquette L'!Q54</f>
        <v>0</v>
      </c>
      <c r="KG4" s="128"/>
      <c r="KH4" s="100">
        <f>'Maquette L'!S61</f>
        <v>0.4</v>
      </c>
      <c r="KJ4" s="72" t="str">
        <f>'Maquette L'!$B$61</f>
        <v>EC1</v>
      </c>
      <c r="KK4" s="97"/>
      <c r="KL4" s="101" t="str">
        <f>'Maquette L'!R61</f>
        <v/>
      </c>
      <c r="KM4" s="100">
        <f>'Maquette L'!S62</f>
        <v>0.4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0.4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0.4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0.4</v>
      </c>
      <c r="LD4" s="72" t="str">
        <f>'Maquette L'!$B$65</f>
        <v>EC5</v>
      </c>
      <c r="LE4" s="97"/>
      <c r="LF4" s="101" t="str">
        <f>'Maquette L'!R65</f>
        <v/>
      </c>
      <c r="LG4" s="127">
        <f>COUNT(LG6:LG85)</f>
        <v>0</v>
      </c>
      <c r="LH4" s="128">
        <f>COUNTIF(LI6:LI85,"&lt;10")</f>
        <v>0</v>
      </c>
      <c r="LI4" s="128">
        <f>COUNTIF(LK6:LK85,"&lt;10")</f>
        <v>0</v>
      </c>
      <c r="LJ4" s="128"/>
      <c r="LK4" s="147" t="str">
        <f>KH2</f>
        <v>UE10</v>
      </c>
      <c r="LL4" s="148">
        <f>'Maquette L'!Q60</f>
        <v>0</v>
      </c>
      <c r="LM4" s="128"/>
      <c r="LN4" s="100">
        <f>'Maquette L'!S67</f>
        <v>0.4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0.4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0.4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0.4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0.4</v>
      </c>
      <c r="MJ4" s="72" t="str">
        <f>'Maquette L'!$B$71</f>
        <v>EC5</v>
      </c>
      <c r="MK4" s="97"/>
      <c r="ML4" s="101" t="str">
        <f>'Maquette L'!R71</f>
        <v/>
      </c>
      <c r="MM4" s="127">
        <f>COUNT(MM6:MM85)</f>
        <v>0</v>
      </c>
      <c r="MN4" s="128">
        <f>COUNTIF(MO6:MO85,"&lt;10")</f>
        <v>0</v>
      </c>
      <c r="MO4" s="128">
        <f>COUNTIF(MQ6:MQ85,"&lt;10")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0.4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0.4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0.4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0.4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COUNT(NS6:NS85)</f>
        <v>0</v>
      </c>
      <c r="NT4" s="128">
        <f>COUNTIF(NU6:NU85,"&lt;10")</f>
        <v>0</v>
      </c>
      <c r="NU4" s="128">
        <f>COUNTIF(NW6:NW85,"&lt;10")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</v>
      </c>
      <c r="OB4" s="123" t="str">
        <f>AL2</f>
        <v>UE2</v>
      </c>
      <c r="OC4" s="123" t="str">
        <f>BR2</f>
        <v>UE3</v>
      </c>
      <c r="OD4" s="123" t="str">
        <f>CX2</f>
        <v>UE4</v>
      </c>
      <c r="OE4" s="123" t="str">
        <f>ED2</f>
        <v>UE5</v>
      </c>
      <c r="OF4" s="123" t="str">
        <f>FJ2</f>
        <v>UE6</v>
      </c>
      <c r="OG4" s="123" t="str">
        <f>GP2</f>
        <v>UE7</v>
      </c>
      <c r="OH4" s="123" t="str">
        <f>HV2</f>
        <v>UE8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71</v>
      </c>
      <c r="B5" s="13" t="s">
        <v>42</v>
      </c>
      <c r="C5" s="13" t="s">
        <v>40</v>
      </c>
      <c r="D5" s="13" t="s">
        <v>41</v>
      </c>
      <c r="E5" s="13" t="s">
        <v>82</v>
      </c>
      <c r="F5" s="66" t="s">
        <v>74</v>
      </c>
      <c r="G5" s="66" t="s">
        <v>91</v>
      </c>
      <c r="H5" s="66" t="s">
        <v>93</v>
      </c>
      <c r="I5" s="66" t="s">
        <v>92</v>
      </c>
      <c r="J5" s="66" t="s">
        <v>94</v>
      </c>
      <c r="K5" s="66" t="s">
        <v>74</v>
      </c>
      <c r="L5" s="66" t="s">
        <v>91</v>
      </c>
      <c r="M5" s="66" t="s">
        <v>93</v>
      </c>
      <c r="N5" s="66" t="s">
        <v>92</v>
      </c>
      <c r="O5" s="66" t="s">
        <v>94</v>
      </c>
      <c r="P5" s="66" t="s">
        <v>74</v>
      </c>
      <c r="Q5" s="66" t="s">
        <v>91</v>
      </c>
      <c r="R5" s="66" t="s">
        <v>93</v>
      </c>
      <c r="S5" s="66" t="s">
        <v>92</v>
      </c>
      <c r="T5" s="66" t="s">
        <v>94</v>
      </c>
      <c r="U5" s="66" t="s">
        <v>74</v>
      </c>
      <c r="V5" s="66" t="s">
        <v>91</v>
      </c>
      <c r="W5" s="66" t="s">
        <v>93</v>
      </c>
      <c r="X5" s="66" t="s">
        <v>92</v>
      </c>
      <c r="Y5" s="66" t="s">
        <v>94</v>
      </c>
      <c r="Z5" s="66" t="s">
        <v>74</v>
      </c>
      <c r="AA5" s="66" t="s">
        <v>91</v>
      </c>
      <c r="AB5" s="66" t="s">
        <v>93</v>
      </c>
      <c r="AC5" s="66" t="s">
        <v>92</v>
      </c>
      <c r="AD5" s="66" t="s">
        <v>94</v>
      </c>
      <c r="AE5" s="66" t="s">
        <v>74</v>
      </c>
      <c r="AF5" s="66" t="s">
        <v>91</v>
      </c>
      <c r="AG5" s="66" t="s">
        <v>93</v>
      </c>
      <c r="AH5" s="66" t="s">
        <v>92</v>
      </c>
      <c r="AI5" s="66" t="s">
        <v>94</v>
      </c>
      <c r="AJ5" s="66" t="s">
        <v>89</v>
      </c>
      <c r="AK5" s="66" t="s">
        <v>87</v>
      </c>
      <c r="AL5" s="66" t="s">
        <v>74</v>
      </c>
      <c r="AM5" s="66" t="s">
        <v>91</v>
      </c>
      <c r="AN5" s="66" t="s">
        <v>93</v>
      </c>
      <c r="AO5" s="66" t="s">
        <v>92</v>
      </c>
      <c r="AP5" s="66" t="s">
        <v>94</v>
      </c>
      <c r="AQ5" s="66" t="s">
        <v>74</v>
      </c>
      <c r="AR5" s="66" t="s">
        <v>91</v>
      </c>
      <c r="AS5" s="66" t="s">
        <v>93</v>
      </c>
      <c r="AT5" s="66" t="s">
        <v>92</v>
      </c>
      <c r="AU5" s="66" t="s">
        <v>94</v>
      </c>
      <c r="AV5" s="66" t="s">
        <v>74</v>
      </c>
      <c r="AW5" s="66" t="s">
        <v>91</v>
      </c>
      <c r="AX5" s="66" t="s">
        <v>93</v>
      </c>
      <c r="AY5" s="66" t="s">
        <v>92</v>
      </c>
      <c r="AZ5" s="66" t="s">
        <v>94</v>
      </c>
      <c r="BA5" s="66" t="s">
        <v>74</v>
      </c>
      <c r="BB5" s="66" t="s">
        <v>91</v>
      </c>
      <c r="BC5" s="66" t="s">
        <v>93</v>
      </c>
      <c r="BD5" s="66" t="s">
        <v>92</v>
      </c>
      <c r="BE5" s="66" t="s">
        <v>94</v>
      </c>
      <c r="BF5" s="66" t="s">
        <v>74</v>
      </c>
      <c r="BG5" s="66" t="s">
        <v>91</v>
      </c>
      <c r="BH5" s="66" t="s">
        <v>93</v>
      </c>
      <c r="BI5" s="66" t="s">
        <v>92</v>
      </c>
      <c r="BJ5" s="66" t="s">
        <v>94</v>
      </c>
      <c r="BK5" s="66" t="s">
        <v>74</v>
      </c>
      <c r="BL5" s="66" t="s">
        <v>91</v>
      </c>
      <c r="BM5" s="66" t="s">
        <v>93</v>
      </c>
      <c r="BN5" s="66" t="s">
        <v>92</v>
      </c>
      <c r="BO5" s="66" t="s">
        <v>94</v>
      </c>
      <c r="BP5" s="66" t="s">
        <v>89</v>
      </c>
      <c r="BQ5" s="66" t="s">
        <v>87</v>
      </c>
      <c r="BR5" s="66" t="s">
        <v>74</v>
      </c>
      <c r="BS5" s="66" t="s">
        <v>91</v>
      </c>
      <c r="BT5" s="66" t="s">
        <v>93</v>
      </c>
      <c r="BU5" s="66" t="s">
        <v>92</v>
      </c>
      <c r="BV5" s="66" t="s">
        <v>94</v>
      </c>
      <c r="BW5" s="66" t="s">
        <v>74</v>
      </c>
      <c r="BX5" s="66" t="s">
        <v>91</v>
      </c>
      <c r="BY5" s="66" t="s">
        <v>93</v>
      </c>
      <c r="BZ5" s="66" t="s">
        <v>92</v>
      </c>
      <c r="CA5" s="66" t="s">
        <v>94</v>
      </c>
      <c r="CB5" s="66" t="s">
        <v>74</v>
      </c>
      <c r="CC5" s="66" t="s">
        <v>91</v>
      </c>
      <c r="CD5" s="66" t="s">
        <v>93</v>
      </c>
      <c r="CE5" s="66" t="s">
        <v>92</v>
      </c>
      <c r="CF5" s="66" t="s">
        <v>94</v>
      </c>
      <c r="CG5" s="66" t="s">
        <v>74</v>
      </c>
      <c r="CH5" s="66" t="s">
        <v>91</v>
      </c>
      <c r="CI5" s="66" t="s">
        <v>93</v>
      </c>
      <c r="CJ5" s="66" t="s">
        <v>92</v>
      </c>
      <c r="CK5" s="66" t="s">
        <v>94</v>
      </c>
      <c r="CL5" s="66" t="s">
        <v>74</v>
      </c>
      <c r="CM5" s="66" t="s">
        <v>91</v>
      </c>
      <c r="CN5" s="66" t="s">
        <v>93</v>
      </c>
      <c r="CO5" s="66" t="s">
        <v>92</v>
      </c>
      <c r="CP5" s="66" t="s">
        <v>94</v>
      </c>
      <c r="CQ5" s="66" t="s">
        <v>74</v>
      </c>
      <c r="CR5" s="66" t="s">
        <v>91</v>
      </c>
      <c r="CS5" s="66" t="s">
        <v>93</v>
      </c>
      <c r="CT5" s="66" t="s">
        <v>92</v>
      </c>
      <c r="CU5" s="66" t="s">
        <v>94</v>
      </c>
      <c r="CV5" s="66" t="s">
        <v>89</v>
      </c>
      <c r="CW5" s="66" t="s">
        <v>87</v>
      </c>
      <c r="CX5" s="66" t="s">
        <v>74</v>
      </c>
      <c r="CY5" s="66" t="s">
        <v>91</v>
      </c>
      <c r="CZ5" s="66" t="s">
        <v>93</v>
      </c>
      <c r="DA5" s="66" t="s">
        <v>92</v>
      </c>
      <c r="DB5" s="66" t="s">
        <v>94</v>
      </c>
      <c r="DC5" s="66" t="s">
        <v>74</v>
      </c>
      <c r="DD5" s="66" t="s">
        <v>91</v>
      </c>
      <c r="DE5" s="66" t="s">
        <v>93</v>
      </c>
      <c r="DF5" s="66" t="s">
        <v>92</v>
      </c>
      <c r="DG5" s="66" t="s">
        <v>94</v>
      </c>
      <c r="DH5" s="66" t="s">
        <v>74</v>
      </c>
      <c r="DI5" s="66" t="s">
        <v>91</v>
      </c>
      <c r="DJ5" s="66" t="s">
        <v>93</v>
      </c>
      <c r="DK5" s="66" t="s">
        <v>92</v>
      </c>
      <c r="DL5" s="66" t="s">
        <v>94</v>
      </c>
      <c r="DM5" s="66" t="s">
        <v>74</v>
      </c>
      <c r="DN5" s="66" t="s">
        <v>91</v>
      </c>
      <c r="DO5" s="66" t="s">
        <v>93</v>
      </c>
      <c r="DP5" s="66" t="s">
        <v>92</v>
      </c>
      <c r="DQ5" s="66" t="s">
        <v>94</v>
      </c>
      <c r="DR5" s="66" t="s">
        <v>74</v>
      </c>
      <c r="DS5" s="66" t="s">
        <v>91</v>
      </c>
      <c r="DT5" s="66" t="s">
        <v>93</v>
      </c>
      <c r="DU5" s="66" t="s">
        <v>92</v>
      </c>
      <c r="DV5" s="66" t="s">
        <v>94</v>
      </c>
      <c r="DW5" s="66" t="s">
        <v>74</v>
      </c>
      <c r="DX5" s="66" t="s">
        <v>91</v>
      </c>
      <c r="DY5" s="66" t="s">
        <v>93</v>
      </c>
      <c r="DZ5" s="66" t="s">
        <v>92</v>
      </c>
      <c r="EA5" s="66" t="s">
        <v>94</v>
      </c>
      <c r="EB5" s="66" t="s">
        <v>89</v>
      </c>
      <c r="EC5" s="66" t="s">
        <v>87</v>
      </c>
      <c r="ED5" s="66" t="s">
        <v>74</v>
      </c>
      <c r="EE5" s="66" t="s">
        <v>91</v>
      </c>
      <c r="EF5" s="66" t="s">
        <v>93</v>
      </c>
      <c r="EG5" s="66" t="s">
        <v>92</v>
      </c>
      <c r="EH5" s="66" t="s">
        <v>94</v>
      </c>
      <c r="EI5" s="66" t="s">
        <v>74</v>
      </c>
      <c r="EJ5" s="66" t="s">
        <v>91</v>
      </c>
      <c r="EK5" s="66" t="s">
        <v>93</v>
      </c>
      <c r="EL5" s="66" t="s">
        <v>92</v>
      </c>
      <c r="EM5" s="66" t="s">
        <v>94</v>
      </c>
      <c r="EN5" s="66" t="s">
        <v>74</v>
      </c>
      <c r="EO5" s="66" t="s">
        <v>91</v>
      </c>
      <c r="EP5" s="66" t="s">
        <v>93</v>
      </c>
      <c r="EQ5" s="66" t="s">
        <v>92</v>
      </c>
      <c r="ER5" s="66" t="s">
        <v>94</v>
      </c>
      <c r="ES5" s="66" t="s">
        <v>74</v>
      </c>
      <c r="ET5" s="66" t="s">
        <v>91</v>
      </c>
      <c r="EU5" s="66" t="s">
        <v>93</v>
      </c>
      <c r="EV5" s="66" t="s">
        <v>92</v>
      </c>
      <c r="EW5" s="66" t="s">
        <v>94</v>
      </c>
      <c r="EX5" s="66" t="s">
        <v>74</v>
      </c>
      <c r="EY5" s="66" t="s">
        <v>91</v>
      </c>
      <c r="EZ5" s="66" t="s">
        <v>93</v>
      </c>
      <c r="FA5" s="66" t="s">
        <v>92</v>
      </c>
      <c r="FB5" s="66" t="s">
        <v>94</v>
      </c>
      <c r="FC5" s="66" t="s">
        <v>74</v>
      </c>
      <c r="FD5" s="66" t="s">
        <v>91</v>
      </c>
      <c r="FE5" s="66" t="s">
        <v>93</v>
      </c>
      <c r="FF5" s="66" t="s">
        <v>92</v>
      </c>
      <c r="FG5" s="66" t="s">
        <v>94</v>
      </c>
      <c r="FH5" s="66" t="s">
        <v>89</v>
      </c>
      <c r="FI5" s="66" t="s">
        <v>87</v>
      </c>
      <c r="FJ5" s="66" t="s">
        <v>74</v>
      </c>
      <c r="FK5" s="66" t="s">
        <v>91</v>
      </c>
      <c r="FL5" s="66" t="s">
        <v>93</v>
      </c>
      <c r="FM5" s="66" t="s">
        <v>92</v>
      </c>
      <c r="FN5" s="66" t="s">
        <v>94</v>
      </c>
      <c r="FO5" s="66" t="s">
        <v>74</v>
      </c>
      <c r="FP5" s="66" t="s">
        <v>91</v>
      </c>
      <c r="FQ5" s="66" t="s">
        <v>93</v>
      </c>
      <c r="FR5" s="66" t="s">
        <v>92</v>
      </c>
      <c r="FS5" s="66" t="s">
        <v>94</v>
      </c>
      <c r="FT5" s="66" t="s">
        <v>74</v>
      </c>
      <c r="FU5" s="66" t="s">
        <v>91</v>
      </c>
      <c r="FV5" s="66" t="s">
        <v>93</v>
      </c>
      <c r="FW5" s="66" t="s">
        <v>92</v>
      </c>
      <c r="FX5" s="66" t="s">
        <v>94</v>
      </c>
      <c r="FY5" s="66" t="s">
        <v>74</v>
      </c>
      <c r="FZ5" s="66" t="s">
        <v>91</v>
      </c>
      <c r="GA5" s="66" t="s">
        <v>93</v>
      </c>
      <c r="GB5" s="66" t="s">
        <v>92</v>
      </c>
      <c r="GC5" s="66" t="s">
        <v>94</v>
      </c>
      <c r="GD5" s="66" t="s">
        <v>74</v>
      </c>
      <c r="GE5" s="66" t="s">
        <v>91</v>
      </c>
      <c r="GF5" s="66" t="s">
        <v>93</v>
      </c>
      <c r="GG5" s="66" t="s">
        <v>92</v>
      </c>
      <c r="GH5" s="66" t="s">
        <v>94</v>
      </c>
      <c r="GI5" s="66" t="s">
        <v>74</v>
      </c>
      <c r="GJ5" s="66" t="s">
        <v>91</v>
      </c>
      <c r="GK5" s="66" t="s">
        <v>93</v>
      </c>
      <c r="GL5" s="66" t="s">
        <v>92</v>
      </c>
      <c r="GM5" s="66" t="s">
        <v>94</v>
      </c>
      <c r="GN5" s="66" t="s">
        <v>89</v>
      </c>
      <c r="GO5" s="66" t="s">
        <v>87</v>
      </c>
      <c r="GP5" s="66" t="s">
        <v>74</v>
      </c>
      <c r="GQ5" s="66" t="s">
        <v>91</v>
      </c>
      <c r="GR5" s="66" t="s">
        <v>93</v>
      </c>
      <c r="GS5" s="66" t="s">
        <v>92</v>
      </c>
      <c r="GT5" s="66" t="s">
        <v>94</v>
      </c>
      <c r="GU5" s="66" t="s">
        <v>74</v>
      </c>
      <c r="GV5" s="66" t="s">
        <v>91</v>
      </c>
      <c r="GW5" s="66" t="s">
        <v>93</v>
      </c>
      <c r="GX5" s="66" t="s">
        <v>92</v>
      </c>
      <c r="GY5" s="66" t="s">
        <v>94</v>
      </c>
      <c r="GZ5" s="66" t="s">
        <v>74</v>
      </c>
      <c r="HA5" s="66" t="s">
        <v>91</v>
      </c>
      <c r="HB5" s="66" t="s">
        <v>93</v>
      </c>
      <c r="HC5" s="66" t="s">
        <v>92</v>
      </c>
      <c r="HD5" s="66" t="s">
        <v>94</v>
      </c>
      <c r="HE5" s="66" t="s">
        <v>74</v>
      </c>
      <c r="HF5" s="66" t="s">
        <v>91</v>
      </c>
      <c r="HG5" s="66" t="s">
        <v>93</v>
      </c>
      <c r="HH5" s="66" t="s">
        <v>92</v>
      </c>
      <c r="HI5" s="66" t="s">
        <v>94</v>
      </c>
      <c r="HJ5" s="66" t="s">
        <v>74</v>
      </c>
      <c r="HK5" s="66" t="s">
        <v>91</v>
      </c>
      <c r="HL5" s="66" t="s">
        <v>93</v>
      </c>
      <c r="HM5" s="66" t="s">
        <v>92</v>
      </c>
      <c r="HN5" s="66" t="s">
        <v>94</v>
      </c>
      <c r="HO5" s="66" t="s">
        <v>74</v>
      </c>
      <c r="HP5" s="66" t="s">
        <v>91</v>
      </c>
      <c r="HQ5" s="66" t="s">
        <v>93</v>
      </c>
      <c r="HR5" s="66" t="s">
        <v>92</v>
      </c>
      <c r="HS5" s="66" t="s">
        <v>94</v>
      </c>
      <c r="HT5" s="66" t="s">
        <v>89</v>
      </c>
      <c r="HU5" s="66" t="s">
        <v>87</v>
      </c>
      <c r="HV5" s="66" t="s">
        <v>74</v>
      </c>
      <c r="HW5" s="66" t="s">
        <v>91</v>
      </c>
      <c r="HX5" s="66" t="s">
        <v>93</v>
      </c>
      <c r="HY5" s="66" t="s">
        <v>92</v>
      </c>
      <c r="HZ5" s="66" t="s">
        <v>94</v>
      </c>
      <c r="IA5" s="66" t="s">
        <v>74</v>
      </c>
      <c r="IB5" s="66" t="s">
        <v>91</v>
      </c>
      <c r="IC5" s="66" t="s">
        <v>93</v>
      </c>
      <c r="ID5" s="66" t="s">
        <v>92</v>
      </c>
      <c r="IE5" s="66" t="s">
        <v>94</v>
      </c>
      <c r="IF5" s="66" t="s">
        <v>74</v>
      </c>
      <c r="IG5" s="66" t="s">
        <v>91</v>
      </c>
      <c r="IH5" s="66" t="s">
        <v>93</v>
      </c>
      <c r="II5" s="66" t="s">
        <v>92</v>
      </c>
      <c r="IJ5" s="66" t="s">
        <v>94</v>
      </c>
      <c r="IK5" s="66" t="s">
        <v>74</v>
      </c>
      <c r="IL5" s="66" t="s">
        <v>91</v>
      </c>
      <c r="IM5" s="66" t="s">
        <v>93</v>
      </c>
      <c r="IN5" s="66" t="s">
        <v>92</v>
      </c>
      <c r="IO5" s="66" t="s">
        <v>94</v>
      </c>
      <c r="IP5" s="66" t="s">
        <v>74</v>
      </c>
      <c r="IQ5" s="66" t="s">
        <v>91</v>
      </c>
      <c r="IR5" s="66" t="s">
        <v>93</v>
      </c>
      <c r="IS5" s="66" t="s">
        <v>92</v>
      </c>
      <c r="IT5" s="66" t="s">
        <v>94</v>
      </c>
      <c r="IU5" s="66" t="s">
        <v>74</v>
      </c>
      <c r="IV5" s="66" t="s">
        <v>91</v>
      </c>
      <c r="IW5" s="66" t="s">
        <v>93</v>
      </c>
      <c r="IX5" s="66" t="s">
        <v>92</v>
      </c>
      <c r="IY5" s="66" t="s">
        <v>94</v>
      </c>
      <c r="IZ5" s="66" t="s">
        <v>89</v>
      </c>
      <c r="JA5" s="66" t="s">
        <v>87</v>
      </c>
      <c r="JB5" s="66" t="s">
        <v>74</v>
      </c>
      <c r="JC5" s="66" t="s">
        <v>91</v>
      </c>
      <c r="JD5" s="66" t="s">
        <v>93</v>
      </c>
      <c r="JE5" s="66" t="s">
        <v>92</v>
      </c>
      <c r="JF5" s="66" t="s">
        <v>94</v>
      </c>
      <c r="JG5" s="66" t="s">
        <v>74</v>
      </c>
      <c r="JH5" s="66" t="s">
        <v>91</v>
      </c>
      <c r="JI5" s="66" t="s">
        <v>93</v>
      </c>
      <c r="JJ5" s="66" t="s">
        <v>92</v>
      </c>
      <c r="JK5" s="66" t="s">
        <v>94</v>
      </c>
      <c r="JL5" s="66" t="s">
        <v>74</v>
      </c>
      <c r="JM5" s="66" t="s">
        <v>91</v>
      </c>
      <c r="JN5" s="66" t="s">
        <v>93</v>
      </c>
      <c r="JO5" s="66" t="s">
        <v>92</v>
      </c>
      <c r="JP5" s="66" t="s">
        <v>94</v>
      </c>
      <c r="JQ5" s="66" t="s">
        <v>74</v>
      </c>
      <c r="JR5" s="66" t="s">
        <v>91</v>
      </c>
      <c r="JS5" s="66" t="s">
        <v>93</v>
      </c>
      <c r="JT5" s="66" t="s">
        <v>92</v>
      </c>
      <c r="JU5" s="66" t="s">
        <v>94</v>
      </c>
      <c r="JV5" s="66" t="s">
        <v>74</v>
      </c>
      <c r="JW5" s="66" t="s">
        <v>91</v>
      </c>
      <c r="JX5" s="66" t="s">
        <v>93</v>
      </c>
      <c r="JY5" s="66" t="s">
        <v>92</v>
      </c>
      <c r="JZ5" s="66" t="s">
        <v>94</v>
      </c>
      <c r="KA5" s="66" t="s">
        <v>74</v>
      </c>
      <c r="KB5" s="66" t="s">
        <v>91</v>
      </c>
      <c r="KC5" s="66" t="s">
        <v>93</v>
      </c>
      <c r="KD5" s="66" t="s">
        <v>92</v>
      </c>
      <c r="KE5" s="66" t="s">
        <v>94</v>
      </c>
      <c r="KF5" s="66" t="s">
        <v>89</v>
      </c>
      <c r="KG5" s="66" t="s">
        <v>87</v>
      </c>
      <c r="KH5" s="66" t="s">
        <v>74</v>
      </c>
      <c r="KI5" s="66" t="s">
        <v>91</v>
      </c>
      <c r="KJ5" s="66" t="s">
        <v>93</v>
      </c>
      <c r="KK5" s="66" t="s">
        <v>92</v>
      </c>
      <c r="KL5" s="66" t="s">
        <v>94</v>
      </c>
      <c r="KM5" s="66" t="s">
        <v>74</v>
      </c>
      <c r="KN5" s="66" t="s">
        <v>91</v>
      </c>
      <c r="KO5" s="66" t="s">
        <v>93</v>
      </c>
      <c r="KP5" s="66" t="s">
        <v>92</v>
      </c>
      <c r="KQ5" s="66" t="s">
        <v>94</v>
      </c>
      <c r="KR5" s="66" t="s">
        <v>74</v>
      </c>
      <c r="KS5" s="66" t="s">
        <v>91</v>
      </c>
      <c r="KT5" s="66" t="s">
        <v>93</v>
      </c>
      <c r="KU5" s="66" t="s">
        <v>92</v>
      </c>
      <c r="KV5" s="66" t="s">
        <v>94</v>
      </c>
      <c r="KW5" s="66" t="s">
        <v>74</v>
      </c>
      <c r="KX5" s="66" t="s">
        <v>91</v>
      </c>
      <c r="KY5" s="66" t="s">
        <v>93</v>
      </c>
      <c r="KZ5" s="66" t="s">
        <v>92</v>
      </c>
      <c r="LA5" s="66" t="s">
        <v>94</v>
      </c>
      <c r="LB5" s="66" t="s">
        <v>74</v>
      </c>
      <c r="LC5" s="66" t="s">
        <v>91</v>
      </c>
      <c r="LD5" s="66" t="s">
        <v>93</v>
      </c>
      <c r="LE5" s="66" t="s">
        <v>92</v>
      </c>
      <c r="LF5" s="66" t="s">
        <v>94</v>
      </c>
      <c r="LG5" s="66" t="s">
        <v>74</v>
      </c>
      <c r="LH5" s="66" t="s">
        <v>91</v>
      </c>
      <c r="LI5" s="66" t="s">
        <v>93</v>
      </c>
      <c r="LJ5" s="66" t="s">
        <v>92</v>
      </c>
      <c r="LK5" s="66" t="s">
        <v>94</v>
      </c>
      <c r="LL5" s="66" t="s">
        <v>89</v>
      </c>
      <c r="LM5" s="66" t="s">
        <v>87</v>
      </c>
      <c r="LN5" s="66" t="s">
        <v>74</v>
      </c>
      <c r="LO5" s="66" t="s">
        <v>91</v>
      </c>
      <c r="LP5" s="66" t="s">
        <v>93</v>
      </c>
      <c r="LQ5" s="66" t="s">
        <v>92</v>
      </c>
      <c r="LR5" s="66" t="s">
        <v>94</v>
      </c>
      <c r="LS5" s="66" t="s">
        <v>74</v>
      </c>
      <c r="LT5" s="66" t="s">
        <v>91</v>
      </c>
      <c r="LU5" s="66" t="s">
        <v>93</v>
      </c>
      <c r="LV5" s="66" t="s">
        <v>92</v>
      </c>
      <c r="LW5" s="66" t="s">
        <v>94</v>
      </c>
      <c r="LX5" s="66" t="s">
        <v>74</v>
      </c>
      <c r="LY5" s="66" t="s">
        <v>91</v>
      </c>
      <c r="LZ5" s="66" t="s">
        <v>93</v>
      </c>
      <c r="MA5" s="66" t="s">
        <v>92</v>
      </c>
      <c r="MB5" s="66" t="s">
        <v>94</v>
      </c>
      <c r="MC5" s="66" t="s">
        <v>74</v>
      </c>
      <c r="MD5" s="66" t="s">
        <v>91</v>
      </c>
      <c r="ME5" s="66" t="s">
        <v>93</v>
      </c>
      <c r="MF5" s="66" t="s">
        <v>92</v>
      </c>
      <c r="MG5" s="66" t="s">
        <v>94</v>
      </c>
      <c r="MH5" s="66" t="s">
        <v>74</v>
      </c>
      <c r="MI5" s="66" t="s">
        <v>91</v>
      </c>
      <c r="MJ5" s="66" t="s">
        <v>93</v>
      </c>
      <c r="MK5" s="66" t="s">
        <v>92</v>
      </c>
      <c r="ML5" s="66" t="s">
        <v>94</v>
      </c>
      <c r="MM5" s="66" t="s">
        <v>74</v>
      </c>
      <c r="MN5" s="66" t="s">
        <v>91</v>
      </c>
      <c r="MO5" s="66" t="s">
        <v>93</v>
      </c>
      <c r="MP5" s="66" t="s">
        <v>92</v>
      </c>
      <c r="MQ5" s="66" t="s">
        <v>94</v>
      </c>
      <c r="MR5" s="66" t="s">
        <v>89</v>
      </c>
      <c r="MS5" s="66" t="s">
        <v>87</v>
      </c>
      <c r="MT5" s="66" t="s">
        <v>74</v>
      </c>
      <c r="MU5" s="66" t="s">
        <v>91</v>
      </c>
      <c r="MV5" s="66" t="s">
        <v>93</v>
      </c>
      <c r="MW5" s="66" t="s">
        <v>92</v>
      </c>
      <c r="MX5" s="66" t="s">
        <v>94</v>
      </c>
      <c r="MY5" s="66" t="s">
        <v>74</v>
      </c>
      <c r="MZ5" s="66" t="s">
        <v>91</v>
      </c>
      <c r="NA5" s="66" t="s">
        <v>93</v>
      </c>
      <c r="NB5" s="66" t="s">
        <v>92</v>
      </c>
      <c r="NC5" s="66" t="s">
        <v>94</v>
      </c>
      <c r="ND5" s="66" t="s">
        <v>74</v>
      </c>
      <c r="NE5" s="66" t="s">
        <v>91</v>
      </c>
      <c r="NF5" s="66" t="s">
        <v>93</v>
      </c>
      <c r="NG5" s="66" t="s">
        <v>92</v>
      </c>
      <c r="NH5" s="66" t="s">
        <v>94</v>
      </c>
      <c r="NI5" s="66" t="s">
        <v>74</v>
      </c>
      <c r="NJ5" s="66" t="s">
        <v>91</v>
      </c>
      <c r="NK5" s="66" t="s">
        <v>93</v>
      </c>
      <c r="NL5" s="66" t="s">
        <v>92</v>
      </c>
      <c r="NM5" s="66" t="s">
        <v>94</v>
      </c>
      <c r="NN5" s="66" t="s">
        <v>74</v>
      </c>
      <c r="NO5" s="66" t="s">
        <v>91</v>
      </c>
      <c r="NP5" s="66" t="s">
        <v>93</v>
      </c>
      <c r="NQ5" s="66" t="s">
        <v>92</v>
      </c>
      <c r="NR5" s="66" t="s">
        <v>94</v>
      </c>
      <c r="NS5" s="66" t="s">
        <v>74</v>
      </c>
      <c r="NT5" s="66" t="s">
        <v>91</v>
      </c>
      <c r="NU5" s="66" t="s">
        <v>93</v>
      </c>
      <c r="NV5" s="66" t="s">
        <v>92</v>
      </c>
      <c r="NW5" s="66" t="s">
        <v>94</v>
      </c>
      <c r="NX5" s="66" t="s">
        <v>89</v>
      </c>
      <c r="NY5" s="66" t="s">
        <v>87</v>
      </c>
      <c r="OA5" s="66" t="s">
        <v>95</v>
      </c>
      <c r="OB5" s="66" t="s">
        <v>95</v>
      </c>
      <c r="OC5" s="66" t="s">
        <v>95</v>
      </c>
      <c r="OD5" s="66" t="s">
        <v>95</v>
      </c>
      <c r="OE5" s="66" t="s">
        <v>95</v>
      </c>
      <c r="OF5" s="66" t="s">
        <v>95</v>
      </c>
      <c r="OG5" s="66" t="s">
        <v>95</v>
      </c>
      <c r="OH5" s="66" t="s">
        <v>95</v>
      </c>
      <c r="OI5" s="66" t="s">
        <v>95</v>
      </c>
      <c r="OJ5" s="66" t="s">
        <v>95</v>
      </c>
      <c r="OK5" s="66" t="s">
        <v>95</v>
      </c>
      <c r="OL5" s="66" t="s">
        <v>95</v>
      </c>
      <c r="ON5" s="66" t="s">
        <v>74</v>
      </c>
      <c r="OO5" s="66" t="s">
        <v>91</v>
      </c>
      <c r="OP5" s="66" t="s">
        <v>93</v>
      </c>
      <c r="OQ5" s="66" t="s">
        <v>95</v>
      </c>
      <c r="OR5" s="66" t="s">
        <v>89</v>
      </c>
      <c r="OS5" s="66" t="s">
        <v>90</v>
      </c>
      <c r="OU5" s="66" t="s">
        <v>96</v>
      </c>
      <c r="OW5" s="83" t="s">
        <v>117</v>
      </c>
      <c r="OX5" s="83" t="s">
        <v>119</v>
      </c>
      <c r="OY5" s="83" t="s">
        <v>121</v>
      </c>
      <c r="OZ5" s="83" t="s">
        <v>123</v>
      </c>
      <c r="PA5" s="83" t="s">
        <v>125</v>
      </c>
      <c r="PB5" s="83" t="s">
        <v>127</v>
      </c>
      <c r="PC5" s="83"/>
      <c r="PD5" s="83"/>
      <c r="PE5" s="83"/>
      <c r="PF5" s="83"/>
    </row>
    <row r="6" spans="1:422" s="3" customFormat="1" x14ac:dyDescent="0.3">
      <c r="A6" s="103" t="e">
        <f t="shared" ref="A6:A19" si="0">A5+1</f>
        <v>#VALUE!</v>
      </c>
      <c r="B6" s="195" t="s">
        <v>317</v>
      </c>
      <c r="C6" s="195" t="s">
        <v>317</v>
      </c>
      <c r="D6" s="195" t="s">
        <v>339</v>
      </c>
      <c r="E6" s="196"/>
      <c r="F6" s="102">
        <v>12.25</v>
      </c>
      <c r="G6" s="102">
        <v>11.75</v>
      </c>
      <c r="H6" s="104">
        <f t="shared" ref="H6:H37" si="1">IF(AND(F6="",G6=""),"",F6*F$4+G6*(1-F$4))</f>
        <v>11.95</v>
      </c>
      <c r="I6" s="102"/>
      <c r="J6" s="104">
        <f t="shared" ref="J6:J37" si="2">IF(AND(F6="",G6=""),"",IF(OR(I6="",I6&lt;H6),H6,IF(G6="",I6,F6*F$4+I6*(1-F$4))))</f>
        <v>11.95</v>
      </c>
      <c r="K6" s="102">
        <v>13.5</v>
      </c>
      <c r="L6" s="102">
        <v>12</v>
      </c>
      <c r="M6" s="104">
        <f t="shared" ref="M6:M37" si="3">IF(AND(K6="",L6=""),"",K6*K$4+L6*(1-K$4))</f>
        <v>12.6</v>
      </c>
      <c r="N6" s="102"/>
      <c r="O6" s="104">
        <f t="shared" ref="O6:O37" si="4">IF(AND(K6="",L6=""),"",IF(OR(N6="",N6&lt;M6),M6,IF(L6="",N6,K6*K$4+N6*(1-K$4))))</f>
        <v>12.6</v>
      </c>
      <c r="P6" s="102"/>
      <c r="Q6" s="102"/>
      <c r="R6" s="104" t="str">
        <f t="shared" ref="R6:R37" si="5">IF(AND(P6="",Q6=""),"",P6*P$4+Q6*(1-P$4))</f>
        <v/>
      </c>
      <c r="S6" s="118"/>
      <c r="T6" s="104" t="str">
        <f t="shared" ref="T6:T37" si="6">IF(AND(P6="",Q6=""),"",IF(OR(S6="",S6&lt;R6),R6,IF(Q6="",S6,P6*P$4+S6*(1-P$4))))</f>
        <v/>
      </c>
      <c r="U6" s="102"/>
      <c r="V6" s="102"/>
      <c r="W6" s="104" t="str">
        <f t="shared" ref="W6:W37" si="7">IF(AND(U6="",V6=""),"",U6*U$4+V6*(1-U$4))</f>
        <v/>
      </c>
      <c r="X6" s="118"/>
      <c r="Y6" s="104" t="str">
        <f t="shared" ref="Y6:Y37" si="8">IF(AND(U6="",V6=""),"",IF(OR(X6="",X6&lt;W6),W6,IF(V6="",X6,U6*U$4+X6*(1-U$4))))</f>
        <v/>
      </c>
      <c r="Z6" s="102"/>
      <c r="AA6" s="102"/>
      <c r="AB6" s="104" t="str">
        <f t="shared" ref="AB6:AB37" si="9">IF(AND(Z6="",AA6=""),"",Z6*Z$4+AA6*(1-Z$4))</f>
        <v/>
      </c>
      <c r="AC6" s="102"/>
      <c r="AD6" s="104" t="str">
        <f t="shared" ref="AD6:AD37" si="10">IF(AND(Z6="",AA6=""),"",IF(OR(AC6="",AC6&lt;AB6),AB6,IF(AA6="",AC6,Z6*Z$4+AC6*(1-Z$4))))</f>
        <v/>
      </c>
      <c r="AE6" s="104">
        <f t="shared" ref="AE6:AE37" si="11">IF(AND(F6="",K6="",P6=""),"",SUM(F6)*SUM(J$4)+SUM(K6)*SUM(O$4)+SUM(P6)*SUM(T$4)+SUM(U6)*SUM(Y$4)+SUM(Z6)*SUM(AD$4))</f>
        <v>12.875</v>
      </c>
      <c r="AF6" s="104">
        <f t="shared" ref="AF6:AF37" si="12">IF(AND(G6="",L6="",Q6=""),"",SUM(G6)*SUM(J$4)+SUM(L6)*SUM(O$4)+SUM(Q6)*SUM(T$4)+SUM(V6)*SUM(Y$4)+SUM(AA6)*SUM(AD$4))</f>
        <v>11.875</v>
      </c>
      <c r="AG6" s="104">
        <f t="shared" ref="AG6:AG37" si="13">IF(AND(H6="",M6="",R6=""),"",SUM(H6)*SUM(J$4)+SUM(M6)*SUM(O$4)+SUM(R6)*SUM(T$4)+SUM(W6)*SUM(Y$4)+SUM(AB6)*SUM(AD$4))</f>
        <v>12.274999999999999</v>
      </c>
      <c r="AH6" s="104" t="str">
        <f t="shared" ref="AH6:AH37" si="14">IF(AND(I6="",N6="",S6=""),"",SUM(I6)*SUM(J$4)+SUM(N6)*SUM(O$4)+SUM(S6)*SUM(T$4)+SUM(X6)*SUM(Y$4)+SUM(AC6)*SUM(AD$4))</f>
        <v/>
      </c>
      <c r="AI6" s="104">
        <f t="shared" ref="AI6:AI37" si="15">IF(AND(J6="",O6="",T6=""),"",SUM(J6)*SUM(J$4)+SUM(O6)*SUM(O$4)+SUM(T6)*SUM(T$4)+SUM(Y6)*SUM(Y$4)+SUM(AD6)*SUM(AD$4))</f>
        <v>12.274999999999999</v>
      </c>
      <c r="AJ6" s="105">
        <f t="shared" ref="AJ6:AJ37" si="16">IF(AG6="","",IF(SUM(AI6)&lt;10,0,AJ$4))</f>
        <v>5</v>
      </c>
      <c r="AK6" s="109">
        <f t="shared" ref="AK6:AK37" si="17">IF(ISERROR(RANK(AI6,AI$6:AI$85)),"",RANK(AI6,AI$6:AI$85))</f>
        <v>11</v>
      </c>
      <c r="AL6" s="102">
        <v>12</v>
      </c>
      <c r="AM6" s="102">
        <v>14</v>
      </c>
      <c r="AN6" s="104">
        <f t="shared" ref="AN6:AN37" si="18">IF(AND(AL6="",AM6=""),"",AL6*AL$4+AM6*(1-AL$4))</f>
        <v>13.200000000000001</v>
      </c>
      <c r="AO6" s="102"/>
      <c r="AP6" s="104">
        <f t="shared" ref="AP6:AP37" si="19">IF(AND(AL6="",AM6=""),"",IF(OR(AO6="",AO6&lt;AN6),AN6,IF(AM6="",AO6,AL6*AL$4+AO6*(1-AL$4))))</f>
        <v>13.200000000000001</v>
      </c>
      <c r="AQ6" s="102">
        <v>13</v>
      </c>
      <c r="AR6" s="102">
        <v>11.5</v>
      </c>
      <c r="AS6" s="104">
        <f t="shared" ref="AS6:AS37" si="20">IF(AND(AQ6="",AR6=""),"",AQ6*AQ$4+AR6*(1-AQ$4))</f>
        <v>12.1</v>
      </c>
      <c r="AT6" s="102"/>
      <c r="AU6" s="104">
        <f t="shared" ref="AU6:AU37" si="21">IF(AND(AQ6="",AR6=""),"",IF(OR(AT6="",AT6&lt;AS6),AS6,IF(AR6="",AT6,AQ6*AQ$4+AT6*(1-AQ$4))))</f>
        <v>12.1</v>
      </c>
      <c r="AV6" s="102"/>
      <c r="AW6" s="102"/>
      <c r="AX6" s="104" t="str">
        <f t="shared" ref="AX6:AX37" si="22">IF(AND(AV6="",AW6=""),"",AV6*AV$4+AW6*(1-AV$4))</f>
        <v/>
      </c>
      <c r="AY6" s="118"/>
      <c r="AZ6" s="104" t="str">
        <f t="shared" ref="AZ6:AZ37" si="23">IF(AND(AV6="",AW6=""),"",IF(OR(AY6="",AY6&lt;AX6),AX6,IF(AW6="",AY6,AV6*AV$4+AY6*(1-AV$4))))</f>
        <v/>
      </c>
      <c r="BA6" s="102"/>
      <c r="BB6" s="102"/>
      <c r="BC6" s="104" t="str">
        <f t="shared" ref="BC6:BC37" si="24">IF(AND(BA6="",BB6=""),"",BA6*BA$4+BB6*(1-BA$4))</f>
        <v/>
      </c>
      <c r="BD6" s="118"/>
      <c r="BE6" s="104" t="str">
        <f t="shared" ref="BE6:BE37" si="25">IF(AND(BA6="",BB6=""),"",IF(OR(BD6="",BD6&lt;BC6),BC6,IF(BB6="",BD6,BA6*BA$4+BD6*(1-BA$4))))</f>
        <v/>
      </c>
      <c r="BF6" s="102"/>
      <c r="BG6" s="102"/>
      <c r="BH6" s="104" t="str">
        <f t="shared" ref="BH6:BH37" si="26">IF(AND(BF6="",BG6=""),"",BF6*BF$4+BG6*(1-BF$4))</f>
        <v/>
      </c>
      <c r="BI6" s="102"/>
      <c r="BJ6" s="104" t="str">
        <f t="shared" ref="BJ6:BJ37" si="27">IF(AND(BF6="",BG6=""),"",IF(OR(BI6="",BI6&lt;BH6),BH6,IF(BG6="",BI6,BF6*BF$4+BI6*(1-BF$4))))</f>
        <v/>
      </c>
      <c r="BK6" s="104">
        <f t="shared" ref="BK6:BK37" si="28">IF(AND(AL6="",AQ6="",AV6=""),"",SUM(AL6)*SUM(AP$4)+SUM(AQ6)*SUM(AU$4)+SUM(AV6)*SUM(AZ$4)+SUM(BA6)*SUM(BE$4)+SUM(BF6)*SUM(BJ$4))</f>
        <v>12.625</v>
      </c>
      <c r="BL6" s="104">
        <f t="shared" ref="BL6:BL37" si="29">IF(AND(AM6="",AR6="",AW6=""),"",SUM(AM6)*SUM(AP$4)+SUM(AR6)*SUM(AU$4)+SUM(AW6)*SUM(AZ$4)+SUM(BB6)*SUM(BE$4)+SUM(BG6)*SUM(BJ$4))</f>
        <v>12.4375</v>
      </c>
      <c r="BM6" s="104">
        <f t="shared" ref="BM6:BM37" si="30">IF(AND(AN6="",AS6="",AX6=""),"",SUM(AN6)*SUM(AP$4)+SUM(AS6)*SUM(AU$4)+SUM(AX6)*SUM(AZ$4)+SUM(BC6)*SUM(BE$4)+SUM(BH6)*SUM(BJ$4))</f>
        <v>12.512499999999999</v>
      </c>
      <c r="BN6" s="104" t="str">
        <f t="shared" ref="BN6:BN37" si="31">IF(AND(AO6="",AT6="",AY6=""),"",SUM(AO6)*SUM(AP$4)+SUM(AT6)*SUM(AU$4)+SUM(AY6)*SUM(AZ$4)+SUM(BD6)*SUM(BE$4)+SUM(BI6)*SUM(BJ$4))</f>
        <v/>
      </c>
      <c r="BO6" s="104">
        <f t="shared" ref="BO6:BO37" si="32">IF(AND(AP6="",AU6="",AZ6=""),"",SUM(AP6)*SUM(AP$4)+SUM(AU6)*SUM(AU$4)+SUM(AZ6)*SUM(AZ$4)+SUM(BE6)*SUM(BE$4)+SUM(BJ6)*SUM(BJ$4))</f>
        <v>12.512499999999999</v>
      </c>
      <c r="BP6" s="105">
        <f t="shared" ref="BP6:BP37" si="33">IF(BM6="","",IF(SUM(BO6)=0,IF(SUM(BM6)&gt;=10,BP$4,0),IF(SUM(BO6)&gt;=10,BP$4,0)))</f>
        <v>5</v>
      </c>
      <c r="BQ6" s="109">
        <f t="shared" ref="BQ6:BQ37" si="34">IF(ISERROR(RANK(BO6,BO$6:BO$85)),"",RANK(BO6,BO$6:BO$85))</f>
        <v>9</v>
      </c>
      <c r="BR6" s="102">
        <v>11.910000000000002</v>
      </c>
      <c r="BS6" s="102">
        <v>13.5</v>
      </c>
      <c r="BT6" s="104">
        <f t="shared" ref="BT6:BT37" si="35">IF(AND(BR6="",BS6=""),"",BR6*BR$4+BS6*(1-BR$4))</f>
        <v>12.864000000000001</v>
      </c>
      <c r="BU6" s="102"/>
      <c r="BV6" s="104">
        <f t="shared" ref="BV6:BV37" si="36">IF(AND(BR6="",BS6=""),"",IF(OR(BU6="",BU6&lt;BT6),BT6,IF(BS6="",BU6,BR6*BR$4+BU6*(1-BR$4))))</f>
        <v>12.864000000000001</v>
      </c>
      <c r="BW6" s="102">
        <v>13.223333333333334</v>
      </c>
      <c r="BX6" s="102">
        <v>15.5</v>
      </c>
      <c r="BY6" s="104">
        <f t="shared" ref="BY6:BY37" si="37">IF(AND(BW6="",BX6=""),"",BW6*BW$4+BX6*(1-BW$4))</f>
        <v>14.589333333333332</v>
      </c>
      <c r="BZ6" s="102"/>
      <c r="CA6" s="104">
        <f t="shared" ref="CA6:CA37" si="38">IF(AND(BW6="",BX6=""),"",IF(OR(BZ6="",BZ6&lt;BY6),BY6,IF(BX6="",BZ6,BW6*BW$4+BZ6*(1-BW$4))))</f>
        <v>14.589333333333332</v>
      </c>
      <c r="CB6" s="102"/>
      <c r="CC6" s="102"/>
      <c r="CD6" s="104" t="str">
        <f t="shared" ref="CD6:CD37" si="39">IF(AND(CB6="",CC6=""),"",CB6*CB$4+CC6*(1-CB$4))</f>
        <v/>
      </c>
      <c r="CE6" s="118"/>
      <c r="CF6" s="104" t="str">
        <f t="shared" ref="CF6:CF37" si="40">IF(AND(CB6="",CC6=""),"",IF(OR(CE6="",CE6&lt;CD6),CD6,IF(CC6="",CE6,CB6*CB$4+CE6*(1-CB$4))))</f>
        <v/>
      </c>
      <c r="CG6" s="102"/>
      <c r="CH6" s="102"/>
      <c r="CI6" s="104" t="str">
        <f t="shared" ref="CI6:CI37" si="41">IF(AND(CG6="",CH6=""),"",CG6*CG$4+CH6*(1-CG$4))</f>
        <v/>
      </c>
      <c r="CJ6" s="118"/>
      <c r="CK6" s="104" t="str">
        <f t="shared" ref="CK6:CK37" si="42">IF(AND(CG6="",CH6=""),"",IF(OR(CJ6="",CJ6&lt;CI6),CI6,IF(CH6="",CJ6,CG6*CG$4+CJ6*(1-CG$4))))</f>
        <v/>
      </c>
      <c r="CL6" s="102"/>
      <c r="CM6" s="102"/>
      <c r="CN6" s="104" t="str">
        <f t="shared" ref="CN6:CN37" si="43">IF(AND(CL6="",CM6=""),"",CL6*CL$4+CM6*(1-CL$4))</f>
        <v/>
      </c>
      <c r="CO6" s="102"/>
      <c r="CP6" s="104" t="str">
        <f t="shared" ref="CP6:CP37" si="44">IF(AND(CL6="",CM6=""),"",IF(OR(CO6="",CO6&lt;CN6),CN6,IF(CM6="",CO6,CL6*CL$4+CO6*(1-CL$4))))</f>
        <v/>
      </c>
      <c r="CQ6" s="104">
        <f t="shared" ref="CQ6:CQ37" si="45">IF(AND(BR6="",BW6="",CB6=""),"",SUM(BR6)*SUM(BV$4)+SUM(BW6)*SUM(CA$4)+SUM(CB6)*SUM(CF$4)+SUM(CG6)*SUM(CK$4)+SUM(CL6)*SUM(CP$4))</f>
        <v>12.566666666666668</v>
      </c>
      <c r="CR6" s="104">
        <f t="shared" ref="CR6:CR37" si="46">IF(AND(BS6="",BX6="",CC6=""),"",SUM(BS6)*SUM(BV$4)+SUM(BX6)*SUM(CA$4)+SUM(CC6)*SUM(CF$4)+SUM(CH6)*SUM(CK$4)+SUM(CM6)*SUM(CP$4))</f>
        <v>14.5</v>
      </c>
      <c r="CS6" s="104">
        <f t="shared" ref="CS6:CS37" si="47">IF(AND(BT6="",BY6="",CD6=""),"",SUM(BT6)*SUM(BV$4)+SUM(BY6)*SUM(CA$4)+SUM(CD6)*SUM(CF$4)+SUM(CI6)*SUM(CK$4)+SUM(CN6)*SUM(CP$4))</f>
        <v>13.726666666666667</v>
      </c>
      <c r="CT6" s="104" t="str">
        <f t="shared" ref="CT6:CT37" si="48">IF(AND(BU6="",BZ6="",CE6=""),"",SUM(BU6)*SUM(BV$4)+SUM(BZ6)*SUM(CA$4)+SUM(CE6)*SUM(CF$4)+SUM(CJ6)*SUM(CK$4)+SUM(CO6)*SUM(CP$4))</f>
        <v/>
      </c>
      <c r="CU6" s="104">
        <f t="shared" ref="CU6:CU37" si="49">IF(AND(BV6="",CA6="",CF6=""),"",SUM(BV6)*SUM(BV$4)+SUM(CA6)*SUM(CA$4)+SUM(CF6)*SUM(CF$4)+SUM(CK6)*SUM(CK$4)+SUM(CP6)*SUM(CP$4))</f>
        <v>13.726666666666667</v>
      </c>
      <c r="CV6" s="105">
        <f t="shared" ref="CV6:CV37" si="50">IF(CS6="","",IF(SUM(CU6)=0,IF(SUM(CS6)&gt;=10,CV$4,0),IF(SUM(CU6)&gt;=10,CV$4,0)))</f>
        <v>5</v>
      </c>
      <c r="CW6" s="109">
        <f t="shared" ref="CW6:CW37" si="51">IF(ISERROR(RANK(CU6,CU$6:CU$85)),"",RANK(CU6,CU$6:CU$85))</f>
        <v>3</v>
      </c>
      <c r="CX6" s="102">
        <v>16.34</v>
      </c>
      <c r="CY6" s="102">
        <v>14.5</v>
      </c>
      <c r="CZ6" s="104">
        <f t="shared" ref="CZ6:CZ37" si="52">IF(AND(CX6="",CY6=""),"",CX6*CX$4+CY6*(1-CX$4))</f>
        <v>15.236000000000001</v>
      </c>
      <c r="DA6" s="102"/>
      <c r="DB6" s="104">
        <f t="shared" ref="DB6:DB37" si="53">IF(AND(CX6="",CY6=""),"",IF(OR(DA6="",DA6&lt;CZ6),CZ6,IF(CY6="",DA6,CX6*CX$4+DA6*(1-CX$4))))</f>
        <v>15.236000000000001</v>
      </c>
      <c r="DC6" s="102">
        <v>13.46</v>
      </c>
      <c r="DD6" s="102">
        <v>16</v>
      </c>
      <c r="DE6" s="104">
        <f t="shared" ref="DE6:DE37" si="54">IF(AND(DC6="",DD6=""),"",DC6*DC$4+DD6*(1-DC$4))</f>
        <v>14.984</v>
      </c>
      <c r="DF6" s="102"/>
      <c r="DG6" s="104">
        <f t="shared" ref="DG6:DG37" si="55">IF(AND(DC6="",DD6=""),"",IF(OR(DF6="",DF6&lt;DE6),DE6,IF(DD6="",DF6,DC6*DC$4+DF6*(1-DC$4))))</f>
        <v>14.984</v>
      </c>
      <c r="DH6" s="102">
        <v>13.5</v>
      </c>
      <c r="DI6" s="102">
        <v>16.5</v>
      </c>
      <c r="DJ6" s="104">
        <f t="shared" ref="DJ6:DJ37" si="56">IF(AND(DH6="",DI6=""),"",DH6*DH$4+DI6*(1-DH$4))</f>
        <v>15.3</v>
      </c>
      <c r="DK6" s="118"/>
      <c r="DL6" s="104">
        <f t="shared" ref="DL6:DL37" si="57">IF(AND(DH6="",DI6=""),"",IF(OR(DK6="",DK6&lt;DJ6),DJ6,IF(DI6="",DK6,DH6*DH$4+DK6*(1-DH$4))))</f>
        <v>15.3</v>
      </c>
      <c r="DM6" s="102"/>
      <c r="DN6" s="102"/>
      <c r="DO6" s="104" t="str">
        <f t="shared" ref="DO6:DO37" si="58">IF(AND(DM6="",DN6=""),"",DM6*DM$4+DN6*(1-DM$4))</f>
        <v/>
      </c>
      <c r="DP6" s="118"/>
      <c r="DQ6" s="104" t="str">
        <f t="shared" ref="DQ6:DQ37" si="59">IF(AND(DM6="",DN6=""),"",IF(OR(DP6="",DP6&lt;DO6),DO6,IF(DN6="",DP6,DM6*DM$4+DP6*(1-DM$4))))</f>
        <v/>
      </c>
      <c r="DR6" s="102"/>
      <c r="DS6" s="102"/>
      <c r="DT6" s="104" t="str">
        <f t="shared" ref="DT6:DT37" si="60">IF(AND(DR6="",DS6=""),"",DR6*DR$4+DS6*(1-DR$4))</f>
        <v/>
      </c>
      <c r="DU6" s="102"/>
      <c r="DV6" s="104" t="str">
        <f t="shared" ref="DV6:DV37" si="61">IF(AND(DR6="",DS6=""),"",IF(OR(DU6="",DU6&lt;DT6),DT6,IF(DS6="",DU6,DR6*DR$4+DU6*(1-DR$4))))</f>
        <v/>
      </c>
      <c r="DW6" s="104">
        <f t="shared" ref="DW6:DW37" si="62">IF(AND(CX6="",DC6="",DH6=""),"",SUM(CX6)*SUM(DB$4)+SUM(DC6)*SUM(DG$4)+SUM(DH6)*SUM(DL$4)+SUM(DM6)*SUM(DQ$4)+SUM(DR6)*SUM(DV$4))</f>
        <v>14.5525</v>
      </c>
      <c r="DX6" s="104">
        <f t="shared" ref="DX6:DX37" si="63">IF(AND(CY6="",DD6="",DI6=""),"",SUM(CY6)*SUM(DB$4)+SUM(DD6)*SUM(DG$4)+SUM(DI6)*SUM(DL$4)+SUM(DN6)*SUM(DQ$4)+SUM(DS6)*SUM(DV$4))</f>
        <v>15.59375</v>
      </c>
      <c r="DY6" s="104">
        <f t="shared" ref="DY6:DY37" si="64">IF(AND(CZ6="",DE6="",DJ6=""),"",SUM(CZ6)*SUM(DB$4)+SUM(DE6)*SUM(DG$4)+SUM(DJ6)*SUM(DL$4)+SUM(DO6)*SUM(DQ$4)+SUM(DT6)*SUM(DV$4))</f>
        <v>15.177250000000001</v>
      </c>
      <c r="DZ6" s="104" t="str">
        <f t="shared" ref="DZ6:DZ37" si="65">IF(AND(DA6="",DF6="",DK6=""),"",SUM(DA6)*SUM(DB$4)+SUM(DF6)*SUM(DG$4)+SUM(DK6)*SUM(DL$4)+SUM(DP6)*SUM(DQ$4)+SUM(DU6)*SUM(DV$4))</f>
        <v/>
      </c>
      <c r="EA6" s="104">
        <f t="shared" ref="EA6:EA37" si="66">IF(AND(DB6="",DG6="",DL6=""),"",SUM(DB6)*SUM(DB$4)+SUM(DG6)*SUM(DG$4)+SUM(DL6)*SUM(DL$4)+SUM(DQ6)*SUM(DQ$4)+SUM(DV6)*SUM(DV$4))</f>
        <v>15.177250000000001</v>
      </c>
      <c r="EB6" s="105">
        <f t="shared" ref="EB6:EB37" si="67">IF(DY6="","",IF(SUM(EA6)=0,IF(SUM(DY6)&gt;=10,EB$4,0),IF(SUM(EA6)&gt;=10,EB$4,0)))</f>
        <v>5</v>
      </c>
      <c r="EC6" s="109">
        <f t="shared" ref="EC6:EC37" si="68">IF(ISERROR(RANK(EA6,EA$6:EA$85)),"",RANK(EA6,EA$6:EA$85))</f>
        <v>5</v>
      </c>
      <c r="ED6" s="102">
        <v>15.5</v>
      </c>
      <c r="EE6" s="102">
        <v>6.25</v>
      </c>
      <c r="EF6" s="104">
        <f t="shared" ref="EF6:EF37" si="69">IF(AND(ED6="",EE6=""),"",ED6*ED$4+EE6*(1-ED$4))</f>
        <v>9.9499999999999993</v>
      </c>
      <c r="EG6" s="102">
        <v>5.5</v>
      </c>
      <c r="EH6" s="104">
        <f t="shared" ref="EH6:EH37" si="70">IF(AND(ED6="",EE6=""),"",IF(OR(EG6="",EG6&lt;EF6),EF6,IF(EE6="",EG6,ED6*ED$4+EG6*(1-ED$4))))</f>
        <v>9.9499999999999993</v>
      </c>
      <c r="EI6" s="102">
        <v>15</v>
      </c>
      <c r="EJ6" s="102">
        <v>6.75</v>
      </c>
      <c r="EK6" s="104">
        <f t="shared" ref="EK6:EK37" si="71">IF(AND(EI6="",EJ6=""),"",EI6*EI$4+EJ6*(1-EI$4))</f>
        <v>10.050000000000001</v>
      </c>
      <c r="EL6" s="102"/>
      <c r="EM6" s="104">
        <f t="shared" ref="EM6:EM37" si="72">IF(AND(EI6="",EJ6=""),"",IF(OR(EL6="",EL6&lt;EK6),EK6,IF(EJ6="",EL6,EI6*EI$4+EL6*(1-EI$4))))</f>
        <v>10.050000000000001</v>
      </c>
      <c r="EN6" s="102">
        <v>14</v>
      </c>
      <c r="EO6" s="102">
        <v>4</v>
      </c>
      <c r="EP6" s="104">
        <f t="shared" ref="EP6:EP37" si="73">IF(AND(EN6="",EO6=""),"",EN6*EN$4+EO6*(1-EN$4))</f>
        <v>8</v>
      </c>
      <c r="EQ6" s="118">
        <v>10.25</v>
      </c>
      <c r="ER6" s="104">
        <f t="shared" ref="ER6:ER37" si="74">IF(AND(EN6="",EO6=""),"",IF(OR(EQ6="",EQ6&lt;EP6),EP6,IF(EO6="",EQ6,EN6*EN$4+EQ6*(1-EN$4))))</f>
        <v>11.75</v>
      </c>
      <c r="ES6" s="102"/>
      <c r="ET6" s="102"/>
      <c r="EU6" s="104" t="str">
        <f t="shared" ref="EU6:EU37" si="75">IF(AND(ES6="",ET6=""),"",ES6*ES$4+ET6*(1-ES$4))</f>
        <v/>
      </c>
      <c r="EV6" s="118"/>
      <c r="EW6" s="104" t="str">
        <f t="shared" ref="EW6:EW37" si="76">IF(AND(ES6="",ET6=""),"",IF(OR(EV6="",EV6&lt;EU6),EU6,IF(ET6="",EV6,ES6*ES$4+EV6*(1-ES$4))))</f>
        <v/>
      </c>
      <c r="EX6" s="102"/>
      <c r="EY6" s="102"/>
      <c r="EZ6" s="104" t="str">
        <f t="shared" ref="EZ6:EZ37" si="77">IF(AND(EX6="",EY6=""),"",EX6*EX$4+EY6*(1-EX$4))</f>
        <v/>
      </c>
      <c r="FA6" s="102"/>
      <c r="FB6" s="104" t="str">
        <f t="shared" ref="FB6:FB37" si="78">IF(AND(EX6="",EY6=""),"",IF(OR(FA6="",FA6&lt;EZ6),EZ6,IF(EY6="",FA6,EX6*EX$4+FA6*(1-EX$4))))</f>
        <v/>
      </c>
      <c r="FC6" s="104">
        <f t="shared" ref="FC6:FC37" si="79">IF(AND(ED6="",EI6="",EN6=""),"",SUM(ED6)*SUM(EH$4)+SUM(EI6)*SUM(EM$4)+SUM(EN6)*SUM(ER$4)+SUM(ES6)*SUM(EW$4)+SUM(EX6)*SUM(FB$4))</f>
        <v>14.96875</v>
      </c>
      <c r="FD6" s="104">
        <f t="shared" ref="FD6:FD37" si="80">IF(AND(EE6="",EJ6="",EO6=""),"",SUM(EE6)*SUM(EH$4)+SUM(EJ6)*SUM(EM$4)+SUM(EO6)*SUM(ER$4)+SUM(ET6)*SUM(EW$4)+SUM(EY6)*SUM(FB$4))</f>
        <v>6.078125</v>
      </c>
      <c r="FE6" s="104">
        <f t="shared" ref="FE6:FE37" si="81">IF(AND(EF6="",EK6="",EP6=""),"",SUM(EF6)*SUM(EH$4)+SUM(EK6)*SUM(EM$4)+SUM(EP6)*SUM(ER$4)+SUM(EU6)*SUM(EW$4)+SUM(EZ6)*SUM(FB$4))</f>
        <v>9.6343750000000004</v>
      </c>
      <c r="FF6" s="104">
        <f t="shared" ref="FF6:FF37" si="82">IF(AND(EG6="",EL6="",EQ6=""),"",SUM(EG6)*SUM(EH$4)+SUM(EL6)*SUM(EM$4)+SUM(EQ6)*SUM(ER$4)+SUM(EV6)*SUM(EW$4)+SUM(FA6)*SUM(FB$4))</f>
        <v>3.640625</v>
      </c>
      <c r="FG6" s="104">
        <f t="shared" ref="FG6:FG37" si="83">IF(AND(EH6="",EM6="",ER6=""),"",SUM(EH6)*SUM(EH$4)+SUM(EM6)*SUM(EM$4)+SUM(ER6)*SUM(ER$4)+SUM(EW6)*SUM(EW$4)+SUM(FB6)*SUM(FB$4))</f>
        <v>10.3375</v>
      </c>
      <c r="FH6" s="105">
        <f t="shared" ref="FH6:FH37" si="84">IF(FE6="","",IF(SUM(FG6)=0,IF(SUM(FE6)&gt;=10,FH$4,0),IF(SUM(FG6)&gt;=10,FH$4,0)))</f>
        <v>3</v>
      </c>
      <c r="FI6" s="109">
        <f t="shared" ref="FI6:FI37" si="85">IF(ISERROR(RANK(FG6,FG$6:FG$85)),"",RANK(FG6,FG$6:FG$85))</f>
        <v>3</v>
      </c>
      <c r="FJ6" s="102">
        <v>17</v>
      </c>
      <c r="FK6" s="102">
        <v>17</v>
      </c>
      <c r="FL6" s="104">
        <f t="shared" ref="FL6:FL37" si="86">IF(AND(FJ6="",FK6=""),"",FJ6*FJ$4+FK6*(1-FJ$4))</f>
        <v>17</v>
      </c>
      <c r="FM6" s="102"/>
      <c r="FN6" s="104">
        <f t="shared" ref="FN6:FN37" si="87">IF(AND(FJ6="",FK6=""),"",IF(OR(FM6="",FM6&lt;FL6),FL6,IF(FK6="",FM6,FJ6*FJ$4+FM6*(1-FJ$4))))</f>
        <v>17</v>
      </c>
      <c r="FO6" s="102">
        <v>7</v>
      </c>
      <c r="FP6" s="102">
        <v>7</v>
      </c>
      <c r="FQ6" s="104">
        <f t="shared" ref="FQ6:FQ37" si="88">IF(AND(FO6="",FP6=""),"",FO6*FO$4+FP6*(1-FO$4))</f>
        <v>7</v>
      </c>
      <c r="FR6" s="102"/>
      <c r="FS6" s="104">
        <f t="shared" ref="FS6:FS37" si="89">IF(AND(FO6="",FP6=""),"",IF(OR(FR6="",FR6&lt;FQ6),FQ6,IF(FP6="",FR6,FO6*FO$4+FR6*(1-FO$4))))</f>
        <v>7</v>
      </c>
      <c r="FT6" s="102"/>
      <c r="FU6" s="102"/>
      <c r="FV6" s="104" t="str">
        <f t="shared" ref="FV6:FV37" si="90">IF(AND(FT6="",FU6=""),"",FT6*FT$4+FU6*(1-FT$4))</f>
        <v/>
      </c>
      <c r="FW6" s="118"/>
      <c r="FX6" s="104" t="str">
        <f t="shared" ref="FX6:FX37" si="91">IF(AND(FT6="",FU6=""),"",IF(OR(FW6="",FW6&lt;FV6),FV6,IF(FU6="",FW6,FT6*FT$4+FW6*(1-FT$4))))</f>
        <v/>
      </c>
      <c r="FY6" s="102"/>
      <c r="FZ6" s="102"/>
      <c r="GA6" s="104" t="str">
        <f t="shared" ref="GA6:GA37" si="92">IF(AND(FY6="",FZ6=""),"",FY6*FY$4+FZ6*(1-FY$4))</f>
        <v/>
      </c>
      <c r="GB6" s="118"/>
      <c r="GC6" s="104" t="str">
        <f t="shared" ref="GC6:GC37" si="93">IF(AND(FY6="",FZ6=""),"",IF(OR(GB6="",GB6&lt;GA6),GA6,IF(FZ6="",GB6,FY6*FY$4+GB6*(1-FY$4))))</f>
        <v/>
      </c>
      <c r="GD6" s="102"/>
      <c r="GE6" s="102"/>
      <c r="GF6" s="104" t="str">
        <f t="shared" ref="GF6:GF37" si="94">IF(AND(GD6="",GE6=""),"",GD6*GD$4+GE6*(1-GD$4))</f>
        <v/>
      </c>
      <c r="GG6" s="102"/>
      <c r="GH6" s="104" t="str">
        <f t="shared" ref="GH6:GH37" si="95">IF(AND(GD6="",GE6=""),"",IF(OR(GG6="",GG6&lt;GF6),GF6,IF(GE6="",GG6,GD6*GD$4+GG6*(1-GD$4))))</f>
        <v/>
      </c>
      <c r="GI6" s="104">
        <f t="shared" ref="GI6:GI37" si="96">IF(AND(FJ6="",FO6="",FT6=""),"",SUM(FJ6)*SUM(FN$4)+SUM(FO6)*SUM(FS$4)+SUM(FT6)*SUM(FX$4)+SUM(FY6)*SUM(GC$4)+SUM(GD6)*SUM(GH$4))</f>
        <v>12</v>
      </c>
      <c r="GJ6" s="104">
        <f t="shared" ref="GJ6:GJ37" si="97">IF(AND(FK6="",FP6="",FU6=""),"",SUM(FK6)*SUM(FN$4)+SUM(FP6)*SUM(FS$4)+SUM(FU6)*SUM(FX$4)+SUM(FZ6)*SUM(GC$4)+SUM(GE6)*SUM(GH$4))</f>
        <v>12</v>
      </c>
      <c r="GK6" s="104">
        <f t="shared" ref="GK6:GK37" si="98">IF(AND(FL6="",FQ6="",FV6=""),"",SUM(FL6)*SUM(FN$4)+SUM(FQ6)*SUM(FS$4)+SUM(FV6)*SUM(FX$4)+SUM(GA6)*SUM(GC$4)+SUM(GF6)*SUM(GH$4))</f>
        <v>12</v>
      </c>
      <c r="GL6" s="104" t="str">
        <f t="shared" ref="GL6:GL37" si="99">IF(AND(FM6="",FR6="",FW6=""),"",SUM(FM6)*SUM(FN$4)+SUM(FR6)*SUM(FS$4)+SUM(FW6)*SUM(FX$4)+SUM(GB6)*SUM(GC$4)+SUM(GG6)*SUM(GH$4))</f>
        <v/>
      </c>
      <c r="GM6" s="104">
        <f t="shared" ref="GM6:GM37" si="100">IF(AND(FN6="",FS6="",FX6=""),"",SUM(FN6)*SUM(FN$4)+SUM(FS6)*SUM(FS$4)+SUM(FX6)*SUM(FX$4)+SUM(GC6)*SUM(GC$4)+SUM(GH6)*SUM(GH$4))</f>
        <v>12</v>
      </c>
      <c r="GN6" s="105">
        <f t="shared" ref="GN6:GN37" si="101">IF(GK6="","",IF(SUM(GM6)=0,IF(SUM(GK6)&gt;=10,GN$4,0),IF(SUM(GM6)&gt;=10,GN$4,0)))</f>
        <v>3</v>
      </c>
      <c r="GO6" s="109">
        <f t="shared" ref="GO6:GO37" si="102">IF(ISERROR(RANK(GM6,GM$6:GM$85)),"",RANK(GM6,GM$6:GM$85))</f>
        <v>3</v>
      </c>
      <c r="GP6" s="102"/>
      <c r="GQ6" s="102"/>
      <c r="GR6" s="104" t="str">
        <f t="shared" ref="GR6:GR37" si="103">IF(AND(GP6="",GQ6=""),"",GP6*GP$4+GQ6*(1-GP$4))</f>
        <v/>
      </c>
      <c r="GS6" s="102"/>
      <c r="GT6" s="104" t="str">
        <f t="shared" ref="GT6:GT37" si="104">IF(AND(GP6="",GQ6=""),"",IF(OR(GS6="",GS6&lt;GR6),GR6,IF(GQ6="",GS6,GP6*GP$4+GS6*(1-GP$4))))</f>
        <v/>
      </c>
      <c r="GU6" s="102">
        <v>15</v>
      </c>
      <c r="GV6" s="102"/>
      <c r="GW6" s="104">
        <f t="shared" ref="GW6:GW37" si="105">IF(AND(GU6="",GV6=""),"",GU6*GU$4+GV6*(1-GU$4))</f>
        <v>15</v>
      </c>
      <c r="GX6" s="102"/>
      <c r="GY6" s="104">
        <f t="shared" ref="GY6:GY37" si="106">IF(AND(GU6="",GV6=""),"",IF(OR(GX6="",GX6&lt;GW6),GW6,IF(GV6="",GX6,GU6*GU$4+GX6*(1-GU$4))))</f>
        <v>15</v>
      </c>
      <c r="GZ6" s="102"/>
      <c r="HA6" s="102"/>
      <c r="HB6" s="104" t="str">
        <f t="shared" ref="HB6:HB37" si="107">IF(AND(GZ6="",HA6=""),"",GZ6*GZ$4+HA6*(1-GZ$4))</f>
        <v/>
      </c>
      <c r="HC6" s="118"/>
      <c r="HD6" s="104" t="str">
        <f t="shared" ref="HD6:HD37" si="108">IF(AND(GZ6="",HA6=""),"",IF(OR(HC6="",HC6&lt;HB6),HB6,IF(HA6="",HC6,GZ6*GZ$4+HC6*(1-GZ$4))))</f>
        <v/>
      </c>
      <c r="HE6" s="102"/>
      <c r="HF6" s="102"/>
      <c r="HG6" s="104" t="str">
        <f t="shared" ref="HG6:HG37" si="109">IF(AND(HE6="",HF6=""),"",HE6*HE$4+HF6*(1-HE$4))</f>
        <v/>
      </c>
      <c r="HH6" s="118"/>
      <c r="HI6" s="104" t="str">
        <f t="shared" ref="HI6:HI37" si="110">IF(AND(HE6="",HF6=""),"",IF(OR(HH6="",HH6&lt;HG6),HG6,IF(HF6="",HH6,HE6*HE$4+HH6*(1-HE$4))))</f>
        <v/>
      </c>
      <c r="HJ6" s="102"/>
      <c r="HK6" s="102"/>
      <c r="HL6" s="104" t="str">
        <f t="shared" ref="HL6:HL37" si="111">IF(AND(HJ6="",HK6=""),"",HJ6*HJ$4+HK6*(1-HJ$4))</f>
        <v/>
      </c>
      <c r="HM6" s="102"/>
      <c r="HN6" s="104" t="str">
        <f t="shared" ref="HN6:HN37" si="112">IF(AND(HJ6="",HK6=""),"",IF(OR(HM6="",HM6&lt;HL6),HL6,IF(HK6="",HM6,HJ6*HJ$4+HM6*(1-HJ$4))))</f>
        <v/>
      </c>
      <c r="HO6" s="104">
        <f t="shared" ref="HO6:HO37" si="113">IF(AND(GP6="",GU6="",GZ6=""),"",SUM(GP6)*SUM(GT$4)+SUM(GU6)*SUM(GY$4)+SUM(GZ6)*SUM(HD$4)+SUM(HE6)*SUM(HI$4)+SUM(HJ6)*SUM(HN$4))</f>
        <v>15</v>
      </c>
      <c r="HP6" s="104" t="str">
        <f t="shared" ref="HP6:HP37" si="114">IF(AND(GQ6="",GV6="",HA6=""),"",SUM(GQ6)*SUM(GT$4)+SUM(GV6)*SUM(GY$4)+SUM(HA6)*SUM(HD$4)+SUM(HF6)*SUM(HI$4)+SUM(HK6)*SUM(HN$4))</f>
        <v/>
      </c>
      <c r="HQ6" s="104">
        <f t="shared" ref="HQ6:HQ37" si="115">IF(AND(GR6="",GW6="",HB6=""),"",SUM(GR6)*SUM(GT$4)+SUM(GW6)*SUM(GY$4)+SUM(HB6)*SUM(HD$4)+SUM(HG6)*SUM(HI$4)+SUM(HL6)*SUM(HN$4))</f>
        <v>15</v>
      </c>
      <c r="HR6" s="104" t="str">
        <f t="shared" ref="HR6:HR37" si="116">IF(AND(GS6="",GX6="",HC6=""),"",SUM(GS6)*SUM(GT$4)+SUM(GX6)*SUM(GY$4)+SUM(HC6)*SUM(HD$4)+SUM(HH6)*SUM(HI$4)+SUM(HM6)*SUM(HN$4))</f>
        <v/>
      </c>
      <c r="HS6" s="104">
        <f t="shared" ref="HS6:HS37" si="117">IF(AND(GT6="",GY6="",HD6=""),"",SUM(GT6)*SUM(GT$4)+SUM(GY6)*SUM(GY$4)+SUM(HD6)*SUM(HD$4)+SUM(HI6)*SUM(HI$4)+SUM(HN6)*SUM(HN$4))</f>
        <v>15</v>
      </c>
      <c r="HT6" s="105">
        <f t="shared" ref="HT6:HT37" si="118">IF(HQ6="","",IF(SUM(HS6)=0,IF(SUM(HQ6)&gt;=10,HT$4,0),IF(SUM(HS6)&gt;=10,HT$4,0)))</f>
        <v>2</v>
      </c>
      <c r="HU6" s="109">
        <f t="shared" ref="HU6:HU37" si="119">IF(ISERROR(RANK(HS6,HS$6:HS$85)),"",RANK(HS6,HS$6:HS$85))</f>
        <v>4</v>
      </c>
      <c r="HV6" s="102">
        <v>5</v>
      </c>
      <c r="HW6" s="102">
        <v>12.75</v>
      </c>
      <c r="HX6" s="104">
        <f t="shared" ref="HX6:HX37" si="120">IF(AND(HV6="",HW6=""),"",HV6*HV$4+HW6*(1-HV$4))</f>
        <v>9.6499999999999986</v>
      </c>
      <c r="HY6" s="102"/>
      <c r="HZ6" s="104">
        <f t="shared" ref="HZ6:HZ37" si="121">IF(AND(HV6="",HW6=""),"",IF(OR(HY6="",HY6&lt;HX6),HX6,IF(HW6="",HY6,HV6*HV$4+HY6*(1-HV$4))))</f>
        <v>9.6499999999999986</v>
      </c>
      <c r="IA6" s="102"/>
      <c r="IB6" s="102"/>
      <c r="IC6" s="104" t="str">
        <f t="shared" ref="IC6:IC37" si="122">IF(AND(IA6="",IB6=""),"",IA6*IA$4+IB6*(1-IA$4))</f>
        <v/>
      </c>
      <c r="ID6" s="102"/>
      <c r="IE6" s="104" t="str">
        <f t="shared" ref="IE6:IE37" si="123">IF(AND(IA6="",IB6=""),"",IF(OR(ID6="",ID6&lt;IC6),IC6,IF(IB6="",ID6,IA6*IA$4+ID6*(1-IA$4))))</f>
        <v/>
      </c>
      <c r="IF6" s="102"/>
      <c r="IG6" s="102"/>
      <c r="IH6" s="104" t="str">
        <f t="shared" ref="IH6:IH37" si="124">IF(AND(IF6="",IG6=""),"",IF6*IF$4+IG6*(1-IF$4))</f>
        <v/>
      </c>
      <c r="II6" s="118"/>
      <c r="IJ6" s="104" t="str">
        <f t="shared" ref="IJ6:IJ37" si="125">IF(AND(IF6="",IG6=""),"",IF(OR(II6="",II6&lt;IH6),IH6,IF(IG6="",II6,IF6*IF$4+II6*(1-IF$4))))</f>
        <v/>
      </c>
      <c r="IK6" s="102"/>
      <c r="IL6" s="102"/>
      <c r="IM6" s="104" t="str">
        <f t="shared" ref="IM6:IM37" si="126">IF(AND(IK6="",IL6=""),"",IK6*IK$4+IL6*(1-IK$4))</f>
        <v/>
      </c>
      <c r="IN6" s="118"/>
      <c r="IO6" s="104" t="str">
        <f t="shared" ref="IO6:IO37" si="127">IF(AND(IK6="",IL6=""),"",IF(OR(IN6="",IN6&lt;IM6),IM6,IF(IL6="",IN6,IK6*IK$4+IN6*(1-IK$4))))</f>
        <v/>
      </c>
      <c r="IP6" s="102"/>
      <c r="IQ6" s="102"/>
      <c r="IR6" s="104" t="str">
        <f t="shared" ref="IR6:IR37" si="128">IF(AND(IP6="",IQ6=""),"",IP6*IP$4+IQ6*(1-IP$4))</f>
        <v/>
      </c>
      <c r="IS6" s="102"/>
      <c r="IT6" s="104" t="str">
        <f t="shared" ref="IT6:IT37" si="129">IF(AND(IP6="",IQ6=""),"",IF(OR(IS6="",IS6&lt;IR6),IR6,IF(IQ6="",IS6,IP6*IP$4+IS6*(1-IP$4))))</f>
        <v/>
      </c>
      <c r="IU6" s="104">
        <f t="shared" ref="IU6:IU37" si="130">IF(AND(HV6="",IA6="",IF6=""),"",SUM(HV6)*SUM(HZ$4)+SUM(IA6)*SUM(IE$4)+SUM(IF6)*SUM(IJ$4)+SUM(IK6)*SUM(IO$4)+SUM(IP6)*SUM(IT$4))</f>
        <v>2.5</v>
      </c>
      <c r="IV6" s="104">
        <f t="shared" ref="IV6:IV37" si="131">IF(AND(HW6="",IB6="",IG6=""),"",SUM(HW6)*SUM(HZ$4)+SUM(IB6)*SUM(IE$4)+SUM(IG6)*SUM(IJ$4)+SUM(IL6)*SUM(IO$4)+SUM(IQ6)*SUM(IT$4))</f>
        <v>6.375</v>
      </c>
      <c r="IW6" s="104">
        <f t="shared" ref="IW6:IW37" si="132">IF(AND(HX6="",IC6="",IH6=""),"",SUM(HX6)*SUM(HZ$4)+SUM(IC6)*SUM(IE$4)+SUM(IH6)*SUM(IJ$4)+SUM(IM6)*SUM(IO$4)+SUM(IR6)*SUM(IT$4))</f>
        <v>4.8249999999999993</v>
      </c>
      <c r="IX6" s="104" t="str">
        <f t="shared" ref="IX6:IX37" si="133">IF(AND(HY6="",ID6="",II6=""),"",SUM(HY6)*SUM(HZ$4)+SUM(ID6)*SUM(IE$4)+SUM(II6)*SUM(IJ$4)+SUM(IN6)*SUM(IO$4)+SUM(IS6)*SUM(IT$4))</f>
        <v/>
      </c>
      <c r="IY6" s="104">
        <f t="shared" ref="IY6:IY37" si="134">IF(AND(HZ6="",IE6="",IJ6=""),"",SUM(HZ6)*SUM(HZ$4)+SUM(IE6)*SUM(IE$4)+SUM(IJ6)*SUM(IJ$4)+SUM(IO6)*SUM(IO$4)+SUM(IT6)*SUM(IT$4))</f>
        <v>4.8249999999999993</v>
      </c>
      <c r="IZ6" s="105">
        <f t="shared" ref="IZ6:IZ37" si="135">IF(IW6="","",IF(SUM(IY6)=0,IF(SUM(IW6)&gt;=10,IZ$4,0),IF(SUM(IY6)&gt;=10,IZ$4,0)))</f>
        <v>0</v>
      </c>
      <c r="JA6" s="109">
        <f t="shared" ref="JA6:JA37" si="136">IF(ISERROR(RANK(IY6,IY$6:IY$85)),"",RANK(IY6,IY$6:IY$85))</f>
        <v>14</v>
      </c>
      <c r="JB6" s="102"/>
      <c r="JC6" s="102"/>
      <c r="JD6" s="104" t="str">
        <f t="shared" ref="JD6:JD37" si="137">IF(AND(JB6="",JC6=""),"",JB6*JB$4+JC6*(1-JB$4))</f>
        <v/>
      </c>
      <c r="JE6" s="102"/>
      <c r="JF6" s="104" t="str">
        <f t="shared" ref="JF6:JF37" si="138">IF(AND(JB6="",JC6=""),"",IF(OR(JE6="",JE6&lt;JD6),JD6,IF(JC6="",JE6,JB6*JB$4+JE6*(1-JB$4))))</f>
        <v/>
      </c>
      <c r="JG6" s="102"/>
      <c r="JH6" s="102"/>
      <c r="JI6" s="104" t="str">
        <f t="shared" ref="JI6:JI37" si="139">IF(AND(JG6="",JH6=""),"",JG6*JG$4+JH6*(1-JG$4))</f>
        <v/>
      </c>
      <c r="JJ6" s="102"/>
      <c r="JK6" s="104" t="str">
        <f t="shared" ref="JK6:JK37" si="140">IF(AND(JG6="",JH6=""),"",IF(OR(JJ6="",JJ6&lt;JI6),JI6,IF(JH6="",JJ6,JG6*JG$4+JJ6*(1-JG$4))))</f>
        <v/>
      </c>
      <c r="JL6" s="102"/>
      <c r="JM6" s="102"/>
      <c r="JN6" s="104" t="str">
        <f t="shared" ref="JN6:JN37" si="141">IF(AND(JL6="",JM6=""),"",JL6*JL$4+JM6*(1-JL$4))</f>
        <v/>
      </c>
      <c r="JO6" s="118"/>
      <c r="JP6" s="104" t="str">
        <f t="shared" ref="JP6:JP37" si="142">IF(AND(JL6="",JM6=""),"",IF(OR(JO6="",JO6&lt;JN6),JN6,IF(JM6="",JO6,JL6*JL$4+JO6*(1-JL$4))))</f>
        <v/>
      </c>
      <c r="JQ6" s="102"/>
      <c r="JR6" s="102"/>
      <c r="JS6" s="104" t="str">
        <f t="shared" ref="JS6:JS37" si="143">IF(AND(JQ6="",JR6=""),"",JQ6*JQ$4+JR6*(1-JQ$4))</f>
        <v/>
      </c>
      <c r="JT6" s="118"/>
      <c r="JU6" s="104" t="str">
        <f t="shared" ref="JU6:JU37" si="144">IF(AND(JQ6="",JR6=""),"",IF(OR(JT6="",JT6&lt;JS6),JS6,IF(JR6="",JT6,JQ6*JQ$4+JT6*(1-JQ$4))))</f>
        <v/>
      </c>
      <c r="JV6" s="102"/>
      <c r="JW6" s="102"/>
      <c r="JX6" s="104" t="str">
        <f t="shared" ref="JX6:JX37" si="145">IF(AND(JV6="",JW6=""),"",JV6*JV$4+JW6*(1-JV$4))</f>
        <v/>
      </c>
      <c r="JY6" s="102"/>
      <c r="JZ6" s="104" t="str">
        <f t="shared" ref="JZ6:JZ37" si="146">IF(AND(JV6="",JW6=""),"",IF(OR(JY6="",JY6&lt;JX6),JX6,IF(JW6="",JY6,JV6*JV$4+JY6*(1-JV$4))))</f>
        <v/>
      </c>
      <c r="KA6" s="104" t="str">
        <f t="shared" ref="KA6:KA37" si="147">IF(AND(JB6="",JG6="",JL6=""),"",SUM(JB6)*SUM(JF$4)+SUM(JG6)*SUM(JK$4)+SUM(JL6)*SUM(JP$4)+SUM(JQ6)*SUM(JU$4)+SUM(JV6)*SUM(JZ$4))</f>
        <v/>
      </c>
      <c r="KB6" s="104" t="str">
        <f t="shared" ref="KB6:KB37" si="148">IF(AND(JC6="",JH6="",JM6=""),"",SUM(JC6)*SUM(JF$4)+SUM(JH6)*SUM(JK$4)+SUM(JM6)*SUM(JP$4)+SUM(JR6)*SUM(JU$4)+SUM(JW6)*SUM(JZ$4))</f>
        <v/>
      </c>
      <c r="KC6" s="104" t="str">
        <f t="shared" ref="KC6:KC37" si="149">IF(AND(JD6="",JI6="",JN6=""),"",SUM(JD6)*SUM(JF$4)+SUM(JI6)*SUM(JK$4)+SUM(JN6)*SUM(JP$4)+SUM(JS6)*SUM(JU$4)+SUM(JX6)*SUM(JZ$4))</f>
        <v/>
      </c>
      <c r="KD6" s="104" t="str">
        <f t="shared" ref="KD6:KD37" si="150">IF(AND(JE6="",JJ6="",JO6=""),"",SUM(JE6)*SUM(JF$4)+SUM(JJ6)*SUM(JK$4)+SUM(JO6)*SUM(JP$4)+SUM(JT6)*SUM(JU$4)+SUM(JY6)*SUM(JZ$4))</f>
        <v/>
      </c>
      <c r="KE6" s="104" t="str">
        <f t="shared" ref="KE6:KE37" si="151">IF(AND(JF6="",JK6="",JP6=""),"",SUM(JF6)*SUM(JF$4)+SUM(JK6)*SUM(JK$4)+SUM(JP6)*SUM(JP$4)+SUM(JU6)*SUM(JU$4)+SUM(JZ6)*SUM(JZ$4))</f>
        <v/>
      </c>
      <c r="KF6" s="105" t="str">
        <f t="shared" ref="KF6:KF37" si="152">IF(KC6="","",IF(SUM(KE6)=0,IF(SUM(KC6)&gt;=10,KF$4,0),IF(SUM(KE6)&gt;=10,KF$4,0)))</f>
        <v/>
      </c>
      <c r="KG6" s="109" t="str">
        <f t="shared" ref="KG6:KG37" si="153">IF(ISERROR(RANK(KE6,KE$6:KE$85)),"",RANK(KE6,KE$6:KE$85))</f>
        <v/>
      </c>
      <c r="KH6" s="102"/>
      <c r="KI6" s="102"/>
      <c r="KJ6" s="104" t="str">
        <f t="shared" ref="KJ6:KJ37" si="154">IF(AND(KH6="",KI6=""),"",KH6*KH$4+KI6*(1-KH$4))</f>
        <v/>
      </c>
      <c r="KK6" s="102"/>
      <c r="KL6" s="104" t="str">
        <f t="shared" ref="KL6:KL37" si="155">IF(AND(KH6="",KI6=""),"",IF(OR(KK6="",KK6&lt;KJ6),KJ6,IF(KI6="",KK6,KH6*KH$4+KK6*(1-KH$4))))</f>
        <v/>
      </c>
      <c r="KM6" s="102"/>
      <c r="KN6" s="102"/>
      <c r="KO6" s="104" t="str">
        <f t="shared" ref="KO6:KO37" si="156">IF(AND(KM6="",KN6=""),"",KM6*KM$4+KN6*(1-KM$4))</f>
        <v/>
      </c>
      <c r="KP6" s="102"/>
      <c r="KQ6" s="104" t="str">
        <f t="shared" ref="KQ6:KQ37" si="157">IF(AND(KM6="",KN6=""),"",IF(OR(KP6="",KP6&lt;KO6),KO6,IF(KN6="",KP6,KM6*KM$4+KP6*(1-KM$4))))</f>
        <v/>
      </c>
      <c r="KR6" s="102"/>
      <c r="KS6" s="102"/>
      <c r="KT6" s="104" t="str">
        <f t="shared" ref="KT6:KT37" si="158">IF(AND(KR6="",KS6=""),"",KR6*KR$4+KS6*(1-KR$4))</f>
        <v/>
      </c>
      <c r="KU6" s="118"/>
      <c r="KV6" s="104" t="str">
        <f t="shared" ref="KV6:KV37" si="159">IF(AND(KR6="",KS6=""),"",IF(OR(KU6="",KU6&lt;KT6),KT6,IF(KS6="",KU6,KR6*KR$4+KU6*(1-KR$4))))</f>
        <v/>
      </c>
      <c r="KW6" s="102"/>
      <c r="KX6" s="102"/>
      <c r="KY6" s="104" t="str">
        <f t="shared" ref="KY6:KY37" si="160">IF(AND(KW6="",KX6=""),"",KW6*KW$4+KX6*(1-KW$4))</f>
        <v/>
      </c>
      <c r="KZ6" s="118"/>
      <c r="LA6" s="104" t="str">
        <f t="shared" ref="LA6:LA37" si="161">IF(AND(KW6="",KX6=""),"",IF(OR(KZ6="",KZ6&lt;KY6),KY6,IF(KX6="",KZ6,KW6*KW$4+KZ6*(1-KW$4))))</f>
        <v/>
      </c>
      <c r="LB6" s="102"/>
      <c r="LC6" s="102"/>
      <c r="LD6" s="104" t="str">
        <f t="shared" ref="LD6:LD37" si="162">IF(AND(LB6="",LC6=""),"",LB6*LB$4+LC6*(1-LB$4))</f>
        <v/>
      </c>
      <c r="LE6" s="102"/>
      <c r="LF6" s="104" t="str">
        <f t="shared" ref="LF6:LF37" si="163">IF(AND(LB6="",LC6=""),"",IF(OR(LE6="",LE6&lt;LD6),LD6,IF(LC6="",LE6,LB6*LB$4+LE6*(1-LB$4))))</f>
        <v/>
      </c>
      <c r="LG6" s="104" t="str">
        <f t="shared" ref="LG6:LG37" si="164">IF(AND(KH6="",KM6="",KR6=""),"",SUM(KH6)*SUM(KL$4)+SUM(KM6)*SUM(KQ$4)+SUM(KR6)*SUM(KV$4)+SUM(KW6)*SUM(LA$4)+SUM(LB6)*SUM(LF$4))</f>
        <v/>
      </c>
      <c r="LH6" s="104" t="str">
        <f t="shared" ref="LH6:LH37" si="165">IF(AND(KI6="",KN6="",KS6=""),"",SUM(KI6)*SUM(KL$4)+SUM(KN6)*SUM(KQ$4)+SUM(KS6)*SUM(KV$4)+SUM(KX6)*SUM(LA$4)+SUM(LC6)*SUM(LF$4))</f>
        <v/>
      </c>
      <c r="LI6" s="104" t="str">
        <f t="shared" ref="LI6:LI37" si="166">IF(AND(KJ6="",KO6="",KT6=""),"",SUM(KJ6)*SUM(KL$4)+SUM(KO6)*SUM(KQ$4)+SUM(KT6)*SUM(KV$4)+SUM(KY6)*SUM(LA$4)+SUM(LD6)*SUM(LF$4))</f>
        <v/>
      </c>
      <c r="LJ6" s="104" t="str">
        <f t="shared" ref="LJ6:LJ37" si="167">IF(AND(KK6="",KP6="",KU6=""),"",SUM(KK6)*SUM(KL$4)+SUM(KP6)*SUM(KQ$4)+SUM(KU6)*SUM(KV$4)+SUM(KZ6)*SUM(LA$4)+SUM(LE6)*SUM(LF$4))</f>
        <v/>
      </c>
      <c r="LK6" s="104" t="str">
        <f t="shared" ref="LK6:LK37" si="168">IF(AND(KL6="",KQ6="",KV6=""),"",SUM(KL6)*SUM(KL$4)+SUM(KQ6)*SUM(KQ$4)+SUM(KV6)*SUM(KV$4)+SUM(LA6)*SUM(LA$4)+SUM(LF6)*SUM(LF$4))</f>
        <v/>
      </c>
      <c r="LL6" s="105" t="str">
        <f t="shared" ref="LL6:LL37" si="169">IF(LI6="","",IF(SUM(LK6)=0,IF(SUM(LI6)&gt;=10,LL$4,0),IF(SUM(LK6)&gt;=10,LL$4,0)))</f>
        <v/>
      </c>
      <c r="LM6" s="109" t="str">
        <f t="shared" ref="LM6:LM37" si="170">IF(ISERROR(RANK(LK6,LK$6:LK$85)),"",RANK(LK6,LK$6:LK$85))</f>
        <v/>
      </c>
      <c r="LN6" s="102"/>
      <c r="LO6" s="102"/>
      <c r="LP6" s="104" t="str">
        <f t="shared" ref="LP6:LP37" si="171">IF(AND(LN6="",LO6=""),"",LN6*LN$4+LO6*(1-LN$4))</f>
        <v/>
      </c>
      <c r="LQ6" s="102"/>
      <c r="LR6" s="104" t="str">
        <f t="shared" ref="LR6:LR37" si="172">IF(AND(LN6="",LO6=""),"",IF(OR(LQ6="",LQ6&lt;LP6),LP6,IF(LO6="",LQ6,LN6*LN$4+LQ6*(1-LN$4))))</f>
        <v/>
      </c>
      <c r="LS6" s="102"/>
      <c r="LT6" s="102"/>
      <c r="LU6" s="104" t="str">
        <f t="shared" ref="LU6:LU37" si="173">IF(AND(LS6="",LT6=""),"",LS6*LS$4+LT6*(1-LS$4))</f>
        <v/>
      </c>
      <c r="LV6" s="102"/>
      <c r="LW6" s="104" t="str">
        <f t="shared" ref="LW6:LW37" si="174">IF(AND(LS6="",LT6=""),"",IF(OR(LV6="",LV6&lt;LU6),LU6,IF(LT6="",LV6,LS6*LS$4+LV6*(1-LS$4))))</f>
        <v/>
      </c>
      <c r="LX6" s="102"/>
      <c r="LY6" s="102"/>
      <c r="LZ6" s="104" t="str">
        <f t="shared" ref="LZ6:LZ37" si="175">IF(AND(LX6="",LY6=""),"",LX6*LX$4+LY6*(1-LX$4))</f>
        <v/>
      </c>
      <c r="MA6" s="118"/>
      <c r="MB6" s="104" t="str">
        <f t="shared" ref="MB6:MB37" si="176">IF(AND(LX6="",LY6=""),"",IF(OR(MA6="",MA6&lt;LZ6),LZ6,IF(LY6="",MA6,LX6*LX$4+MA6*(1-LX$4))))</f>
        <v/>
      </c>
      <c r="MC6" s="102"/>
      <c r="MD6" s="102"/>
      <c r="ME6" s="104" t="str">
        <f t="shared" ref="ME6:ME37" si="177">IF(AND(MC6="",MD6=""),"",MC6*MC$4+MD6*(1-MC$4))</f>
        <v/>
      </c>
      <c r="MF6" s="118"/>
      <c r="MG6" s="104" t="str">
        <f t="shared" ref="MG6:MG37" si="178">IF(AND(MC6="",MD6=""),"",IF(OR(MF6="",MF6&lt;ME6),ME6,IF(MD6="",MF6,MC6*MC$4+MF6*(1-MC$4))))</f>
        <v/>
      </c>
      <c r="MH6" s="102"/>
      <c r="MI6" s="102"/>
      <c r="MJ6" s="104" t="str">
        <f t="shared" ref="MJ6:MJ37" si="179">IF(AND(MH6="",MI6=""),"",MH6*MH$4+MI6*(1-MH$4))</f>
        <v/>
      </c>
      <c r="MK6" s="102"/>
      <c r="ML6" s="104" t="str">
        <f t="shared" ref="ML6:ML37" si="180">IF(AND(MH6="",MI6=""),"",IF(OR(MK6="",MK6&lt;MJ6),MJ6,IF(MI6="",MK6,MH6*MH$4+MK6*(1-MH$4))))</f>
        <v/>
      </c>
      <c r="MM6" s="104" t="str">
        <f t="shared" ref="MM6:MM37" si="181">IF(AND(LN6="",LS6="",LX6=""),"",SUM(LN6)*SUM(LR$4)+SUM(LS6)*SUM(LW$4)+SUM(LX6)*SUM(MB$4)+SUM(MC6)*SUM(MG$4)+SUM(MH6)*SUM(ML$4))</f>
        <v/>
      </c>
      <c r="MN6" s="104" t="str">
        <f t="shared" ref="MN6:MN37" si="182">IF(AND(LO6="",LT6="",LY6=""),"",SUM(LO6)*SUM(LR$4)+SUM(LT6)*SUM(LW$4)+SUM(LY6)*SUM(MB$4)+SUM(MD6)*SUM(MG$4)+SUM(MI6)*SUM(ML$4))</f>
        <v/>
      </c>
      <c r="MO6" s="104" t="str">
        <f t="shared" ref="MO6:MO37" si="183">IF(AND(LP6="",LU6="",LZ6=""),"",SUM(LP6)*SUM(LR$4)+SUM(LU6)*SUM(LW$4)+SUM(LZ6)*SUM(MB$4)+SUM(ME6)*SUM(MG$4)+SUM(MJ6)*SUM(ML$4))</f>
        <v/>
      </c>
      <c r="MP6" s="104" t="str">
        <f t="shared" ref="MP6:MP37" si="184">IF(AND(LQ6="",LV6="",MA6=""),"",SUM(LQ6)*SUM(LR$4)+SUM(LV6)*SUM(LW$4)+SUM(MA6)*SUM(MB$4)+SUM(MF6)*SUM(MG$4)+SUM(MK6)*SUM(ML$4))</f>
        <v/>
      </c>
      <c r="MQ6" s="104" t="str">
        <f t="shared" ref="MQ6:MQ37" si="185">IF(AND(LR6="",LW6="",MB6=""),"",SUM(LR6)*SUM(LR$4)+SUM(LW6)*SUM(LW$4)+SUM(MB6)*SUM(MB$4)+SUM(MG6)*SUM(MG$4)+SUM(ML6)*SUM(ML$4))</f>
        <v/>
      </c>
      <c r="MR6" s="105" t="str">
        <f t="shared" ref="MR6:MR37" si="186">IF(MO6="","",IF(SUM(MQ6)=0,IF(SUM(MO6)&gt;=10,MR$4,0),IF(SUM(MQ6)&gt;=10,MR$4,0)))</f>
        <v/>
      </c>
      <c r="MS6" s="109" t="str">
        <f t="shared" ref="MS6:MS37" si="187">IF(ISERROR(RANK(MQ6,MQ$6:MQ$85)),"",RANK(MQ6,MQ$6:MQ$85))</f>
        <v/>
      </c>
      <c r="MT6" s="102"/>
      <c r="MU6" s="102"/>
      <c r="MV6" s="104" t="str">
        <f t="shared" ref="MV6:MV37" si="188">IF(AND(MT6="",MU6=""),"",MT6*MT$4+MU6*(1-MT$4))</f>
        <v/>
      </c>
      <c r="MW6" s="102"/>
      <c r="MX6" s="104" t="str">
        <f t="shared" ref="MX6:MX37" si="189">IF(AND(MT6="",MU6=""),"",IF(OR(MW6="",MW6&lt;MV6),MV6,IF(MU6="",MW6,MT6*MT$4+MW6*(1-MT$4))))</f>
        <v/>
      </c>
      <c r="MY6" s="102"/>
      <c r="MZ6" s="102"/>
      <c r="NA6" s="104" t="str">
        <f t="shared" ref="NA6:NA37" si="190">IF(AND(MY6="",MZ6=""),"",MY6*MY$4+MZ6*(1-MY$4))</f>
        <v/>
      </c>
      <c r="NB6" s="102"/>
      <c r="NC6" s="104" t="str">
        <f t="shared" ref="NC6:NC37" si="191">IF(AND(MY6="",MZ6=""),"",IF(OR(NB6="",NB6&lt;NA6),NA6,IF(MZ6="",NB6,MY6*MY$4+NB6*(1-MY$4))))</f>
        <v/>
      </c>
      <c r="ND6" s="102"/>
      <c r="NE6" s="102"/>
      <c r="NF6" s="104" t="str">
        <f t="shared" ref="NF6:NF37" si="192">IF(AND(ND6="",NE6=""),"",ND6*ND$4+NE6*(1-ND$4))</f>
        <v/>
      </c>
      <c r="NG6" s="118"/>
      <c r="NH6" s="104" t="str">
        <f t="shared" ref="NH6:NH37" si="193">IF(AND(ND6="",NE6=""),"",IF(OR(NG6="",NG6&lt;NF6),NF6,IF(NE6="",NG6,ND6*ND$4+NG6*(1-ND$4))))</f>
        <v/>
      </c>
      <c r="NI6" s="102"/>
      <c r="NJ6" s="102"/>
      <c r="NK6" s="104" t="str">
        <f t="shared" ref="NK6:NK37" si="194">IF(AND(NI6="",NJ6=""),"",NI6*NI$4+NJ6*(1-NI$4))</f>
        <v/>
      </c>
      <c r="NL6" s="118"/>
      <c r="NM6" s="104" t="str">
        <f t="shared" ref="NM6:NM37" si="195">IF(AND(NI6="",NJ6=""),"",IF(OR(NL6="",NL6&lt;NK6),NK6,IF(NJ6="",NL6,NI6*NI$4+NL6*(1-NI$4))))</f>
        <v/>
      </c>
      <c r="NN6" s="102"/>
      <c r="NO6" s="102"/>
      <c r="NP6" s="104" t="str">
        <f t="shared" ref="NP6:NP37" si="196">IF(AND(NN6="",NO6=""),"",NN6*NN$4+NO6*(1-NN$4))</f>
        <v/>
      </c>
      <c r="NQ6" s="102"/>
      <c r="NR6" s="104" t="str">
        <f t="shared" ref="NR6:NR37" si="197">IF(AND(NN6="",NO6=""),"",IF(OR(NQ6="",NQ6&lt;NP6),NP6,IF(NO6="",NQ6,NN6*NN$4+NQ6*(1-NN$4))))</f>
        <v/>
      </c>
      <c r="NS6" s="104" t="str">
        <f t="shared" ref="NS6:NS37" si="198">IF(AND(MT6="",MY6="",ND6=""),"",SUM(MT6)*SUM(MX$4)+SUM(MY6)*SUM(NC$4)+SUM(ND6)*SUM(NH$4)+SUM(NI6)*SUM(NM$4)+SUM(NN6)*SUM(NR$4))</f>
        <v/>
      </c>
      <c r="NT6" s="104" t="str">
        <f t="shared" ref="NT6:NT37" si="199">IF(AND(MU6="",MZ6="",NE6=""),"",SUM(MU6)*SUM(MX$4)+SUM(MZ6)*SUM(NC$4)+SUM(NE6)*SUM(NH$4)+SUM(NJ6)*SUM(NM$4)+SUM(NO6)*SUM(NR$4))</f>
        <v/>
      </c>
      <c r="NU6" s="104" t="str">
        <f t="shared" ref="NU6:NU37" si="200">IF(AND(MV6="",NA6="",NF6=""),"",SUM(MV6)*SUM(MX$4)+SUM(NA6)*SUM(NC$4)+SUM(NF6)*SUM(NH$4)+SUM(NK6)*SUM(NM$4)+SUM(NP6)*SUM(NR$4))</f>
        <v/>
      </c>
      <c r="NV6" s="104" t="str">
        <f t="shared" ref="NV6:NV37" si="201">IF(AND(MW6="",NB6="",NG6=""),"",SUM(MW6)*SUM(MX$4)+SUM(NB6)*SUM(NC$4)+SUM(NG6)*SUM(NH$4)+SUM(NL6)*SUM(NM$4)+SUM(NQ6)*SUM(NR$4))</f>
        <v/>
      </c>
      <c r="NW6" s="104" t="str">
        <f t="shared" ref="NW6:NW37" si="202">IF(AND(MX6="",NC6="",NH6=""),"",SUM(MX6)*SUM(MX$4)+SUM(NC6)*SUM(NC$4)+SUM(NH6)*SUM(NH$4)+SUM(NM6)*SUM(NM$4)+SUM(NR6)*SUM(NR$4))</f>
        <v/>
      </c>
      <c r="NX6" s="105" t="str">
        <f t="shared" ref="NX6:NX37" si="203">IF(NU6="","",IF(SUM(NW6)=0,IF(SUM(NU6)&gt;=10,NX$4,0),IF(SUM(NW6)&gt;=10,NX$4,0)))</f>
        <v/>
      </c>
      <c r="NY6" s="109" t="str">
        <f t="shared" ref="NY6:NY37" si="204">IF(ISERROR(RANK(NW6,NW$6:NW$85)),"",RANK(NW6,NW$6:NW$85))</f>
        <v/>
      </c>
      <c r="NZ6" s="10"/>
      <c r="OA6" s="104">
        <f t="shared" ref="OA6:OA37" si="205">AI6</f>
        <v>12.274999999999999</v>
      </c>
      <c r="OB6" s="104">
        <f t="shared" ref="OB6:OB37" si="206">BO6</f>
        <v>12.512499999999999</v>
      </c>
      <c r="OC6" s="104">
        <f t="shared" ref="OC6:OC37" si="207">CU6</f>
        <v>13.726666666666667</v>
      </c>
      <c r="OD6" s="104">
        <f t="shared" ref="OD6:OD37" si="208">EA6</f>
        <v>15.177250000000001</v>
      </c>
      <c r="OE6" s="104">
        <f t="shared" ref="OE6:OE37" si="209">FG6</f>
        <v>10.3375</v>
      </c>
      <c r="OF6" s="104">
        <f t="shared" ref="OF6:OF37" si="210">GM6</f>
        <v>12</v>
      </c>
      <c r="OG6" s="104">
        <f t="shared" ref="OG6:OG37" si="211">HS6</f>
        <v>15</v>
      </c>
      <c r="OH6" s="104">
        <f t="shared" ref="OH6:OH37" si="212">IY6</f>
        <v>4.8249999999999993</v>
      </c>
      <c r="OI6" s="104" t="str">
        <f t="shared" ref="OI6:OI37" si="213">KE6</f>
        <v/>
      </c>
      <c r="OJ6" s="104" t="str">
        <f t="shared" ref="OJ6:OJ37" si="214">LK6</f>
        <v/>
      </c>
      <c r="OK6" s="104" t="str">
        <f t="shared" ref="OK6:OK37" si="215">MQ6</f>
        <v/>
      </c>
      <c r="OL6" s="104" t="str">
        <f t="shared" ref="OL6:OL37" si="216">NW6</f>
        <v/>
      </c>
      <c r="OM6" s="134"/>
      <c r="ON6" s="104">
        <f t="shared" ref="ON6:ON37" si="217">IF(AE6="","",(SUM(AE66)*SUM($AJ$4)+SUM(BK6)*SUM($BP$4)+SUM(CQ6)*SUM($CV$4)+SUM(DW6)*SUM($EB$4)+SUM(FC6)*SUM($FH$4)+SUM(GI6)*SUM($GN$4)+SUM(HO6)*SUM($HT$4)+SUM(IU6)*SUM($IZ$4)+SUM(KA6)*SUM($KF$4)+SUM(LG6)*SUM($LL$4)+SUM(MM6)*SUM($MR$4)+SUM(NS6)*SUM($NX$4))/30)</f>
        <v>10.487569444444444</v>
      </c>
      <c r="OO6" s="104">
        <f t="shared" ref="OO6:OO37" si="218">IF(AF6="","",(SUM(AF66)*SUM($AJ$4)+SUM(BL6)*SUM($BP$4)+SUM(CR6)*SUM($CV$4)+SUM(DX6)*SUM($EB$4)+SUM(FD6)*SUM($FH$4)+SUM(GJ6)*SUM($GN$4)+SUM(HP6)*SUM($HT$4)+SUM(IV6)*SUM($IZ$4)+SUM(KB6)*SUM($KF$4)+SUM(LH6)*SUM($LL$4)+SUM(MN6)*SUM($MR$4)+SUM(NT6)*SUM($NX$4))/30)</f>
        <v>9.3213541666666675</v>
      </c>
      <c r="OP6" s="104">
        <f t="shared" ref="OP6:OP37" si="219">IF(AG6="","",($AJ$4*SUM(AG6)+$BP$4*SUM(BM6)+$CV$4*SUM(CS6)+$EB$4*SUM(DY6)+$FH$4*SUM(FE6)+$GN$4*SUM(GK6)+$HT$4*SUM(HQ6)+$IZ$4*SUM(IW6)+$KF$4*SUM(KC6)+$LL$4*SUM(LI6)+$MR$4*SUM(MO6)+$NX$4*SUM(NU6))/30)</f>
        <v>12.433673611111111</v>
      </c>
      <c r="OQ6" s="104">
        <f t="shared" ref="OQ6:OQ37" si="220">IF(AI6="","",($AJ$4*SUM(AI6)+$BP$4*SUM(BO6)+$CV$4*SUM(CU6)+$EB$4*SUM(EA6)+$FH$4*SUM(FG6)+$GN$4*SUM(GM6)+$HT$4*SUM(HS6)+$IZ$4*SUM(IY6)+$KF$4*SUM(KE6)+$LL$4*SUM(LK6)+$MR$4*SUM(MQ6)+$NX$4*SUM(NW6))/30)</f>
        <v>12.503986111111111</v>
      </c>
      <c r="OR6" s="105">
        <f t="shared" ref="OR6:OR37" si="221">IF(AK6="","",SUM($AJ6,$BP6,$CV6,$EB6,$FH6,$GN6,$HT6,$IZ6,$KF6,$LL6,$MR6,$NX6))</f>
        <v>28</v>
      </c>
      <c r="OS6" s="105">
        <f t="shared" ref="OS6:OS37" si="222">IF(OQ6="","",IF(OQ6&lt;10,OR6,30))</f>
        <v>30</v>
      </c>
      <c r="OT6" s="134"/>
      <c r="OU6" s="109">
        <f t="shared" ref="OU6:OU37" si="223">IF(ISERROR(RANK(OQ6,OQ$6:OQ$85)),"",RANK(OQ6,OQ$6:OQ$85))</f>
        <v>3</v>
      </c>
      <c r="OV6" s="10"/>
      <c r="OW6" s="95" t="s">
        <v>34</v>
      </c>
      <c r="OX6" s="95" t="s">
        <v>34</v>
      </c>
      <c r="OY6" s="95" t="s">
        <v>34</v>
      </c>
      <c r="OZ6" s="95" t="s">
        <v>34</v>
      </c>
      <c r="PA6" s="95"/>
      <c r="PB6" s="95" t="s">
        <v>33</v>
      </c>
      <c r="PC6" s="95"/>
      <c r="PD6" s="95"/>
      <c r="PE6" s="95"/>
      <c r="PF6" s="95"/>
    </row>
    <row r="7" spans="1:422" x14ac:dyDescent="0.3">
      <c r="A7" s="103" t="e">
        <f t="shared" si="0"/>
        <v>#VALUE!</v>
      </c>
      <c r="B7" s="195" t="s">
        <v>316</v>
      </c>
      <c r="C7" s="195" t="s">
        <v>316</v>
      </c>
      <c r="D7" s="195" t="s">
        <v>338</v>
      </c>
      <c r="E7" s="196"/>
      <c r="F7" s="102">
        <v>12.25</v>
      </c>
      <c r="G7" s="102">
        <v>11.75</v>
      </c>
      <c r="H7" s="104">
        <f t="shared" si="1"/>
        <v>11.95</v>
      </c>
      <c r="I7" s="102"/>
      <c r="J7" s="104">
        <f t="shared" si="2"/>
        <v>11.95</v>
      </c>
      <c r="K7" s="102">
        <v>10</v>
      </c>
      <c r="L7" s="102">
        <v>9</v>
      </c>
      <c r="M7" s="104">
        <f t="shared" si="3"/>
        <v>9.3999999999999986</v>
      </c>
      <c r="N7" s="102"/>
      <c r="O7" s="104">
        <f t="shared" si="4"/>
        <v>9.3999999999999986</v>
      </c>
      <c r="P7" s="102"/>
      <c r="Q7" s="102"/>
      <c r="R7" s="104" t="str">
        <f t="shared" si="5"/>
        <v/>
      </c>
      <c r="S7" s="118"/>
      <c r="T7" s="104" t="str">
        <f t="shared" si="6"/>
        <v/>
      </c>
      <c r="U7" s="102"/>
      <c r="V7" s="102"/>
      <c r="W7" s="104" t="str">
        <f t="shared" si="7"/>
        <v/>
      </c>
      <c r="X7" s="118"/>
      <c r="Y7" s="104" t="str">
        <f t="shared" si="8"/>
        <v/>
      </c>
      <c r="Z7" s="102"/>
      <c r="AA7" s="102"/>
      <c r="AB7" s="104" t="str">
        <f t="shared" si="9"/>
        <v/>
      </c>
      <c r="AC7" s="102"/>
      <c r="AD7" s="104" t="str">
        <f t="shared" si="10"/>
        <v/>
      </c>
      <c r="AE7" s="104">
        <f t="shared" si="11"/>
        <v>11.125</v>
      </c>
      <c r="AF7" s="104">
        <f t="shared" si="12"/>
        <v>10.375</v>
      </c>
      <c r="AG7" s="104">
        <f t="shared" si="13"/>
        <v>10.674999999999999</v>
      </c>
      <c r="AH7" s="104" t="str">
        <f t="shared" si="14"/>
        <v/>
      </c>
      <c r="AI7" s="104">
        <f t="shared" si="15"/>
        <v>10.674999999999999</v>
      </c>
      <c r="AJ7" s="105">
        <f t="shared" si="16"/>
        <v>5</v>
      </c>
      <c r="AK7" s="109">
        <f t="shared" si="17"/>
        <v>19</v>
      </c>
      <c r="AL7" s="102">
        <v>11</v>
      </c>
      <c r="AM7" s="102">
        <v>13.5</v>
      </c>
      <c r="AN7" s="104">
        <f t="shared" si="18"/>
        <v>12.5</v>
      </c>
      <c r="AO7" s="102"/>
      <c r="AP7" s="104">
        <f t="shared" si="19"/>
        <v>12.5</v>
      </c>
      <c r="AQ7" s="102">
        <v>15</v>
      </c>
      <c r="AR7" s="102">
        <v>14.5</v>
      </c>
      <c r="AS7" s="104">
        <f t="shared" si="20"/>
        <v>14.7</v>
      </c>
      <c r="AT7" s="102"/>
      <c r="AU7" s="104">
        <f t="shared" si="21"/>
        <v>14.7</v>
      </c>
      <c r="AV7" s="102"/>
      <c r="AW7" s="102"/>
      <c r="AX7" s="104" t="str">
        <f t="shared" si="22"/>
        <v/>
      </c>
      <c r="AY7" s="118"/>
      <c r="AZ7" s="104" t="str">
        <f t="shared" si="23"/>
        <v/>
      </c>
      <c r="BA7" s="102"/>
      <c r="BB7" s="102"/>
      <c r="BC7" s="104" t="str">
        <f t="shared" si="24"/>
        <v/>
      </c>
      <c r="BD7" s="118"/>
      <c r="BE7" s="104" t="str">
        <f t="shared" si="25"/>
        <v/>
      </c>
      <c r="BF7" s="102"/>
      <c r="BG7" s="102"/>
      <c r="BH7" s="104" t="str">
        <f t="shared" si="26"/>
        <v/>
      </c>
      <c r="BI7" s="102"/>
      <c r="BJ7" s="104" t="str">
        <f t="shared" si="27"/>
        <v/>
      </c>
      <c r="BK7" s="104">
        <f t="shared" si="28"/>
        <v>13.5</v>
      </c>
      <c r="BL7" s="104">
        <f t="shared" si="29"/>
        <v>14.125</v>
      </c>
      <c r="BM7" s="104">
        <f t="shared" si="30"/>
        <v>13.875</v>
      </c>
      <c r="BN7" s="104" t="str">
        <f t="shared" si="31"/>
        <v/>
      </c>
      <c r="BO7" s="104">
        <f t="shared" si="32"/>
        <v>13.875</v>
      </c>
      <c r="BP7" s="105">
        <f t="shared" si="33"/>
        <v>5</v>
      </c>
      <c r="BQ7" s="109">
        <f t="shared" si="34"/>
        <v>5</v>
      </c>
      <c r="BR7" s="102">
        <v>11.4</v>
      </c>
      <c r="BS7" s="102">
        <v>9.5</v>
      </c>
      <c r="BT7" s="104">
        <f t="shared" si="35"/>
        <v>10.260000000000002</v>
      </c>
      <c r="BU7" s="102"/>
      <c r="BV7" s="104">
        <f t="shared" si="36"/>
        <v>10.260000000000002</v>
      </c>
      <c r="BW7" s="102">
        <v>9.0400000000000009</v>
      </c>
      <c r="BX7" s="102">
        <v>9</v>
      </c>
      <c r="BY7" s="104">
        <f t="shared" si="37"/>
        <v>9.016</v>
      </c>
      <c r="BZ7" s="102">
        <v>14.5</v>
      </c>
      <c r="CA7" s="104">
        <f t="shared" si="38"/>
        <v>12.315999999999999</v>
      </c>
      <c r="CB7" s="102"/>
      <c r="CC7" s="102"/>
      <c r="CD7" s="104" t="str">
        <f t="shared" si="39"/>
        <v/>
      </c>
      <c r="CE7" s="118"/>
      <c r="CF7" s="104" t="str">
        <f t="shared" si="40"/>
        <v/>
      </c>
      <c r="CG7" s="102"/>
      <c r="CH7" s="102"/>
      <c r="CI7" s="104" t="str">
        <f t="shared" si="41"/>
        <v/>
      </c>
      <c r="CJ7" s="118"/>
      <c r="CK7" s="104" t="str">
        <f t="shared" si="42"/>
        <v/>
      </c>
      <c r="CL7" s="102"/>
      <c r="CM7" s="102"/>
      <c r="CN7" s="104" t="str">
        <f t="shared" si="43"/>
        <v/>
      </c>
      <c r="CO7" s="102"/>
      <c r="CP7" s="104" t="str">
        <f t="shared" si="44"/>
        <v/>
      </c>
      <c r="CQ7" s="104">
        <f t="shared" si="45"/>
        <v>10.220000000000001</v>
      </c>
      <c r="CR7" s="104">
        <f t="shared" si="46"/>
        <v>9.25</v>
      </c>
      <c r="CS7" s="104">
        <f t="shared" si="47"/>
        <v>9.6380000000000017</v>
      </c>
      <c r="CT7" s="104">
        <f t="shared" si="48"/>
        <v>7.25</v>
      </c>
      <c r="CU7" s="104">
        <f t="shared" si="49"/>
        <v>11.288</v>
      </c>
      <c r="CV7" s="105">
        <f t="shared" si="50"/>
        <v>5</v>
      </c>
      <c r="CW7" s="109">
        <f t="shared" si="51"/>
        <v>12</v>
      </c>
      <c r="CX7" s="102">
        <v>11.68</v>
      </c>
      <c r="CY7" s="102">
        <v>13.5</v>
      </c>
      <c r="CZ7" s="104">
        <f t="shared" si="52"/>
        <v>12.771999999999998</v>
      </c>
      <c r="DA7" s="102"/>
      <c r="DB7" s="104">
        <f t="shared" si="53"/>
        <v>12.771999999999998</v>
      </c>
      <c r="DC7" s="102">
        <v>11.54</v>
      </c>
      <c r="DD7" s="102">
        <v>15</v>
      </c>
      <c r="DE7" s="104">
        <f t="shared" si="54"/>
        <v>13.616</v>
      </c>
      <c r="DF7" s="102"/>
      <c r="DG7" s="104">
        <f t="shared" si="55"/>
        <v>13.616</v>
      </c>
      <c r="DH7" s="102">
        <v>11.24</v>
      </c>
      <c r="DI7" s="102">
        <v>10</v>
      </c>
      <c r="DJ7" s="104">
        <f t="shared" si="56"/>
        <v>10.496</v>
      </c>
      <c r="DK7" s="118"/>
      <c r="DL7" s="104">
        <f t="shared" si="57"/>
        <v>10.496</v>
      </c>
      <c r="DM7" s="102"/>
      <c r="DN7" s="102"/>
      <c r="DO7" s="104" t="str">
        <f t="shared" si="58"/>
        <v/>
      </c>
      <c r="DP7" s="118"/>
      <c r="DQ7" s="104" t="str">
        <f t="shared" si="59"/>
        <v/>
      </c>
      <c r="DR7" s="102"/>
      <c r="DS7" s="102"/>
      <c r="DT7" s="104" t="str">
        <f t="shared" si="60"/>
        <v/>
      </c>
      <c r="DU7" s="102"/>
      <c r="DV7" s="104" t="str">
        <f t="shared" si="61"/>
        <v/>
      </c>
      <c r="DW7" s="104">
        <f t="shared" si="62"/>
        <v>11.498750000000001</v>
      </c>
      <c r="DX7" s="104">
        <f t="shared" si="63"/>
        <v>12.875</v>
      </c>
      <c r="DY7" s="104">
        <f t="shared" si="64"/>
        <v>12.3245</v>
      </c>
      <c r="DZ7" s="104" t="str">
        <f t="shared" si="65"/>
        <v/>
      </c>
      <c r="EA7" s="104">
        <f t="shared" si="66"/>
        <v>12.3245</v>
      </c>
      <c r="EB7" s="105">
        <f t="shared" si="67"/>
        <v>5</v>
      </c>
      <c r="EC7" s="109">
        <f t="shared" si="68"/>
        <v>18</v>
      </c>
      <c r="ED7" s="102">
        <v>10</v>
      </c>
      <c r="EE7" s="102">
        <v>5.25</v>
      </c>
      <c r="EF7" s="104">
        <f t="shared" si="69"/>
        <v>7.15</v>
      </c>
      <c r="EG7" s="102">
        <v>5</v>
      </c>
      <c r="EH7" s="104">
        <f t="shared" si="70"/>
        <v>7.15</v>
      </c>
      <c r="EI7" s="102">
        <v>10</v>
      </c>
      <c r="EJ7" s="102">
        <v>2.5</v>
      </c>
      <c r="EK7" s="104">
        <f t="shared" si="71"/>
        <v>5.5</v>
      </c>
      <c r="EL7" s="102">
        <v>5</v>
      </c>
      <c r="EM7" s="104">
        <f t="shared" si="72"/>
        <v>5.5</v>
      </c>
      <c r="EN7" s="102">
        <v>10.5</v>
      </c>
      <c r="EO7" s="102">
        <v>3.25</v>
      </c>
      <c r="EP7" s="104">
        <f t="shared" si="73"/>
        <v>6.15</v>
      </c>
      <c r="EQ7" s="118">
        <v>9.75</v>
      </c>
      <c r="ER7" s="104">
        <f t="shared" si="74"/>
        <v>10.050000000000001</v>
      </c>
      <c r="ES7" s="102"/>
      <c r="ET7" s="102"/>
      <c r="EU7" s="104" t="str">
        <f t="shared" si="75"/>
        <v/>
      </c>
      <c r="EV7" s="118"/>
      <c r="EW7" s="104" t="str">
        <f t="shared" si="76"/>
        <v/>
      </c>
      <c r="EX7" s="102"/>
      <c r="EY7" s="102"/>
      <c r="EZ7" s="104" t="str">
        <f t="shared" si="77"/>
        <v/>
      </c>
      <c r="FA7" s="102"/>
      <c r="FB7" s="104" t="str">
        <f t="shared" si="78"/>
        <v/>
      </c>
      <c r="FC7" s="104">
        <f t="shared" si="79"/>
        <v>10.09375</v>
      </c>
      <c r="FD7" s="104">
        <f t="shared" si="80"/>
        <v>3.5</v>
      </c>
      <c r="FE7" s="104">
        <f t="shared" si="81"/>
        <v>6.1375000000000002</v>
      </c>
      <c r="FF7" s="104">
        <f t="shared" si="82"/>
        <v>5.890625</v>
      </c>
      <c r="FG7" s="104">
        <f t="shared" si="83"/>
        <v>6.8687500000000004</v>
      </c>
      <c r="FH7" s="105">
        <f t="shared" si="84"/>
        <v>0</v>
      </c>
      <c r="FI7" s="109">
        <f t="shared" si="85"/>
        <v>16</v>
      </c>
      <c r="FJ7" s="102">
        <v>9</v>
      </c>
      <c r="FK7" s="102">
        <v>9</v>
      </c>
      <c r="FL7" s="104">
        <f t="shared" si="86"/>
        <v>9</v>
      </c>
      <c r="FM7" s="102"/>
      <c r="FN7" s="104">
        <f t="shared" si="87"/>
        <v>9</v>
      </c>
      <c r="FO7" s="102">
        <v>14.5</v>
      </c>
      <c r="FP7" s="102">
        <v>14.5</v>
      </c>
      <c r="FQ7" s="104">
        <f t="shared" si="88"/>
        <v>14.5</v>
      </c>
      <c r="FR7" s="102"/>
      <c r="FS7" s="104">
        <f t="shared" si="89"/>
        <v>14.5</v>
      </c>
      <c r="FT7" s="102"/>
      <c r="FU7" s="102"/>
      <c r="FV7" s="104" t="str">
        <f t="shared" si="90"/>
        <v/>
      </c>
      <c r="FW7" s="118"/>
      <c r="FX7" s="104" t="str">
        <f t="shared" si="91"/>
        <v/>
      </c>
      <c r="FY7" s="102"/>
      <c r="FZ7" s="102"/>
      <c r="GA7" s="104" t="str">
        <f t="shared" si="92"/>
        <v/>
      </c>
      <c r="GB7" s="118"/>
      <c r="GC7" s="104" t="str">
        <f t="shared" si="93"/>
        <v/>
      </c>
      <c r="GD7" s="102"/>
      <c r="GE7" s="102"/>
      <c r="GF7" s="104" t="str">
        <f t="shared" si="94"/>
        <v/>
      </c>
      <c r="GG7" s="102"/>
      <c r="GH7" s="104" t="str">
        <f t="shared" si="95"/>
        <v/>
      </c>
      <c r="GI7" s="104">
        <f t="shared" si="96"/>
        <v>11.75</v>
      </c>
      <c r="GJ7" s="104">
        <f t="shared" si="97"/>
        <v>11.75</v>
      </c>
      <c r="GK7" s="104">
        <f t="shared" si="98"/>
        <v>11.75</v>
      </c>
      <c r="GL7" s="104" t="str">
        <f t="shared" si="99"/>
        <v/>
      </c>
      <c r="GM7" s="104">
        <f t="shared" si="100"/>
        <v>11.75</v>
      </c>
      <c r="GN7" s="105">
        <f t="shared" si="101"/>
        <v>3</v>
      </c>
      <c r="GO7" s="109">
        <f t="shared" si="102"/>
        <v>5</v>
      </c>
      <c r="GP7" s="102">
        <v>14</v>
      </c>
      <c r="GQ7" s="102"/>
      <c r="GR7" s="104">
        <f t="shared" si="103"/>
        <v>14</v>
      </c>
      <c r="GS7" s="102"/>
      <c r="GT7" s="104">
        <f t="shared" si="104"/>
        <v>14</v>
      </c>
      <c r="GU7" s="102"/>
      <c r="GV7" s="102"/>
      <c r="GW7" s="104" t="str">
        <f t="shared" si="105"/>
        <v/>
      </c>
      <c r="GX7" s="102"/>
      <c r="GY7" s="104" t="str">
        <f t="shared" si="106"/>
        <v/>
      </c>
      <c r="GZ7" s="102"/>
      <c r="HA7" s="102"/>
      <c r="HB7" s="104" t="str">
        <f t="shared" si="107"/>
        <v/>
      </c>
      <c r="HC7" s="118"/>
      <c r="HD7" s="104" t="str">
        <f t="shared" si="108"/>
        <v/>
      </c>
      <c r="HE7" s="102"/>
      <c r="HF7" s="102"/>
      <c r="HG7" s="104" t="str">
        <f t="shared" si="109"/>
        <v/>
      </c>
      <c r="HH7" s="118"/>
      <c r="HI7" s="104" t="str">
        <f t="shared" si="110"/>
        <v/>
      </c>
      <c r="HJ7" s="102"/>
      <c r="HK7" s="102"/>
      <c r="HL7" s="104" t="str">
        <f t="shared" si="111"/>
        <v/>
      </c>
      <c r="HM7" s="102"/>
      <c r="HN7" s="104" t="str">
        <f t="shared" si="112"/>
        <v/>
      </c>
      <c r="HO7" s="104">
        <f t="shared" si="113"/>
        <v>14</v>
      </c>
      <c r="HP7" s="104" t="str">
        <f t="shared" si="114"/>
        <v/>
      </c>
      <c r="HQ7" s="104">
        <f t="shared" si="115"/>
        <v>14</v>
      </c>
      <c r="HR7" s="104" t="str">
        <f t="shared" si="116"/>
        <v/>
      </c>
      <c r="HS7" s="104">
        <f t="shared" si="117"/>
        <v>14</v>
      </c>
      <c r="HT7" s="105">
        <f t="shared" si="118"/>
        <v>2</v>
      </c>
      <c r="HU7" s="109">
        <f t="shared" si="119"/>
        <v>7</v>
      </c>
      <c r="HV7" s="102">
        <v>0</v>
      </c>
      <c r="HW7" s="102">
        <v>12</v>
      </c>
      <c r="HX7" s="104">
        <f t="shared" si="120"/>
        <v>7.1999999999999993</v>
      </c>
      <c r="HY7" s="102"/>
      <c r="HZ7" s="104">
        <f t="shared" si="121"/>
        <v>7.1999999999999993</v>
      </c>
      <c r="IA7" s="102"/>
      <c r="IB7" s="102"/>
      <c r="IC7" s="104" t="str">
        <f t="shared" si="122"/>
        <v/>
      </c>
      <c r="ID7" s="102"/>
      <c r="IE7" s="104" t="str">
        <f t="shared" si="123"/>
        <v/>
      </c>
      <c r="IF7" s="102"/>
      <c r="IG7" s="102"/>
      <c r="IH7" s="104" t="str">
        <f t="shared" si="124"/>
        <v/>
      </c>
      <c r="II7" s="118"/>
      <c r="IJ7" s="104" t="str">
        <f t="shared" si="125"/>
        <v/>
      </c>
      <c r="IK7" s="102"/>
      <c r="IL7" s="102"/>
      <c r="IM7" s="104" t="str">
        <f t="shared" si="126"/>
        <v/>
      </c>
      <c r="IN7" s="118"/>
      <c r="IO7" s="104" t="str">
        <f t="shared" si="127"/>
        <v/>
      </c>
      <c r="IP7" s="102"/>
      <c r="IQ7" s="102"/>
      <c r="IR7" s="104" t="str">
        <f t="shared" si="128"/>
        <v/>
      </c>
      <c r="IS7" s="102"/>
      <c r="IT7" s="104" t="str">
        <f t="shared" si="129"/>
        <v/>
      </c>
      <c r="IU7" s="104">
        <f t="shared" si="130"/>
        <v>0</v>
      </c>
      <c r="IV7" s="104">
        <f t="shared" si="131"/>
        <v>6</v>
      </c>
      <c r="IW7" s="104">
        <f t="shared" si="132"/>
        <v>3.5999999999999996</v>
      </c>
      <c r="IX7" s="104" t="str">
        <f t="shared" si="133"/>
        <v/>
      </c>
      <c r="IY7" s="104">
        <f t="shared" si="134"/>
        <v>3.5999999999999996</v>
      </c>
      <c r="IZ7" s="105">
        <f t="shared" si="135"/>
        <v>0</v>
      </c>
      <c r="JA7" s="109">
        <f t="shared" si="136"/>
        <v>21</v>
      </c>
      <c r="JB7" s="102"/>
      <c r="JC7" s="102"/>
      <c r="JD7" s="104" t="str">
        <f t="shared" si="137"/>
        <v/>
      </c>
      <c r="JE7" s="102"/>
      <c r="JF7" s="104" t="str">
        <f t="shared" si="138"/>
        <v/>
      </c>
      <c r="JG7" s="102"/>
      <c r="JH7" s="102"/>
      <c r="JI7" s="104" t="str">
        <f t="shared" si="139"/>
        <v/>
      </c>
      <c r="JJ7" s="102"/>
      <c r="JK7" s="104" t="str">
        <f t="shared" si="140"/>
        <v/>
      </c>
      <c r="JL7" s="102"/>
      <c r="JM7" s="102"/>
      <c r="JN7" s="104" t="str">
        <f t="shared" si="141"/>
        <v/>
      </c>
      <c r="JO7" s="118"/>
      <c r="JP7" s="104" t="str">
        <f t="shared" si="142"/>
        <v/>
      </c>
      <c r="JQ7" s="102"/>
      <c r="JR7" s="102"/>
      <c r="JS7" s="104" t="str">
        <f t="shared" si="143"/>
        <v/>
      </c>
      <c r="JT7" s="118"/>
      <c r="JU7" s="104" t="str">
        <f t="shared" si="144"/>
        <v/>
      </c>
      <c r="JV7" s="102"/>
      <c r="JW7" s="102"/>
      <c r="JX7" s="104" t="str">
        <f t="shared" si="145"/>
        <v/>
      </c>
      <c r="JY7" s="102"/>
      <c r="JZ7" s="104" t="str">
        <f t="shared" si="146"/>
        <v/>
      </c>
      <c r="KA7" s="104" t="str">
        <f t="shared" si="147"/>
        <v/>
      </c>
      <c r="KB7" s="104" t="str">
        <f t="shared" si="148"/>
        <v/>
      </c>
      <c r="KC7" s="104" t="str">
        <f t="shared" si="149"/>
        <v/>
      </c>
      <c r="KD7" s="104" t="str">
        <f t="shared" si="150"/>
        <v/>
      </c>
      <c r="KE7" s="104" t="str">
        <f t="shared" si="151"/>
        <v/>
      </c>
      <c r="KF7" s="105" t="str">
        <f t="shared" si="152"/>
        <v/>
      </c>
      <c r="KG7" s="109" t="str">
        <f t="shared" si="153"/>
        <v/>
      </c>
      <c r="KH7" s="102"/>
      <c r="KI7" s="102"/>
      <c r="KJ7" s="104" t="str">
        <f t="shared" si="154"/>
        <v/>
      </c>
      <c r="KK7" s="102"/>
      <c r="KL7" s="104" t="str">
        <f t="shared" si="155"/>
        <v/>
      </c>
      <c r="KM7" s="102"/>
      <c r="KN7" s="102"/>
      <c r="KO7" s="104" t="str">
        <f t="shared" si="156"/>
        <v/>
      </c>
      <c r="KP7" s="102"/>
      <c r="KQ7" s="104" t="str">
        <f t="shared" si="157"/>
        <v/>
      </c>
      <c r="KR7" s="102"/>
      <c r="KS7" s="102"/>
      <c r="KT7" s="104" t="str">
        <f t="shared" si="158"/>
        <v/>
      </c>
      <c r="KU7" s="118"/>
      <c r="KV7" s="104" t="str">
        <f t="shared" si="159"/>
        <v/>
      </c>
      <c r="KW7" s="102"/>
      <c r="KX7" s="102"/>
      <c r="KY7" s="104" t="str">
        <f t="shared" si="160"/>
        <v/>
      </c>
      <c r="KZ7" s="118"/>
      <c r="LA7" s="104" t="str">
        <f t="shared" si="161"/>
        <v/>
      </c>
      <c r="LB7" s="102"/>
      <c r="LC7" s="102"/>
      <c r="LD7" s="104" t="str">
        <f t="shared" si="162"/>
        <v/>
      </c>
      <c r="LE7" s="102"/>
      <c r="LF7" s="104" t="str">
        <f t="shared" si="163"/>
        <v/>
      </c>
      <c r="LG7" s="104" t="str">
        <f t="shared" si="164"/>
        <v/>
      </c>
      <c r="LH7" s="104" t="str">
        <f t="shared" si="165"/>
        <v/>
      </c>
      <c r="LI7" s="104" t="str">
        <f t="shared" si="166"/>
        <v/>
      </c>
      <c r="LJ7" s="104" t="str">
        <f t="shared" si="167"/>
        <v/>
      </c>
      <c r="LK7" s="104" t="str">
        <f t="shared" si="168"/>
        <v/>
      </c>
      <c r="LL7" s="105" t="str">
        <f t="shared" si="169"/>
        <v/>
      </c>
      <c r="LM7" s="109" t="str">
        <f t="shared" si="170"/>
        <v/>
      </c>
      <c r="LN7" s="102"/>
      <c r="LO7" s="102"/>
      <c r="LP7" s="104" t="str">
        <f t="shared" si="171"/>
        <v/>
      </c>
      <c r="LQ7" s="102"/>
      <c r="LR7" s="104" t="str">
        <f t="shared" si="172"/>
        <v/>
      </c>
      <c r="LS7" s="102"/>
      <c r="LT7" s="102"/>
      <c r="LU7" s="104" t="str">
        <f t="shared" si="173"/>
        <v/>
      </c>
      <c r="LV7" s="102"/>
      <c r="LW7" s="104" t="str">
        <f t="shared" si="174"/>
        <v/>
      </c>
      <c r="LX7" s="102"/>
      <c r="LY7" s="102"/>
      <c r="LZ7" s="104" t="str">
        <f t="shared" si="175"/>
        <v/>
      </c>
      <c r="MA7" s="118"/>
      <c r="MB7" s="104" t="str">
        <f t="shared" si="176"/>
        <v/>
      </c>
      <c r="MC7" s="102"/>
      <c r="MD7" s="102"/>
      <c r="ME7" s="104" t="str">
        <f t="shared" si="177"/>
        <v/>
      </c>
      <c r="MF7" s="118"/>
      <c r="MG7" s="104" t="str">
        <f t="shared" si="178"/>
        <v/>
      </c>
      <c r="MH7" s="102"/>
      <c r="MI7" s="102"/>
      <c r="MJ7" s="104" t="str">
        <f t="shared" si="179"/>
        <v/>
      </c>
      <c r="MK7" s="102"/>
      <c r="ML7" s="104" t="str">
        <f t="shared" si="180"/>
        <v/>
      </c>
      <c r="MM7" s="104" t="str">
        <f t="shared" si="181"/>
        <v/>
      </c>
      <c r="MN7" s="104" t="str">
        <f t="shared" si="182"/>
        <v/>
      </c>
      <c r="MO7" s="104" t="str">
        <f t="shared" si="183"/>
        <v/>
      </c>
      <c r="MP7" s="104" t="str">
        <f t="shared" si="184"/>
        <v/>
      </c>
      <c r="MQ7" s="104" t="str">
        <f t="shared" si="185"/>
        <v/>
      </c>
      <c r="MR7" s="105" t="str">
        <f t="shared" si="186"/>
        <v/>
      </c>
      <c r="MS7" s="109" t="str">
        <f t="shared" si="187"/>
        <v/>
      </c>
      <c r="MT7" s="102"/>
      <c r="MU7" s="102"/>
      <c r="MV7" s="104" t="str">
        <f t="shared" si="188"/>
        <v/>
      </c>
      <c r="MW7" s="102"/>
      <c r="MX7" s="104" t="str">
        <f t="shared" si="189"/>
        <v/>
      </c>
      <c r="MY7" s="102"/>
      <c r="MZ7" s="102"/>
      <c r="NA7" s="104" t="str">
        <f t="shared" si="190"/>
        <v/>
      </c>
      <c r="NB7" s="102"/>
      <c r="NC7" s="104" t="str">
        <f t="shared" si="191"/>
        <v/>
      </c>
      <c r="ND7" s="102"/>
      <c r="NE7" s="102"/>
      <c r="NF7" s="104" t="str">
        <f t="shared" si="192"/>
        <v/>
      </c>
      <c r="NG7" s="118"/>
      <c r="NH7" s="104" t="str">
        <f t="shared" si="193"/>
        <v/>
      </c>
      <c r="NI7" s="102"/>
      <c r="NJ7" s="102"/>
      <c r="NK7" s="104" t="str">
        <f t="shared" si="194"/>
        <v/>
      </c>
      <c r="NL7" s="118"/>
      <c r="NM7" s="104" t="str">
        <f t="shared" si="195"/>
        <v/>
      </c>
      <c r="NN7" s="102"/>
      <c r="NO7" s="102"/>
      <c r="NP7" s="104" t="str">
        <f t="shared" si="196"/>
        <v/>
      </c>
      <c r="NQ7" s="102"/>
      <c r="NR7" s="104" t="str">
        <f t="shared" si="197"/>
        <v/>
      </c>
      <c r="NS7" s="104" t="str">
        <f t="shared" si="198"/>
        <v/>
      </c>
      <c r="NT7" s="104" t="str">
        <f t="shared" si="199"/>
        <v/>
      </c>
      <c r="NU7" s="104" t="str">
        <f t="shared" si="200"/>
        <v/>
      </c>
      <c r="NV7" s="104" t="str">
        <f t="shared" si="201"/>
        <v/>
      </c>
      <c r="NW7" s="104" t="str">
        <f t="shared" si="202"/>
        <v/>
      </c>
      <c r="NX7" s="105" t="str">
        <f t="shared" si="203"/>
        <v/>
      </c>
      <c r="NY7" s="109" t="str">
        <f t="shared" si="204"/>
        <v/>
      </c>
      <c r="OA7" s="104">
        <f t="shared" si="205"/>
        <v>10.674999999999999</v>
      </c>
      <c r="OB7" s="104">
        <f t="shared" si="206"/>
        <v>13.875</v>
      </c>
      <c r="OC7" s="104">
        <f t="shared" si="207"/>
        <v>11.288</v>
      </c>
      <c r="OD7" s="104">
        <f t="shared" si="208"/>
        <v>12.3245</v>
      </c>
      <c r="OE7" s="104">
        <f t="shared" si="209"/>
        <v>6.8687500000000004</v>
      </c>
      <c r="OF7" s="104">
        <f t="shared" si="210"/>
        <v>11.75</v>
      </c>
      <c r="OG7" s="104">
        <f t="shared" si="211"/>
        <v>14</v>
      </c>
      <c r="OH7" s="104">
        <f t="shared" si="212"/>
        <v>3.5999999999999996</v>
      </c>
      <c r="OI7" s="104" t="str">
        <f t="shared" si="213"/>
        <v/>
      </c>
      <c r="OJ7" s="104" t="str">
        <f t="shared" si="214"/>
        <v/>
      </c>
      <c r="OK7" s="104" t="str">
        <f t="shared" si="215"/>
        <v/>
      </c>
      <c r="OL7" s="104" t="str">
        <f t="shared" si="216"/>
        <v/>
      </c>
      <c r="OM7" s="134"/>
      <c r="ON7" s="104">
        <f t="shared" si="217"/>
        <v>8.9875000000000007</v>
      </c>
      <c r="OO7" s="104">
        <f t="shared" si="218"/>
        <v>7.9666666666666668</v>
      </c>
      <c r="OP7" s="104">
        <f t="shared" si="219"/>
        <v>10.714166666666667</v>
      </c>
      <c r="OQ7" s="104">
        <f t="shared" si="220"/>
        <v>11.062291666666665</v>
      </c>
      <c r="OR7" s="105">
        <f t="shared" si="221"/>
        <v>25</v>
      </c>
      <c r="OS7" s="105">
        <f t="shared" si="222"/>
        <v>30</v>
      </c>
      <c r="OT7" s="134"/>
      <c r="OU7" s="109">
        <f t="shared" si="223"/>
        <v>15</v>
      </c>
      <c r="OW7" s="95" t="s">
        <v>35</v>
      </c>
      <c r="OX7" s="95" t="s">
        <v>35</v>
      </c>
      <c r="OY7" s="95" t="s">
        <v>35</v>
      </c>
      <c r="OZ7" s="95" t="s">
        <v>35</v>
      </c>
      <c r="PA7" s="95"/>
      <c r="PB7" s="95" t="s">
        <v>34</v>
      </c>
      <c r="PC7" s="95"/>
      <c r="PD7" s="95"/>
      <c r="PE7" s="95"/>
      <c r="PF7" s="95"/>
    </row>
    <row r="8" spans="1:422" x14ac:dyDescent="0.3">
      <c r="A8" s="103" t="e">
        <f t="shared" si="0"/>
        <v>#VALUE!</v>
      </c>
      <c r="B8" s="195" t="s">
        <v>321</v>
      </c>
      <c r="C8" s="195" t="s">
        <v>321</v>
      </c>
      <c r="D8" s="195" t="s">
        <v>343</v>
      </c>
      <c r="E8" s="196"/>
      <c r="F8" s="102">
        <v>12.75</v>
      </c>
      <c r="G8" s="102">
        <v>11.25</v>
      </c>
      <c r="H8" s="104">
        <f t="shared" si="1"/>
        <v>11.850000000000001</v>
      </c>
      <c r="I8" s="102"/>
      <c r="J8" s="104">
        <f t="shared" si="2"/>
        <v>11.850000000000001</v>
      </c>
      <c r="K8" s="102">
        <v>13.5</v>
      </c>
      <c r="L8" s="102">
        <v>14.5</v>
      </c>
      <c r="M8" s="104">
        <f t="shared" si="3"/>
        <v>14.1</v>
      </c>
      <c r="N8" s="102"/>
      <c r="O8" s="104">
        <f t="shared" si="4"/>
        <v>14.1</v>
      </c>
      <c r="P8" s="102"/>
      <c r="Q8" s="102"/>
      <c r="R8" s="104" t="str">
        <f t="shared" si="5"/>
        <v/>
      </c>
      <c r="S8" s="118"/>
      <c r="T8" s="104" t="str">
        <f t="shared" si="6"/>
        <v/>
      </c>
      <c r="U8" s="102"/>
      <c r="V8" s="102"/>
      <c r="W8" s="104" t="str">
        <f t="shared" si="7"/>
        <v/>
      </c>
      <c r="X8" s="118"/>
      <c r="Y8" s="104" t="str">
        <f t="shared" si="8"/>
        <v/>
      </c>
      <c r="Z8" s="102"/>
      <c r="AA8" s="102"/>
      <c r="AB8" s="104" t="str">
        <f t="shared" si="9"/>
        <v/>
      </c>
      <c r="AC8" s="102"/>
      <c r="AD8" s="104" t="str">
        <f t="shared" si="10"/>
        <v/>
      </c>
      <c r="AE8" s="104">
        <f t="shared" si="11"/>
        <v>13.125</v>
      </c>
      <c r="AF8" s="104">
        <f t="shared" si="12"/>
        <v>12.875</v>
      </c>
      <c r="AG8" s="104">
        <f t="shared" si="13"/>
        <v>12.975000000000001</v>
      </c>
      <c r="AH8" s="104" t="str">
        <f t="shared" si="14"/>
        <v/>
      </c>
      <c r="AI8" s="104">
        <f t="shared" si="15"/>
        <v>12.975000000000001</v>
      </c>
      <c r="AJ8" s="105">
        <f t="shared" si="16"/>
        <v>5</v>
      </c>
      <c r="AK8" s="109">
        <f t="shared" si="17"/>
        <v>8</v>
      </c>
      <c r="AL8" s="102">
        <v>9</v>
      </c>
      <c r="AM8" s="102">
        <v>10</v>
      </c>
      <c r="AN8" s="104">
        <f t="shared" si="18"/>
        <v>9.6</v>
      </c>
      <c r="AO8" s="102"/>
      <c r="AP8" s="104">
        <f t="shared" si="19"/>
        <v>9.6</v>
      </c>
      <c r="AQ8" s="102">
        <v>12</v>
      </c>
      <c r="AR8" s="102">
        <v>10</v>
      </c>
      <c r="AS8" s="104">
        <f t="shared" si="20"/>
        <v>10.8</v>
      </c>
      <c r="AT8" s="102"/>
      <c r="AU8" s="104">
        <f t="shared" si="21"/>
        <v>10.8</v>
      </c>
      <c r="AV8" s="102"/>
      <c r="AW8" s="102"/>
      <c r="AX8" s="104" t="str">
        <f t="shared" si="22"/>
        <v/>
      </c>
      <c r="AY8" s="118"/>
      <c r="AZ8" s="104" t="str">
        <f t="shared" si="23"/>
        <v/>
      </c>
      <c r="BA8" s="102"/>
      <c r="BB8" s="102"/>
      <c r="BC8" s="104" t="str">
        <f t="shared" si="24"/>
        <v/>
      </c>
      <c r="BD8" s="118"/>
      <c r="BE8" s="104" t="str">
        <f t="shared" si="25"/>
        <v/>
      </c>
      <c r="BF8" s="102"/>
      <c r="BG8" s="102"/>
      <c r="BH8" s="104" t="str">
        <f t="shared" si="26"/>
        <v/>
      </c>
      <c r="BI8" s="102"/>
      <c r="BJ8" s="104" t="str">
        <f t="shared" si="27"/>
        <v/>
      </c>
      <c r="BK8" s="104">
        <f t="shared" si="28"/>
        <v>10.875</v>
      </c>
      <c r="BL8" s="104">
        <f t="shared" si="29"/>
        <v>10</v>
      </c>
      <c r="BM8" s="104">
        <f t="shared" si="30"/>
        <v>10.35</v>
      </c>
      <c r="BN8" s="104" t="str">
        <f t="shared" si="31"/>
        <v/>
      </c>
      <c r="BO8" s="104">
        <f t="shared" si="32"/>
        <v>10.35</v>
      </c>
      <c r="BP8" s="105">
        <f t="shared" si="33"/>
        <v>5</v>
      </c>
      <c r="BQ8" s="109">
        <f t="shared" si="34"/>
        <v>20</v>
      </c>
      <c r="BR8" s="102">
        <v>11.143333333333333</v>
      </c>
      <c r="BS8" s="102">
        <v>7</v>
      </c>
      <c r="BT8" s="104">
        <f t="shared" si="35"/>
        <v>8.6573333333333338</v>
      </c>
      <c r="BU8" s="102"/>
      <c r="BV8" s="104">
        <f t="shared" si="36"/>
        <v>8.6573333333333338</v>
      </c>
      <c r="BW8" s="102">
        <v>12.283333333333333</v>
      </c>
      <c r="BX8" s="102">
        <v>11</v>
      </c>
      <c r="BY8" s="104">
        <f t="shared" si="37"/>
        <v>11.513333333333334</v>
      </c>
      <c r="BZ8" s="102"/>
      <c r="CA8" s="104">
        <f t="shared" si="38"/>
        <v>11.513333333333334</v>
      </c>
      <c r="CB8" s="102"/>
      <c r="CC8" s="102"/>
      <c r="CD8" s="104" t="str">
        <f t="shared" si="39"/>
        <v/>
      </c>
      <c r="CE8" s="118"/>
      <c r="CF8" s="104" t="str">
        <f t="shared" si="40"/>
        <v/>
      </c>
      <c r="CG8" s="102"/>
      <c r="CH8" s="102"/>
      <c r="CI8" s="104" t="str">
        <f t="shared" si="41"/>
        <v/>
      </c>
      <c r="CJ8" s="118"/>
      <c r="CK8" s="104" t="str">
        <f t="shared" si="42"/>
        <v/>
      </c>
      <c r="CL8" s="102"/>
      <c r="CM8" s="102"/>
      <c r="CN8" s="104" t="str">
        <f t="shared" si="43"/>
        <v/>
      </c>
      <c r="CO8" s="102"/>
      <c r="CP8" s="104" t="str">
        <f t="shared" si="44"/>
        <v/>
      </c>
      <c r="CQ8" s="104">
        <f t="shared" si="45"/>
        <v>11.713333333333333</v>
      </c>
      <c r="CR8" s="104">
        <f t="shared" si="46"/>
        <v>9</v>
      </c>
      <c r="CS8" s="104">
        <f t="shared" si="47"/>
        <v>10.085333333333335</v>
      </c>
      <c r="CT8" s="104" t="str">
        <f t="shared" si="48"/>
        <v/>
      </c>
      <c r="CU8" s="104">
        <f t="shared" si="49"/>
        <v>10.085333333333335</v>
      </c>
      <c r="CV8" s="105">
        <f t="shared" si="50"/>
        <v>5</v>
      </c>
      <c r="CW8" s="109">
        <f t="shared" si="51"/>
        <v>17</v>
      </c>
      <c r="CX8" s="102">
        <v>17.22</v>
      </c>
      <c r="CY8" s="102">
        <v>16.5</v>
      </c>
      <c r="CZ8" s="104">
        <f t="shared" si="52"/>
        <v>16.788</v>
      </c>
      <c r="DA8" s="102"/>
      <c r="DB8" s="104">
        <f t="shared" si="53"/>
        <v>16.788</v>
      </c>
      <c r="DC8" s="102">
        <v>15.52</v>
      </c>
      <c r="DD8" s="102">
        <v>15.5</v>
      </c>
      <c r="DE8" s="104">
        <f t="shared" si="54"/>
        <v>15.507999999999999</v>
      </c>
      <c r="DF8" s="102"/>
      <c r="DG8" s="104">
        <f t="shared" si="55"/>
        <v>15.507999999999999</v>
      </c>
      <c r="DH8" s="102">
        <v>17.32</v>
      </c>
      <c r="DI8" s="102">
        <v>15.5</v>
      </c>
      <c r="DJ8" s="104">
        <f t="shared" si="56"/>
        <v>16.228000000000002</v>
      </c>
      <c r="DK8" s="118"/>
      <c r="DL8" s="104">
        <f t="shared" si="57"/>
        <v>16.228000000000002</v>
      </c>
      <c r="DM8" s="102"/>
      <c r="DN8" s="102"/>
      <c r="DO8" s="104" t="str">
        <f t="shared" si="58"/>
        <v/>
      </c>
      <c r="DP8" s="118"/>
      <c r="DQ8" s="104" t="str">
        <f t="shared" si="59"/>
        <v/>
      </c>
      <c r="DR8" s="102"/>
      <c r="DS8" s="102"/>
      <c r="DT8" s="104" t="str">
        <f t="shared" si="60"/>
        <v/>
      </c>
      <c r="DU8" s="102"/>
      <c r="DV8" s="104" t="str">
        <f t="shared" si="61"/>
        <v/>
      </c>
      <c r="DW8" s="104">
        <f t="shared" si="62"/>
        <v>16.72</v>
      </c>
      <c r="DX8" s="104">
        <f t="shared" si="63"/>
        <v>15.875</v>
      </c>
      <c r="DY8" s="104">
        <f t="shared" si="64"/>
        <v>16.213000000000001</v>
      </c>
      <c r="DZ8" s="104" t="str">
        <f t="shared" si="65"/>
        <v/>
      </c>
      <c r="EA8" s="104">
        <f t="shared" si="66"/>
        <v>16.213000000000001</v>
      </c>
      <c r="EB8" s="105">
        <f t="shared" si="67"/>
        <v>5</v>
      </c>
      <c r="EC8" s="109">
        <f t="shared" si="68"/>
        <v>2</v>
      </c>
      <c r="ED8" s="102">
        <v>8.5</v>
      </c>
      <c r="EE8" s="102">
        <v>2.25</v>
      </c>
      <c r="EF8" s="104">
        <f t="shared" si="69"/>
        <v>4.75</v>
      </c>
      <c r="EG8" s="102">
        <v>0.25</v>
      </c>
      <c r="EH8" s="104">
        <f t="shared" si="70"/>
        <v>4.75</v>
      </c>
      <c r="EI8" s="102">
        <v>11</v>
      </c>
      <c r="EJ8" s="102">
        <v>2.25</v>
      </c>
      <c r="EK8" s="104">
        <f t="shared" si="71"/>
        <v>5.75</v>
      </c>
      <c r="EL8" s="102">
        <v>0.25</v>
      </c>
      <c r="EM8" s="104">
        <f t="shared" si="72"/>
        <v>5.75</v>
      </c>
      <c r="EN8" s="102">
        <v>13.5</v>
      </c>
      <c r="EO8" s="102">
        <v>1.75</v>
      </c>
      <c r="EP8" s="104">
        <f t="shared" si="73"/>
        <v>6.45</v>
      </c>
      <c r="EQ8" s="118">
        <v>2.75</v>
      </c>
      <c r="ER8" s="104">
        <f t="shared" si="74"/>
        <v>6.45</v>
      </c>
      <c r="ES8" s="102"/>
      <c r="ET8" s="102"/>
      <c r="EU8" s="104" t="str">
        <f t="shared" si="75"/>
        <v/>
      </c>
      <c r="EV8" s="118"/>
      <c r="EW8" s="104" t="str">
        <f t="shared" si="76"/>
        <v/>
      </c>
      <c r="EX8" s="102"/>
      <c r="EY8" s="102"/>
      <c r="EZ8" s="104" t="str">
        <f t="shared" si="77"/>
        <v/>
      </c>
      <c r="FA8" s="102"/>
      <c r="FB8" s="104" t="str">
        <f t="shared" si="78"/>
        <v/>
      </c>
      <c r="FC8" s="104">
        <f t="shared" si="79"/>
        <v>10.6875</v>
      </c>
      <c r="FD8" s="104">
        <f t="shared" si="80"/>
        <v>2.15625</v>
      </c>
      <c r="FE8" s="104">
        <f t="shared" si="81"/>
        <v>5.5687499999999996</v>
      </c>
      <c r="FF8" s="104">
        <f t="shared" si="82"/>
        <v>0.71875</v>
      </c>
      <c r="FG8" s="104">
        <f t="shared" si="83"/>
        <v>5.5687499999999996</v>
      </c>
      <c r="FH8" s="105">
        <f t="shared" si="84"/>
        <v>0</v>
      </c>
      <c r="FI8" s="109">
        <f t="shared" si="85"/>
        <v>22</v>
      </c>
      <c r="FJ8" s="102">
        <v>6</v>
      </c>
      <c r="FK8" s="102">
        <v>6</v>
      </c>
      <c r="FL8" s="104">
        <f t="shared" si="86"/>
        <v>6</v>
      </c>
      <c r="FM8" s="102">
        <v>15</v>
      </c>
      <c r="FN8" s="104">
        <f t="shared" si="87"/>
        <v>11.4</v>
      </c>
      <c r="FO8" s="102">
        <v>11.5</v>
      </c>
      <c r="FP8" s="102">
        <v>11.5</v>
      </c>
      <c r="FQ8" s="104">
        <f t="shared" si="88"/>
        <v>11.5</v>
      </c>
      <c r="FR8" s="102"/>
      <c r="FS8" s="104">
        <f t="shared" si="89"/>
        <v>11.5</v>
      </c>
      <c r="FT8" s="102"/>
      <c r="FU8" s="102"/>
      <c r="FV8" s="104" t="str">
        <f t="shared" si="90"/>
        <v/>
      </c>
      <c r="FW8" s="118"/>
      <c r="FX8" s="104" t="str">
        <f t="shared" si="91"/>
        <v/>
      </c>
      <c r="FY8" s="102"/>
      <c r="FZ8" s="102"/>
      <c r="GA8" s="104" t="str">
        <f t="shared" si="92"/>
        <v/>
      </c>
      <c r="GB8" s="118"/>
      <c r="GC8" s="104" t="str">
        <f t="shared" si="93"/>
        <v/>
      </c>
      <c r="GD8" s="102"/>
      <c r="GE8" s="102"/>
      <c r="GF8" s="104" t="str">
        <f t="shared" si="94"/>
        <v/>
      </c>
      <c r="GG8" s="102"/>
      <c r="GH8" s="104" t="str">
        <f t="shared" si="95"/>
        <v/>
      </c>
      <c r="GI8" s="104">
        <f t="shared" si="96"/>
        <v>8.75</v>
      </c>
      <c r="GJ8" s="104">
        <f t="shared" si="97"/>
        <v>8.75</v>
      </c>
      <c r="GK8" s="104">
        <f t="shared" si="98"/>
        <v>8.75</v>
      </c>
      <c r="GL8" s="104">
        <f t="shared" si="99"/>
        <v>7.5</v>
      </c>
      <c r="GM8" s="104">
        <f t="shared" si="100"/>
        <v>11.45</v>
      </c>
      <c r="GN8" s="105">
        <f t="shared" si="101"/>
        <v>3</v>
      </c>
      <c r="GO8" s="109">
        <f t="shared" si="102"/>
        <v>6</v>
      </c>
      <c r="GP8" s="102"/>
      <c r="GQ8" s="102"/>
      <c r="GR8" s="104" t="str">
        <f t="shared" si="103"/>
        <v/>
      </c>
      <c r="GS8" s="102"/>
      <c r="GT8" s="104" t="str">
        <f t="shared" si="104"/>
        <v/>
      </c>
      <c r="GU8" s="102">
        <v>13</v>
      </c>
      <c r="GV8" s="102"/>
      <c r="GW8" s="104">
        <f t="shared" si="105"/>
        <v>13</v>
      </c>
      <c r="GX8" s="102"/>
      <c r="GY8" s="104">
        <f t="shared" si="106"/>
        <v>13</v>
      </c>
      <c r="GZ8" s="102"/>
      <c r="HA8" s="102"/>
      <c r="HB8" s="104" t="str">
        <f t="shared" si="107"/>
        <v/>
      </c>
      <c r="HC8" s="118"/>
      <c r="HD8" s="104" t="str">
        <f t="shared" si="108"/>
        <v/>
      </c>
      <c r="HE8" s="102"/>
      <c r="HF8" s="102"/>
      <c r="HG8" s="104" t="str">
        <f t="shared" si="109"/>
        <v/>
      </c>
      <c r="HH8" s="118"/>
      <c r="HI8" s="104" t="str">
        <f t="shared" si="110"/>
        <v/>
      </c>
      <c r="HJ8" s="102"/>
      <c r="HK8" s="102"/>
      <c r="HL8" s="104" t="str">
        <f t="shared" si="111"/>
        <v/>
      </c>
      <c r="HM8" s="102"/>
      <c r="HN8" s="104" t="str">
        <f t="shared" si="112"/>
        <v/>
      </c>
      <c r="HO8" s="104">
        <f t="shared" si="113"/>
        <v>13</v>
      </c>
      <c r="HP8" s="104" t="str">
        <f t="shared" si="114"/>
        <v/>
      </c>
      <c r="HQ8" s="104">
        <f t="shared" si="115"/>
        <v>13</v>
      </c>
      <c r="HR8" s="104" t="str">
        <f t="shared" si="116"/>
        <v/>
      </c>
      <c r="HS8" s="104">
        <f t="shared" si="117"/>
        <v>13</v>
      </c>
      <c r="HT8" s="105">
        <f t="shared" si="118"/>
        <v>2</v>
      </c>
      <c r="HU8" s="109">
        <f t="shared" si="119"/>
        <v>14</v>
      </c>
      <c r="HV8" s="102">
        <v>6.25</v>
      </c>
      <c r="HW8" s="102">
        <v>15.5</v>
      </c>
      <c r="HX8" s="104">
        <f t="shared" si="120"/>
        <v>11.799999999999999</v>
      </c>
      <c r="HY8" s="102"/>
      <c r="HZ8" s="104">
        <f t="shared" si="121"/>
        <v>11.799999999999999</v>
      </c>
      <c r="IA8" s="102"/>
      <c r="IB8" s="102"/>
      <c r="IC8" s="104" t="str">
        <f t="shared" si="122"/>
        <v/>
      </c>
      <c r="ID8" s="102"/>
      <c r="IE8" s="104" t="str">
        <f t="shared" si="123"/>
        <v/>
      </c>
      <c r="IF8" s="102"/>
      <c r="IG8" s="102"/>
      <c r="IH8" s="104" t="str">
        <f t="shared" si="124"/>
        <v/>
      </c>
      <c r="II8" s="118"/>
      <c r="IJ8" s="104" t="str">
        <f t="shared" si="125"/>
        <v/>
      </c>
      <c r="IK8" s="102"/>
      <c r="IL8" s="102"/>
      <c r="IM8" s="104" t="str">
        <f t="shared" si="126"/>
        <v/>
      </c>
      <c r="IN8" s="118"/>
      <c r="IO8" s="104" t="str">
        <f t="shared" si="127"/>
        <v/>
      </c>
      <c r="IP8" s="102"/>
      <c r="IQ8" s="102"/>
      <c r="IR8" s="104" t="str">
        <f t="shared" si="128"/>
        <v/>
      </c>
      <c r="IS8" s="102"/>
      <c r="IT8" s="104" t="str">
        <f t="shared" si="129"/>
        <v/>
      </c>
      <c r="IU8" s="104">
        <f t="shared" si="130"/>
        <v>3.125</v>
      </c>
      <c r="IV8" s="104">
        <f t="shared" si="131"/>
        <v>7.75</v>
      </c>
      <c r="IW8" s="104">
        <f t="shared" si="132"/>
        <v>5.8999999999999995</v>
      </c>
      <c r="IX8" s="104" t="str">
        <f t="shared" si="133"/>
        <v/>
      </c>
      <c r="IY8" s="104">
        <f t="shared" si="134"/>
        <v>5.8999999999999995</v>
      </c>
      <c r="IZ8" s="105">
        <f t="shared" si="135"/>
        <v>0</v>
      </c>
      <c r="JA8" s="109">
        <f t="shared" si="136"/>
        <v>6</v>
      </c>
      <c r="JB8" s="102"/>
      <c r="JC8" s="102"/>
      <c r="JD8" s="104" t="str">
        <f t="shared" si="137"/>
        <v/>
      </c>
      <c r="JE8" s="102"/>
      <c r="JF8" s="104" t="str">
        <f t="shared" si="138"/>
        <v/>
      </c>
      <c r="JG8" s="102"/>
      <c r="JH8" s="102"/>
      <c r="JI8" s="104" t="str">
        <f t="shared" si="139"/>
        <v/>
      </c>
      <c r="JJ8" s="102"/>
      <c r="JK8" s="104" t="str">
        <f t="shared" si="140"/>
        <v/>
      </c>
      <c r="JL8" s="102"/>
      <c r="JM8" s="102"/>
      <c r="JN8" s="104" t="str">
        <f t="shared" si="141"/>
        <v/>
      </c>
      <c r="JO8" s="118"/>
      <c r="JP8" s="104" t="str">
        <f t="shared" si="142"/>
        <v/>
      </c>
      <c r="JQ8" s="102"/>
      <c r="JR8" s="102"/>
      <c r="JS8" s="104" t="str">
        <f t="shared" si="143"/>
        <v/>
      </c>
      <c r="JT8" s="118"/>
      <c r="JU8" s="104" t="str">
        <f t="shared" si="144"/>
        <v/>
      </c>
      <c r="JV8" s="102"/>
      <c r="JW8" s="102"/>
      <c r="JX8" s="104" t="str">
        <f t="shared" si="145"/>
        <v/>
      </c>
      <c r="JY8" s="102"/>
      <c r="JZ8" s="104" t="str">
        <f t="shared" si="146"/>
        <v/>
      </c>
      <c r="KA8" s="104" t="str">
        <f t="shared" si="147"/>
        <v/>
      </c>
      <c r="KB8" s="104" t="str">
        <f t="shared" si="148"/>
        <v/>
      </c>
      <c r="KC8" s="104" t="str">
        <f t="shared" si="149"/>
        <v/>
      </c>
      <c r="KD8" s="104" t="str">
        <f t="shared" si="150"/>
        <v/>
      </c>
      <c r="KE8" s="104" t="str">
        <f t="shared" si="151"/>
        <v/>
      </c>
      <c r="KF8" s="105" t="str">
        <f t="shared" si="152"/>
        <v/>
      </c>
      <c r="KG8" s="109" t="str">
        <f t="shared" si="153"/>
        <v/>
      </c>
      <c r="KH8" s="102"/>
      <c r="KI8" s="102"/>
      <c r="KJ8" s="104" t="str">
        <f t="shared" si="154"/>
        <v/>
      </c>
      <c r="KK8" s="102"/>
      <c r="KL8" s="104" t="str">
        <f t="shared" si="155"/>
        <v/>
      </c>
      <c r="KM8" s="102"/>
      <c r="KN8" s="102"/>
      <c r="KO8" s="104" t="str">
        <f t="shared" si="156"/>
        <v/>
      </c>
      <c r="KP8" s="102"/>
      <c r="KQ8" s="104" t="str">
        <f t="shared" si="157"/>
        <v/>
      </c>
      <c r="KR8" s="102"/>
      <c r="KS8" s="102"/>
      <c r="KT8" s="104" t="str">
        <f t="shared" si="158"/>
        <v/>
      </c>
      <c r="KU8" s="118"/>
      <c r="KV8" s="104" t="str">
        <f t="shared" si="159"/>
        <v/>
      </c>
      <c r="KW8" s="102"/>
      <c r="KX8" s="102"/>
      <c r="KY8" s="104" t="str">
        <f t="shared" si="160"/>
        <v/>
      </c>
      <c r="KZ8" s="118"/>
      <c r="LA8" s="104" t="str">
        <f t="shared" si="161"/>
        <v/>
      </c>
      <c r="LB8" s="102"/>
      <c r="LC8" s="102"/>
      <c r="LD8" s="104" t="str">
        <f t="shared" si="162"/>
        <v/>
      </c>
      <c r="LE8" s="102"/>
      <c r="LF8" s="104" t="str">
        <f t="shared" si="163"/>
        <v/>
      </c>
      <c r="LG8" s="104" t="str">
        <f t="shared" si="164"/>
        <v/>
      </c>
      <c r="LH8" s="104" t="str">
        <f t="shared" si="165"/>
        <v/>
      </c>
      <c r="LI8" s="104" t="str">
        <f t="shared" si="166"/>
        <v/>
      </c>
      <c r="LJ8" s="104" t="str">
        <f t="shared" si="167"/>
        <v/>
      </c>
      <c r="LK8" s="104" t="str">
        <f t="shared" si="168"/>
        <v/>
      </c>
      <c r="LL8" s="105" t="str">
        <f t="shared" si="169"/>
        <v/>
      </c>
      <c r="LM8" s="109" t="str">
        <f t="shared" si="170"/>
        <v/>
      </c>
      <c r="LN8" s="102"/>
      <c r="LO8" s="102"/>
      <c r="LP8" s="104" t="str">
        <f t="shared" si="171"/>
        <v/>
      </c>
      <c r="LQ8" s="102"/>
      <c r="LR8" s="104" t="str">
        <f t="shared" si="172"/>
        <v/>
      </c>
      <c r="LS8" s="102"/>
      <c r="LT8" s="102"/>
      <c r="LU8" s="104" t="str">
        <f t="shared" si="173"/>
        <v/>
      </c>
      <c r="LV8" s="102"/>
      <c r="LW8" s="104" t="str">
        <f t="shared" si="174"/>
        <v/>
      </c>
      <c r="LX8" s="102"/>
      <c r="LY8" s="102"/>
      <c r="LZ8" s="104" t="str">
        <f t="shared" si="175"/>
        <v/>
      </c>
      <c r="MA8" s="118"/>
      <c r="MB8" s="104" t="str">
        <f t="shared" si="176"/>
        <v/>
      </c>
      <c r="MC8" s="102"/>
      <c r="MD8" s="102"/>
      <c r="ME8" s="104" t="str">
        <f t="shared" si="177"/>
        <v/>
      </c>
      <c r="MF8" s="118"/>
      <c r="MG8" s="104" t="str">
        <f t="shared" si="178"/>
        <v/>
      </c>
      <c r="MH8" s="102"/>
      <c r="MI8" s="102"/>
      <c r="MJ8" s="104" t="str">
        <f t="shared" si="179"/>
        <v/>
      </c>
      <c r="MK8" s="102"/>
      <c r="ML8" s="104" t="str">
        <f t="shared" si="180"/>
        <v/>
      </c>
      <c r="MM8" s="104" t="str">
        <f t="shared" si="181"/>
        <v/>
      </c>
      <c r="MN8" s="104" t="str">
        <f t="shared" si="182"/>
        <v/>
      </c>
      <c r="MO8" s="104" t="str">
        <f t="shared" si="183"/>
        <v/>
      </c>
      <c r="MP8" s="104" t="str">
        <f t="shared" si="184"/>
        <v/>
      </c>
      <c r="MQ8" s="104" t="str">
        <f t="shared" si="185"/>
        <v/>
      </c>
      <c r="MR8" s="105" t="str">
        <f t="shared" si="186"/>
        <v/>
      </c>
      <c r="MS8" s="109" t="str">
        <f t="shared" si="187"/>
        <v/>
      </c>
      <c r="MT8" s="102"/>
      <c r="MU8" s="102"/>
      <c r="MV8" s="104" t="str">
        <f t="shared" si="188"/>
        <v/>
      </c>
      <c r="MW8" s="102"/>
      <c r="MX8" s="104" t="str">
        <f t="shared" si="189"/>
        <v/>
      </c>
      <c r="MY8" s="102"/>
      <c r="MZ8" s="102"/>
      <c r="NA8" s="104" t="str">
        <f t="shared" si="190"/>
        <v/>
      </c>
      <c r="NB8" s="102"/>
      <c r="NC8" s="104" t="str">
        <f t="shared" si="191"/>
        <v/>
      </c>
      <c r="ND8" s="102"/>
      <c r="NE8" s="102"/>
      <c r="NF8" s="104" t="str">
        <f t="shared" si="192"/>
        <v/>
      </c>
      <c r="NG8" s="118"/>
      <c r="NH8" s="104" t="str">
        <f t="shared" si="193"/>
        <v/>
      </c>
      <c r="NI8" s="102"/>
      <c r="NJ8" s="102"/>
      <c r="NK8" s="104" t="str">
        <f t="shared" si="194"/>
        <v/>
      </c>
      <c r="NL8" s="118"/>
      <c r="NM8" s="104" t="str">
        <f t="shared" si="195"/>
        <v/>
      </c>
      <c r="NN8" s="102"/>
      <c r="NO8" s="102"/>
      <c r="NP8" s="104" t="str">
        <f t="shared" si="196"/>
        <v/>
      </c>
      <c r="NQ8" s="102"/>
      <c r="NR8" s="104" t="str">
        <f t="shared" si="197"/>
        <v/>
      </c>
      <c r="NS8" s="104" t="str">
        <f t="shared" si="198"/>
        <v/>
      </c>
      <c r="NT8" s="104" t="str">
        <f t="shared" si="199"/>
        <v/>
      </c>
      <c r="NU8" s="104" t="str">
        <f t="shared" si="200"/>
        <v/>
      </c>
      <c r="NV8" s="104" t="str">
        <f t="shared" si="201"/>
        <v/>
      </c>
      <c r="NW8" s="104" t="str">
        <f t="shared" si="202"/>
        <v/>
      </c>
      <c r="NX8" s="105" t="str">
        <f t="shared" si="203"/>
        <v/>
      </c>
      <c r="NY8" s="109" t="str">
        <f t="shared" si="204"/>
        <v/>
      </c>
      <c r="OA8" s="104">
        <f t="shared" si="205"/>
        <v>12.975000000000001</v>
      </c>
      <c r="OB8" s="104">
        <f t="shared" si="206"/>
        <v>10.35</v>
      </c>
      <c r="OC8" s="104">
        <f t="shared" si="207"/>
        <v>10.085333333333335</v>
      </c>
      <c r="OD8" s="104">
        <f t="shared" si="208"/>
        <v>16.213000000000001</v>
      </c>
      <c r="OE8" s="104">
        <f t="shared" si="209"/>
        <v>5.5687499999999996</v>
      </c>
      <c r="OF8" s="104">
        <f t="shared" si="210"/>
        <v>11.45</v>
      </c>
      <c r="OG8" s="104">
        <f t="shared" si="211"/>
        <v>13</v>
      </c>
      <c r="OH8" s="104">
        <f t="shared" si="212"/>
        <v>5.8999999999999995</v>
      </c>
      <c r="OI8" s="104" t="str">
        <f t="shared" si="213"/>
        <v/>
      </c>
      <c r="OJ8" s="104" t="str">
        <f t="shared" si="214"/>
        <v/>
      </c>
      <c r="OK8" s="104" t="str">
        <f t="shared" si="215"/>
        <v/>
      </c>
      <c r="OL8" s="104" t="str">
        <f t="shared" si="216"/>
        <v/>
      </c>
      <c r="OM8" s="134"/>
      <c r="ON8" s="104">
        <f t="shared" si="217"/>
        <v>9.5701388888888879</v>
      </c>
      <c r="OO8" s="104">
        <f t="shared" si="218"/>
        <v>7.4197916666666668</v>
      </c>
      <c r="OP8" s="104">
        <f t="shared" si="219"/>
        <v>10.962430555555557</v>
      </c>
      <c r="OQ8" s="104">
        <f t="shared" si="220"/>
        <v>11.232430555555556</v>
      </c>
      <c r="OR8" s="105">
        <f t="shared" si="221"/>
        <v>25</v>
      </c>
      <c r="OS8" s="105">
        <f t="shared" si="222"/>
        <v>30</v>
      </c>
      <c r="OT8" s="134"/>
      <c r="OU8" s="109">
        <f t="shared" si="223"/>
        <v>12</v>
      </c>
      <c r="OW8" s="95" t="s">
        <v>34</v>
      </c>
      <c r="OX8" s="95" t="s">
        <v>34</v>
      </c>
      <c r="OY8" s="95" t="s">
        <v>35</v>
      </c>
      <c r="OZ8" s="95" t="s">
        <v>34</v>
      </c>
      <c r="PA8" s="95"/>
      <c r="PB8" s="95" t="s">
        <v>34</v>
      </c>
      <c r="PC8" s="95"/>
      <c r="PD8" s="95"/>
      <c r="PE8" s="95"/>
      <c r="PF8" s="95"/>
    </row>
    <row r="9" spans="1:422" x14ac:dyDescent="0.3">
      <c r="A9" s="103" t="e">
        <f t="shared" si="0"/>
        <v>#VALUE!</v>
      </c>
      <c r="B9" s="195" t="s">
        <v>303</v>
      </c>
      <c r="C9" s="195" t="s">
        <v>303</v>
      </c>
      <c r="D9" s="195" t="s">
        <v>325</v>
      </c>
      <c r="E9" s="196"/>
      <c r="F9" s="102">
        <v>14.75</v>
      </c>
      <c r="G9" s="102">
        <v>11.75</v>
      </c>
      <c r="H9" s="104">
        <f t="shared" si="1"/>
        <v>12.95</v>
      </c>
      <c r="I9" s="102"/>
      <c r="J9" s="104">
        <f t="shared" si="2"/>
        <v>12.95</v>
      </c>
      <c r="K9" s="102">
        <v>13.5</v>
      </c>
      <c r="L9" s="102">
        <v>14</v>
      </c>
      <c r="M9" s="104">
        <f t="shared" si="3"/>
        <v>13.8</v>
      </c>
      <c r="N9" s="102"/>
      <c r="O9" s="104">
        <f t="shared" si="4"/>
        <v>13.8</v>
      </c>
      <c r="P9" s="102"/>
      <c r="Q9" s="102"/>
      <c r="R9" s="104" t="str">
        <f t="shared" si="5"/>
        <v/>
      </c>
      <c r="S9" s="118"/>
      <c r="T9" s="104" t="str">
        <f t="shared" si="6"/>
        <v/>
      </c>
      <c r="U9" s="102"/>
      <c r="V9" s="102"/>
      <c r="W9" s="104" t="str">
        <f t="shared" si="7"/>
        <v/>
      </c>
      <c r="X9" s="118"/>
      <c r="Y9" s="104" t="str">
        <f t="shared" si="8"/>
        <v/>
      </c>
      <c r="Z9" s="102"/>
      <c r="AA9" s="102"/>
      <c r="AB9" s="104" t="str">
        <f t="shared" si="9"/>
        <v/>
      </c>
      <c r="AC9" s="102"/>
      <c r="AD9" s="104" t="str">
        <f t="shared" si="10"/>
        <v/>
      </c>
      <c r="AE9" s="104">
        <f t="shared" si="11"/>
        <v>14.125</v>
      </c>
      <c r="AF9" s="104">
        <f t="shared" si="12"/>
        <v>12.875</v>
      </c>
      <c r="AG9" s="104">
        <f t="shared" si="13"/>
        <v>13.375</v>
      </c>
      <c r="AH9" s="104" t="str">
        <f t="shared" si="14"/>
        <v/>
      </c>
      <c r="AI9" s="104">
        <f t="shared" si="15"/>
        <v>13.375</v>
      </c>
      <c r="AJ9" s="105">
        <f t="shared" si="16"/>
        <v>5</v>
      </c>
      <c r="AK9" s="109">
        <f t="shared" si="17"/>
        <v>7</v>
      </c>
      <c r="AL9" s="102">
        <v>10</v>
      </c>
      <c r="AM9" s="102">
        <v>10</v>
      </c>
      <c r="AN9" s="104">
        <f t="shared" si="18"/>
        <v>10</v>
      </c>
      <c r="AO9" s="102"/>
      <c r="AP9" s="104">
        <f t="shared" si="19"/>
        <v>10</v>
      </c>
      <c r="AQ9" s="102">
        <v>13</v>
      </c>
      <c r="AR9" s="102">
        <v>12</v>
      </c>
      <c r="AS9" s="104">
        <f t="shared" si="20"/>
        <v>12.399999999999999</v>
      </c>
      <c r="AT9" s="102"/>
      <c r="AU9" s="104">
        <f t="shared" si="21"/>
        <v>12.399999999999999</v>
      </c>
      <c r="AV9" s="102"/>
      <c r="AW9" s="102"/>
      <c r="AX9" s="104" t="str">
        <f t="shared" si="22"/>
        <v/>
      </c>
      <c r="AY9" s="118"/>
      <c r="AZ9" s="104" t="str">
        <f t="shared" si="23"/>
        <v/>
      </c>
      <c r="BA9" s="102"/>
      <c r="BB9" s="102"/>
      <c r="BC9" s="104" t="str">
        <f t="shared" si="24"/>
        <v/>
      </c>
      <c r="BD9" s="118"/>
      <c r="BE9" s="104" t="str">
        <f t="shared" si="25"/>
        <v/>
      </c>
      <c r="BF9" s="102"/>
      <c r="BG9" s="102"/>
      <c r="BH9" s="104" t="str">
        <f t="shared" si="26"/>
        <v/>
      </c>
      <c r="BI9" s="102"/>
      <c r="BJ9" s="104" t="str">
        <f t="shared" si="27"/>
        <v/>
      </c>
      <c r="BK9" s="104">
        <f t="shared" si="28"/>
        <v>11.875</v>
      </c>
      <c r="BL9" s="104">
        <f t="shared" si="29"/>
        <v>11.25</v>
      </c>
      <c r="BM9" s="104">
        <f t="shared" si="30"/>
        <v>11.5</v>
      </c>
      <c r="BN9" s="104" t="str">
        <f t="shared" si="31"/>
        <v/>
      </c>
      <c r="BO9" s="104">
        <f t="shared" si="32"/>
        <v>11.5</v>
      </c>
      <c r="BP9" s="105">
        <f t="shared" si="33"/>
        <v>5</v>
      </c>
      <c r="BQ9" s="109">
        <f t="shared" si="34"/>
        <v>16</v>
      </c>
      <c r="BR9" s="102">
        <v>13.406666666666666</v>
      </c>
      <c r="BS9" s="102">
        <v>11.5</v>
      </c>
      <c r="BT9" s="104">
        <f t="shared" si="35"/>
        <v>12.262666666666666</v>
      </c>
      <c r="BU9" s="102"/>
      <c r="BV9" s="104">
        <f t="shared" si="36"/>
        <v>12.262666666666666</v>
      </c>
      <c r="BW9" s="102">
        <v>11.043333333333335</v>
      </c>
      <c r="BX9" s="102">
        <v>10</v>
      </c>
      <c r="BY9" s="104">
        <f t="shared" si="37"/>
        <v>10.417333333333335</v>
      </c>
      <c r="BZ9" s="102"/>
      <c r="CA9" s="104">
        <f t="shared" si="38"/>
        <v>10.417333333333335</v>
      </c>
      <c r="CB9" s="102"/>
      <c r="CC9" s="102"/>
      <c r="CD9" s="104" t="str">
        <f t="shared" si="39"/>
        <v/>
      </c>
      <c r="CE9" s="118"/>
      <c r="CF9" s="104" t="str">
        <f t="shared" si="40"/>
        <v/>
      </c>
      <c r="CG9" s="102"/>
      <c r="CH9" s="102"/>
      <c r="CI9" s="104" t="str">
        <f t="shared" si="41"/>
        <v/>
      </c>
      <c r="CJ9" s="118"/>
      <c r="CK9" s="104" t="str">
        <f t="shared" si="42"/>
        <v/>
      </c>
      <c r="CL9" s="102"/>
      <c r="CM9" s="102"/>
      <c r="CN9" s="104" t="str">
        <f t="shared" si="43"/>
        <v/>
      </c>
      <c r="CO9" s="102"/>
      <c r="CP9" s="104" t="str">
        <f t="shared" si="44"/>
        <v/>
      </c>
      <c r="CQ9" s="104">
        <f t="shared" si="45"/>
        <v>12.225000000000001</v>
      </c>
      <c r="CR9" s="104">
        <f t="shared" si="46"/>
        <v>10.75</v>
      </c>
      <c r="CS9" s="104">
        <f t="shared" si="47"/>
        <v>11.34</v>
      </c>
      <c r="CT9" s="104" t="str">
        <f t="shared" si="48"/>
        <v/>
      </c>
      <c r="CU9" s="104">
        <f t="shared" si="49"/>
        <v>11.34</v>
      </c>
      <c r="CV9" s="105">
        <f t="shared" si="50"/>
        <v>5</v>
      </c>
      <c r="CW9" s="109">
        <f t="shared" si="51"/>
        <v>11</v>
      </c>
      <c r="CX9" s="102">
        <v>13.06</v>
      </c>
      <c r="CY9" s="102">
        <v>11</v>
      </c>
      <c r="CZ9" s="104">
        <f t="shared" si="52"/>
        <v>11.824</v>
      </c>
      <c r="DA9" s="102"/>
      <c r="DB9" s="104">
        <f t="shared" si="53"/>
        <v>11.824</v>
      </c>
      <c r="DC9" s="102">
        <v>11.72</v>
      </c>
      <c r="DD9" s="102">
        <v>15</v>
      </c>
      <c r="DE9" s="104">
        <f t="shared" si="54"/>
        <v>13.688000000000001</v>
      </c>
      <c r="DF9" s="102"/>
      <c r="DG9" s="104">
        <f t="shared" si="55"/>
        <v>13.688000000000001</v>
      </c>
      <c r="DH9" s="102">
        <v>15.4</v>
      </c>
      <c r="DI9" s="102">
        <v>12.5</v>
      </c>
      <c r="DJ9" s="104">
        <f t="shared" si="56"/>
        <v>13.66</v>
      </c>
      <c r="DK9" s="118"/>
      <c r="DL9" s="104">
        <f t="shared" si="57"/>
        <v>13.66</v>
      </c>
      <c r="DM9" s="102"/>
      <c r="DN9" s="102"/>
      <c r="DO9" s="104" t="str">
        <f t="shared" si="58"/>
        <v/>
      </c>
      <c r="DP9" s="118"/>
      <c r="DQ9" s="104" t="str">
        <f t="shared" si="59"/>
        <v/>
      </c>
      <c r="DR9" s="102"/>
      <c r="DS9" s="102"/>
      <c r="DT9" s="104" t="str">
        <f t="shared" si="60"/>
        <v/>
      </c>
      <c r="DU9" s="102"/>
      <c r="DV9" s="104" t="str">
        <f t="shared" si="61"/>
        <v/>
      </c>
      <c r="DW9" s="104">
        <f t="shared" si="62"/>
        <v>13.3725</v>
      </c>
      <c r="DX9" s="104">
        <f t="shared" si="63"/>
        <v>12.71875</v>
      </c>
      <c r="DY9" s="104">
        <f t="shared" si="64"/>
        <v>12.980250000000002</v>
      </c>
      <c r="DZ9" s="104" t="str">
        <f t="shared" si="65"/>
        <v/>
      </c>
      <c r="EA9" s="104">
        <f t="shared" si="66"/>
        <v>12.980250000000002</v>
      </c>
      <c r="EB9" s="105">
        <f t="shared" si="67"/>
        <v>5</v>
      </c>
      <c r="EC9" s="109">
        <f t="shared" si="68"/>
        <v>13</v>
      </c>
      <c r="ED9" s="102">
        <v>12.5</v>
      </c>
      <c r="EE9" s="102">
        <v>5.25</v>
      </c>
      <c r="EF9" s="104">
        <f t="shared" si="69"/>
        <v>8.15</v>
      </c>
      <c r="EG9" s="102">
        <v>2.5</v>
      </c>
      <c r="EH9" s="104">
        <f t="shared" si="70"/>
        <v>8.15</v>
      </c>
      <c r="EI9" s="102">
        <v>11.5</v>
      </c>
      <c r="EJ9" s="102">
        <v>4.75</v>
      </c>
      <c r="EK9" s="104">
        <f t="shared" si="71"/>
        <v>7.4500000000000011</v>
      </c>
      <c r="EL9" s="102">
        <v>9.75</v>
      </c>
      <c r="EM9" s="104">
        <f t="shared" si="72"/>
        <v>10.45</v>
      </c>
      <c r="EN9" s="102">
        <v>11.5</v>
      </c>
      <c r="EO9" s="102">
        <v>8.25</v>
      </c>
      <c r="EP9" s="104">
        <f t="shared" si="73"/>
        <v>9.5500000000000007</v>
      </c>
      <c r="EQ9" s="118">
        <v>10.5</v>
      </c>
      <c r="ER9" s="104">
        <f t="shared" si="74"/>
        <v>10.9</v>
      </c>
      <c r="ES9" s="102"/>
      <c r="ET9" s="102"/>
      <c r="EU9" s="104" t="str">
        <f t="shared" si="75"/>
        <v/>
      </c>
      <c r="EV9" s="118"/>
      <c r="EW9" s="104" t="str">
        <f t="shared" si="76"/>
        <v/>
      </c>
      <c r="EX9" s="102"/>
      <c r="EY9" s="102"/>
      <c r="EZ9" s="104" t="str">
        <f t="shared" si="77"/>
        <v/>
      </c>
      <c r="FA9" s="102"/>
      <c r="FB9" s="104" t="str">
        <f t="shared" si="78"/>
        <v/>
      </c>
      <c r="FC9" s="104">
        <f t="shared" si="79"/>
        <v>11.8125</v>
      </c>
      <c r="FD9" s="104">
        <f t="shared" si="80"/>
        <v>5.5625</v>
      </c>
      <c r="FE9" s="104">
        <f t="shared" si="81"/>
        <v>8.0625</v>
      </c>
      <c r="FF9" s="104">
        <f t="shared" si="82"/>
        <v>7.625</v>
      </c>
      <c r="FG9" s="104">
        <f t="shared" si="83"/>
        <v>9.8156250000000007</v>
      </c>
      <c r="FH9" s="105">
        <f t="shared" si="84"/>
        <v>0</v>
      </c>
      <c r="FI9" s="109">
        <f t="shared" si="85"/>
        <v>6</v>
      </c>
      <c r="FJ9" s="102">
        <v>7</v>
      </c>
      <c r="FK9" s="102">
        <v>7</v>
      </c>
      <c r="FL9" s="104">
        <f t="shared" si="86"/>
        <v>7</v>
      </c>
      <c r="FM9" s="102">
        <v>16</v>
      </c>
      <c r="FN9" s="104">
        <f t="shared" si="87"/>
        <v>12.4</v>
      </c>
      <c r="FO9" s="102">
        <v>9</v>
      </c>
      <c r="FP9" s="102">
        <v>9</v>
      </c>
      <c r="FQ9" s="104">
        <f t="shared" si="88"/>
        <v>9</v>
      </c>
      <c r="FR9" s="102">
        <v>11</v>
      </c>
      <c r="FS9" s="104">
        <f t="shared" si="89"/>
        <v>10.199999999999999</v>
      </c>
      <c r="FT9" s="102"/>
      <c r="FU9" s="102"/>
      <c r="FV9" s="104" t="str">
        <f t="shared" si="90"/>
        <v/>
      </c>
      <c r="FW9" s="118"/>
      <c r="FX9" s="104" t="str">
        <f t="shared" si="91"/>
        <v/>
      </c>
      <c r="FY9" s="102"/>
      <c r="FZ9" s="102"/>
      <c r="GA9" s="104" t="str">
        <f t="shared" si="92"/>
        <v/>
      </c>
      <c r="GB9" s="118"/>
      <c r="GC9" s="104" t="str">
        <f t="shared" si="93"/>
        <v/>
      </c>
      <c r="GD9" s="102"/>
      <c r="GE9" s="102"/>
      <c r="GF9" s="104" t="str">
        <f t="shared" si="94"/>
        <v/>
      </c>
      <c r="GG9" s="102"/>
      <c r="GH9" s="104" t="str">
        <f t="shared" si="95"/>
        <v/>
      </c>
      <c r="GI9" s="104">
        <f t="shared" si="96"/>
        <v>8</v>
      </c>
      <c r="GJ9" s="104">
        <f t="shared" si="97"/>
        <v>8</v>
      </c>
      <c r="GK9" s="104">
        <f t="shared" si="98"/>
        <v>8</v>
      </c>
      <c r="GL9" s="104">
        <f t="shared" si="99"/>
        <v>13.5</v>
      </c>
      <c r="GM9" s="104">
        <f t="shared" si="100"/>
        <v>11.3</v>
      </c>
      <c r="GN9" s="105">
        <f t="shared" si="101"/>
        <v>3</v>
      </c>
      <c r="GO9" s="109">
        <f t="shared" si="102"/>
        <v>7</v>
      </c>
      <c r="GP9" s="102">
        <v>13.5</v>
      </c>
      <c r="GQ9" s="102"/>
      <c r="GR9" s="104">
        <f t="shared" si="103"/>
        <v>13.5</v>
      </c>
      <c r="GS9" s="102"/>
      <c r="GT9" s="104">
        <f t="shared" si="104"/>
        <v>13.5</v>
      </c>
      <c r="GU9" s="102"/>
      <c r="GV9" s="102"/>
      <c r="GW9" s="104" t="str">
        <f t="shared" si="105"/>
        <v/>
      </c>
      <c r="GX9" s="102"/>
      <c r="GY9" s="104" t="str">
        <f t="shared" si="106"/>
        <v/>
      </c>
      <c r="GZ9" s="102"/>
      <c r="HA9" s="102"/>
      <c r="HB9" s="104" t="str">
        <f t="shared" si="107"/>
        <v/>
      </c>
      <c r="HC9" s="118"/>
      <c r="HD9" s="104" t="str">
        <f t="shared" si="108"/>
        <v/>
      </c>
      <c r="HE9" s="102"/>
      <c r="HF9" s="102"/>
      <c r="HG9" s="104" t="str">
        <f t="shared" si="109"/>
        <v/>
      </c>
      <c r="HH9" s="118"/>
      <c r="HI9" s="104" t="str">
        <f t="shared" si="110"/>
        <v/>
      </c>
      <c r="HJ9" s="102"/>
      <c r="HK9" s="102"/>
      <c r="HL9" s="104" t="str">
        <f t="shared" si="111"/>
        <v/>
      </c>
      <c r="HM9" s="102"/>
      <c r="HN9" s="104" t="str">
        <f t="shared" si="112"/>
        <v/>
      </c>
      <c r="HO9" s="104">
        <f t="shared" si="113"/>
        <v>13.5</v>
      </c>
      <c r="HP9" s="104" t="str">
        <f t="shared" si="114"/>
        <v/>
      </c>
      <c r="HQ9" s="104">
        <f t="shared" si="115"/>
        <v>13.5</v>
      </c>
      <c r="HR9" s="104" t="str">
        <f t="shared" si="116"/>
        <v/>
      </c>
      <c r="HS9" s="104">
        <f t="shared" si="117"/>
        <v>13.5</v>
      </c>
      <c r="HT9" s="105">
        <f t="shared" si="118"/>
        <v>2</v>
      </c>
      <c r="HU9" s="109">
        <f t="shared" si="119"/>
        <v>10</v>
      </c>
      <c r="HV9" s="102">
        <v>5</v>
      </c>
      <c r="HW9" s="102">
        <v>15.5</v>
      </c>
      <c r="HX9" s="104">
        <f t="shared" si="120"/>
        <v>11.299999999999999</v>
      </c>
      <c r="HY9" s="102"/>
      <c r="HZ9" s="104">
        <f t="shared" si="121"/>
        <v>11.299999999999999</v>
      </c>
      <c r="IA9" s="102"/>
      <c r="IB9" s="102"/>
      <c r="IC9" s="104" t="str">
        <f t="shared" si="122"/>
        <v/>
      </c>
      <c r="ID9" s="102"/>
      <c r="IE9" s="104" t="str">
        <f t="shared" si="123"/>
        <v/>
      </c>
      <c r="IF9" s="102"/>
      <c r="IG9" s="102"/>
      <c r="IH9" s="104" t="str">
        <f t="shared" si="124"/>
        <v/>
      </c>
      <c r="II9" s="118"/>
      <c r="IJ9" s="104" t="str">
        <f t="shared" si="125"/>
        <v/>
      </c>
      <c r="IK9" s="102"/>
      <c r="IL9" s="102"/>
      <c r="IM9" s="104" t="str">
        <f t="shared" si="126"/>
        <v/>
      </c>
      <c r="IN9" s="118"/>
      <c r="IO9" s="104" t="str">
        <f t="shared" si="127"/>
        <v/>
      </c>
      <c r="IP9" s="102"/>
      <c r="IQ9" s="102"/>
      <c r="IR9" s="104" t="str">
        <f t="shared" si="128"/>
        <v/>
      </c>
      <c r="IS9" s="102"/>
      <c r="IT9" s="104" t="str">
        <f t="shared" si="129"/>
        <v/>
      </c>
      <c r="IU9" s="104">
        <f t="shared" si="130"/>
        <v>2.5</v>
      </c>
      <c r="IV9" s="104">
        <f t="shared" si="131"/>
        <v>7.75</v>
      </c>
      <c r="IW9" s="104">
        <f t="shared" si="132"/>
        <v>5.6499999999999995</v>
      </c>
      <c r="IX9" s="104" t="str">
        <f t="shared" si="133"/>
        <v/>
      </c>
      <c r="IY9" s="104">
        <f t="shared" si="134"/>
        <v>5.6499999999999995</v>
      </c>
      <c r="IZ9" s="105">
        <f t="shared" si="135"/>
        <v>0</v>
      </c>
      <c r="JA9" s="109">
        <f t="shared" si="136"/>
        <v>9</v>
      </c>
      <c r="JB9" s="102"/>
      <c r="JC9" s="102"/>
      <c r="JD9" s="104" t="str">
        <f t="shared" si="137"/>
        <v/>
      </c>
      <c r="JE9" s="102"/>
      <c r="JF9" s="104" t="str">
        <f t="shared" si="138"/>
        <v/>
      </c>
      <c r="JG9" s="102"/>
      <c r="JH9" s="102"/>
      <c r="JI9" s="104" t="str">
        <f t="shared" si="139"/>
        <v/>
      </c>
      <c r="JJ9" s="102"/>
      <c r="JK9" s="104" t="str">
        <f t="shared" si="140"/>
        <v/>
      </c>
      <c r="JL9" s="102"/>
      <c r="JM9" s="102"/>
      <c r="JN9" s="104" t="str">
        <f t="shared" si="141"/>
        <v/>
      </c>
      <c r="JO9" s="118"/>
      <c r="JP9" s="104" t="str">
        <f t="shared" si="142"/>
        <v/>
      </c>
      <c r="JQ9" s="102"/>
      <c r="JR9" s="102"/>
      <c r="JS9" s="104" t="str">
        <f t="shared" si="143"/>
        <v/>
      </c>
      <c r="JT9" s="118"/>
      <c r="JU9" s="104" t="str">
        <f t="shared" si="144"/>
        <v/>
      </c>
      <c r="JV9" s="102"/>
      <c r="JW9" s="102"/>
      <c r="JX9" s="104" t="str">
        <f t="shared" si="145"/>
        <v/>
      </c>
      <c r="JY9" s="102"/>
      <c r="JZ9" s="104" t="str">
        <f t="shared" si="146"/>
        <v/>
      </c>
      <c r="KA9" s="104" t="str">
        <f t="shared" si="147"/>
        <v/>
      </c>
      <c r="KB9" s="104" t="str">
        <f t="shared" si="148"/>
        <v/>
      </c>
      <c r="KC9" s="104" t="str">
        <f t="shared" si="149"/>
        <v/>
      </c>
      <c r="KD9" s="104" t="str">
        <f t="shared" si="150"/>
        <v/>
      </c>
      <c r="KE9" s="104" t="str">
        <f t="shared" si="151"/>
        <v/>
      </c>
      <c r="KF9" s="105" t="str">
        <f t="shared" si="152"/>
        <v/>
      </c>
      <c r="KG9" s="109" t="str">
        <f t="shared" si="153"/>
        <v/>
      </c>
      <c r="KH9" s="102"/>
      <c r="KI9" s="102"/>
      <c r="KJ9" s="104" t="str">
        <f t="shared" si="154"/>
        <v/>
      </c>
      <c r="KK9" s="102"/>
      <c r="KL9" s="104" t="str">
        <f t="shared" si="155"/>
        <v/>
      </c>
      <c r="KM9" s="102"/>
      <c r="KN9" s="102"/>
      <c r="KO9" s="104" t="str">
        <f t="shared" si="156"/>
        <v/>
      </c>
      <c r="KP9" s="102"/>
      <c r="KQ9" s="104" t="str">
        <f t="shared" si="157"/>
        <v/>
      </c>
      <c r="KR9" s="102"/>
      <c r="KS9" s="102"/>
      <c r="KT9" s="104" t="str">
        <f t="shared" si="158"/>
        <v/>
      </c>
      <c r="KU9" s="118"/>
      <c r="KV9" s="104" t="str">
        <f t="shared" si="159"/>
        <v/>
      </c>
      <c r="KW9" s="102"/>
      <c r="KX9" s="102"/>
      <c r="KY9" s="104" t="str">
        <f t="shared" si="160"/>
        <v/>
      </c>
      <c r="KZ9" s="118"/>
      <c r="LA9" s="104" t="str">
        <f t="shared" si="161"/>
        <v/>
      </c>
      <c r="LB9" s="102"/>
      <c r="LC9" s="102"/>
      <c r="LD9" s="104" t="str">
        <f t="shared" si="162"/>
        <v/>
      </c>
      <c r="LE9" s="102"/>
      <c r="LF9" s="104" t="str">
        <f t="shared" si="163"/>
        <v/>
      </c>
      <c r="LG9" s="104" t="str">
        <f t="shared" si="164"/>
        <v/>
      </c>
      <c r="LH9" s="104" t="str">
        <f t="shared" si="165"/>
        <v/>
      </c>
      <c r="LI9" s="104" t="str">
        <f t="shared" si="166"/>
        <v/>
      </c>
      <c r="LJ9" s="104" t="str">
        <f t="shared" si="167"/>
        <v/>
      </c>
      <c r="LK9" s="104" t="str">
        <f t="shared" si="168"/>
        <v/>
      </c>
      <c r="LL9" s="105" t="str">
        <f t="shared" si="169"/>
        <v/>
      </c>
      <c r="LM9" s="109" t="str">
        <f t="shared" si="170"/>
        <v/>
      </c>
      <c r="LN9" s="102"/>
      <c r="LO9" s="102"/>
      <c r="LP9" s="104" t="str">
        <f t="shared" si="171"/>
        <v/>
      </c>
      <c r="LQ9" s="102"/>
      <c r="LR9" s="104" t="str">
        <f t="shared" si="172"/>
        <v/>
      </c>
      <c r="LS9" s="102"/>
      <c r="LT9" s="102"/>
      <c r="LU9" s="104" t="str">
        <f t="shared" si="173"/>
        <v/>
      </c>
      <c r="LV9" s="102"/>
      <c r="LW9" s="104" t="str">
        <f t="shared" si="174"/>
        <v/>
      </c>
      <c r="LX9" s="102"/>
      <c r="LY9" s="102"/>
      <c r="LZ9" s="104" t="str">
        <f t="shared" si="175"/>
        <v/>
      </c>
      <c r="MA9" s="118"/>
      <c r="MB9" s="104" t="str">
        <f t="shared" si="176"/>
        <v/>
      </c>
      <c r="MC9" s="102"/>
      <c r="MD9" s="102"/>
      <c r="ME9" s="104" t="str">
        <f t="shared" si="177"/>
        <v/>
      </c>
      <c r="MF9" s="118"/>
      <c r="MG9" s="104" t="str">
        <f t="shared" si="178"/>
        <v/>
      </c>
      <c r="MH9" s="102"/>
      <c r="MI9" s="102"/>
      <c r="MJ9" s="104" t="str">
        <f t="shared" si="179"/>
        <v/>
      </c>
      <c r="MK9" s="102"/>
      <c r="ML9" s="104" t="str">
        <f t="shared" si="180"/>
        <v/>
      </c>
      <c r="MM9" s="104" t="str">
        <f t="shared" si="181"/>
        <v/>
      </c>
      <c r="MN9" s="104" t="str">
        <f t="shared" si="182"/>
        <v/>
      </c>
      <c r="MO9" s="104" t="str">
        <f t="shared" si="183"/>
        <v/>
      </c>
      <c r="MP9" s="104" t="str">
        <f t="shared" si="184"/>
        <v/>
      </c>
      <c r="MQ9" s="104" t="str">
        <f t="shared" si="185"/>
        <v/>
      </c>
      <c r="MR9" s="105" t="str">
        <f t="shared" si="186"/>
        <v/>
      </c>
      <c r="MS9" s="109" t="str">
        <f t="shared" si="187"/>
        <v/>
      </c>
      <c r="MT9" s="102"/>
      <c r="MU9" s="102"/>
      <c r="MV9" s="104" t="str">
        <f t="shared" si="188"/>
        <v/>
      </c>
      <c r="MW9" s="102"/>
      <c r="MX9" s="104" t="str">
        <f t="shared" si="189"/>
        <v/>
      </c>
      <c r="MY9" s="102"/>
      <c r="MZ9" s="102"/>
      <c r="NA9" s="104" t="str">
        <f t="shared" si="190"/>
        <v/>
      </c>
      <c r="NB9" s="102"/>
      <c r="NC9" s="104" t="str">
        <f t="shared" si="191"/>
        <v/>
      </c>
      <c r="ND9" s="102"/>
      <c r="NE9" s="102"/>
      <c r="NF9" s="104" t="str">
        <f t="shared" si="192"/>
        <v/>
      </c>
      <c r="NG9" s="118"/>
      <c r="NH9" s="104" t="str">
        <f t="shared" si="193"/>
        <v/>
      </c>
      <c r="NI9" s="102"/>
      <c r="NJ9" s="102"/>
      <c r="NK9" s="104" t="str">
        <f t="shared" si="194"/>
        <v/>
      </c>
      <c r="NL9" s="118"/>
      <c r="NM9" s="104" t="str">
        <f t="shared" si="195"/>
        <v/>
      </c>
      <c r="NN9" s="102"/>
      <c r="NO9" s="102"/>
      <c r="NP9" s="104" t="str">
        <f t="shared" si="196"/>
        <v/>
      </c>
      <c r="NQ9" s="102"/>
      <c r="NR9" s="104" t="str">
        <f t="shared" si="197"/>
        <v/>
      </c>
      <c r="NS9" s="104" t="str">
        <f t="shared" si="198"/>
        <v/>
      </c>
      <c r="NT9" s="104" t="str">
        <f t="shared" si="199"/>
        <v/>
      </c>
      <c r="NU9" s="104" t="str">
        <f t="shared" si="200"/>
        <v/>
      </c>
      <c r="NV9" s="104" t="str">
        <f t="shared" si="201"/>
        <v/>
      </c>
      <c r="NW9" s="104" t="str">
        <f t="shared" si="202"/>
        <v/>
      </c>
      <c r="NX9" s="105" t="str">
        <f t="shared" si="203"/>
        <v/>
      </c>
      <c r="NY9" s="109" t="str">
        <f t="shared" si="204"/>
        <v/>
      </c>
      <c r="OA9" s="104">
        <f t="shared" si="205"/>
        <v>13.375</v>
      </c>
      <c r="OB9" s="104">
        <f t="shared" si="206"/>
        <v>11.5</v>
      </c>
      <c r="OC9" s="104">
        <f t="shared" si="207"/>
        <v>11.34</v>
      </c>
      <c r="OD9" s="104">
        <f t="shared" si="208"/>
        <v>12.980250000000002</v>
      </c>
      <c r="OE9" s="104">
        <f t="shared" si="209"/>
        <v>9.8156250000000007</v>
      </c>
      <c r="OF9" s="104">
        <f t="shared" si="210"/>
        <v>11.3</v>
      </c>
      <c r="OG9" s="104">
        <f t="shared" si="211"/>
        <v>13.5</v>
      </c>
      <c r="OH9" s="104">
        <f t="shared" si="212"/>
        <v>5.6499999999999995</v>
      </c>
      <c r="OI9" s="104" t="str">
        <f t="shared" si="213"/>
        <v/>
      </c>
      <c r="OJ9" s="104" t="str">
        <f t="shared" si="214"/>
        <v/>
      </c>
      <c r="OK9" s="104" t="str">
        <f t="shared" si="215"/>
        <v/>
      </c>
      <c r="OL9" s="104" t="str">
        <f t="shared" si="216"/>
        <v/>
      </c>
      <c r="OM9" s="134"/>
      <c r="ON9" s="104">
        <f t="shared" si="217"/>
        <v>9.293333333333333</v>
      </c>
      <c r="OO9" s="104">
        <f t="shared" si="218"/>
        <v>7.6593749999999998</v>
      </c>
      <c r="OP9" s="104">
        <f t="shared" si="219"/>
        <v>11.082125</v>
      </c>
      <c r="OQ9" s="104">
        <f t="shared" si="220"/>
        <v>11.5874375</v>
      </c>
      <c r="OR9" s="105">
        <f t="shared" si="221"/>
        <v>25</v>
      </c>
      <c r="OS9" s="105">
        <f t="shared" si="222"/>
        <v>30</v>
      </c>
      <c r="OT9" s="134"/>
      <c r="OU9" s="109">
        <f t="shared" si="223"/>
        <v>10</v>
      </c>
      <c r="OW9" s="95" t="s">
        <v>34</v>
      </c>
      <c r="OX9" s="95" t="s">
        <v>35</v>
      </c>
      <c r="OY9" s="95"/>
      <c r="OZ9" s="95" t="s">
        <v>34</v>
      </c>
      <c r="PA9" s="95"/>
      <c r="PB9" s="95" t="s">
        <v>34</v>
      </c>
      <c r="PC9" s="95"/>
      <c r="PD9" s="95"/>
      <c r="PE9" s="95"/>
      <c r="PF9" s="95"/>
    </row>
    <row r="10" spans="1:422" x14ac:dyDescent="0.3">
      <c r="A10" s="103" t="e">
        <f t="shared" si="0"/>
        <v>#VALUE!</v>
      </c>
      <c r="B10" s="195" t="s">
        <v>310</v>
      </c>
      <c r="C10" s="195" t="s">
        <v>310</v>
      </c>
      <c r="D10" s="195" t="s">
        <v>332</v>
      </c>
      <c r="E10" s="196"/>
      <c r="F10" s="102">
        <v>12.25</v>
      </c>
      <c r="G10" s="102">
        <v>12.5</v>
      </c>
      <c r="H10" s="104">
        <f t="shared" si="1"/>
        <v>12.4</v>
      </c>
      <c r="I10" s="102"/>
      <c r="J10" s="104">
        <f t="shared" si="2"/>
        <v>12.4</v>
      </c>
      <c r="K10" s="102">
        <v>12</v>
      </c>
      <c r="L10" s="102">
        <v>11.5</v>
      </c>
      <c r="M10" s="104">
        <f t="shared" si="3"/>
        <v>11.7</v>
      </c>
      <c r="N10" s="102"/>
      <c r="O10" s="104">
        <f t="shared" si="4"/>
        <v>11.7</v>
      </c>
      <c r="P10" s="102"/>
      <c r="Q10" s="102"/>
      <c r="R10" s="104" t="str">
        <f t="shared" si="5"/>
        <v/>
      </c>
      <c r="S10" s="118"/>
      <c r="T10" s="104" t="str">
        <f t="shared" si="6"/>
        <v/>
      </c>
      <c r="U10" s="102"/>
      <c r="V10" s="102"/>
      <c r="W10" s="104" t="str">
        <f t="shared" si="7"/>
        <v/>
      </c>
      <c r="X10" s="118"/>
      <c r="Y10" s="104" t="str">
        <f t="shared" si="8"/>
        <v/>
      </c>
      <c r="Z10" s="102"/>
      <c r="AA10" s="102"/>
      <c r="AB10" s="104" t="str">
        <f t="shared" si="9"/>
        <v/>
      </c>
      <c r="AC10" s="102"/>
      <c r="AD10" s="104" t="str">
        <f t="shared" si="10"/>
        <v/>
      </c>
      <c r="AE10" s="104">
        <f t="shared" si="11"/>
        <v>12.125</v>
      </c>
      <c r="AF10" s="104">
        <f t="shared" si="12"/>
        <v>12</v>
      </c>
      <c r="AG10" s="104">
        <f t="shared" si="13"/>
        <v>12.05</v>
      </c>
      <c r="AH10" s="104" t="str">
        <f t="shared" si="14"/>
        <v/>
      </c>
      <c r="AI10" s="104">
        <f t="shared" si="15"/>
        <v>12.05</v>
      </c>
      <c r="AJ10" s="105">
        <f t="shared" si="16"/>
        <v>5</v>
      </c>
      <c r="AK10" s="109">
        <f t="shared" si="17"/>
        <v>12</v>
      </c>
      <c r="AL10" s="102">
        <v>13</v>
      </c>
      <c r="AM10" s="102">
        <v>7</v>
      </c>
      <c r="AN10" s="104">
        <f t="shared" si="18"/>
        <v>9.4</v>
      </c>
      <c r="AO10" s="102"/>
      <c r="AP10" s="104">
        <f t="shared" si="19"/>
        <v>9.4</v>
      </c>
      <c r="AQ10" s="102">
        <v>11</v>
      </c>
      <c r="AR10" s="102">
        <v>8</v>
      </c>
      <c r="AS10" s="104">
        <f t="shared" si="20"/>
        <v>9.1999999999999993</v>
      </c>
      <c r="AT10" s="102">
        <v>13.5</v>
      </c>
      <c r="AU10" s="104">
        <f t="shared" si="21"/>
        <v>12.5</v>
      </c>
      <c r="AV10" s="102"/>
      <c r="AW10" s="102"/>
      <c r="AX10" s="104" t="str">
        <f t="shared" si="22"/>
        <v/>
      </c>
      <c r="AY10" s="118"/>
      <c r="AZ10" s="104" t="str">
        <f t="shared" si="23"/>
        <v/>
      </c>
      <c r="BA10" s="102"/>
      <c r="BB10" s="102"/>
      <c r="BC10" s="104" t="str">
        <f t="shared" si="24"/>
        <v/>
      </c>
      <c r="BD10" s="118"/>
      <c r="BE10" s="104" t="str">
        <f t="shared" si="25"/>
        <v/>
      </c>
      <c r="BF10" s="102"/>
      <c r="BG10" s="102"/>
      <c r="BH10" s="104" t="str">
        <f t="shared" si="26"/>
        <v/>
      </c>
      <c r="BI10" s="102"/>
      <c r="BJ10" s="104" t="str">
        <f t="shared" si="27"/>
        <v/>
      </c>
      <c r="BK10" s="104">
        <f t="shared" si="28"/>
        <v>11.75</v>
      </c>
      <c r="BL10" s="104">
        <f t="shared" si="29"/>
        <v>7.625</v>
      </c>
      <c r="BM10" s="104">
        <f t="shared" si="30"/>
        <v>9.2750000000000004</v>
      </c>
      <c r="BN10" s="104">
        <f t="shared" si="31"/>
        <v>8.4375</v>
      </c>
      <c r="BO10" s="104">
        <f t="shared" si="32"/>
        <v>11.3375</v>
      </c>
      <c r="BP10" s="105">
        <f t="shared" si="33"/>
        <v>5</v>
      </c>
      <c r="BQ10" s="109">
        <f t="shared" si="34"/>
        <v>17</v>
      </c>
      <c r="BR10" s="102">
        <v>13.1</v>
      </c>
      <c r="BS10" s="102">
        <v>5.5</v>
      </c>
      <c r="BT10" s="104">
        <f t="shared" si="35"/>
        <v>8.5399999999999991</v>
      </c>
      <c r="BU10" s="102">
        <v>15</v>
      </c>
      <c r="BV10" s="104">
        <f t="shared" si="36"/>
        <v>14.24</v>
      </c>
      <c r="BW10" s="102">
        <v>11.01</v>
      </c>
      <c r="BX10" s="102">
        <v>6</v>
      </c>
      <c r="BY10" s="104">
        <f t="shared" si="37"/>
        <v>8.0039999999999996</v>
      </c>
      <c r="BZ10" s="102">
        <v>13</v>
      </c>
      <c r="CA10" s="104">
        <f t="shared" si="38"/>
        <v>12.204000000000001</v>
      </c>
      <c r="CB10" s="102"/>
      <c r="CC10" s="102"/>
      <c r="CD10" s="104" t="str">
        <f t="shared" si="39"/>
        <v/>
      </c>
      <c r="CE10" s="118"/>
      <c r="CF10" s="104" t="str">
        <f t="shared" si="40"/>
        <v/>
      </c>
      <c r="CG10" s="102"/>
      <c r="CH10" s="102"/>
      <c r="CI10" s="104" t="str">
        <f t="shared" si="41"/>
        <v/>
      </c>
      <c r="CJ10" s="118"/>
      <c r="CK10" s="104" t="str">
        <f t="shared" si="42"/>
        <v/>
      </c>
      <c r="CL10" s="102"/>
      <c r="CM10" s="102"/>
      <c r="CN10" s="104" t="str">
        <f t="shared" si="43"/>
        <v/>
      </c>
      <c r="CO10" s="102"/>
      <c r="CP10" s="104" t="str">
        <f t="shared" si="44"/>
        <v/>
      </c>
      <c r="CQ10" s="104">
        <f t="shared" si="45"/>
        <v>12.055</v>
      </c>
      <c r="CR10" s="104">
        <f t="shared" si="46"/>
        <v>5.75</v>
      </c>
      <c r="CS10" s="104">
        <f t="shared" si="47"/>
        <v>8.2719999999999985</v>
      </c>
      <c r="CT10" s="104">
        <f t="shared" si="48"/>
        <v>14</v>
      </c>
      <c r="CU10" s="104">
        <f t="shared" si="49"/>
        <v>13.222000000000001</v>
      </c>
      <c r="CV10" s="105">
        <f t="shared" si="50"/>
        <v>5</v>
      </c>
      <c r="CW10" s="109">
        <f t="shared" si="51"/>
        <v>5</v>
      </c>
      <c r="CX10" s="102">
        <v>18.88</v>
      </c>
      <c r="CY10" s="102">
        <v>14.5</v>
      </c>
      <c r="CZ10" s="104">
        <f t="shared" si="52"/>
        <v>16.251999999999999</v>
      </c>
      <c r="DA10" s="102"/>
      <c r="DB10" s="104">
        <f t="shared" si="53"/>
        <v>16.251999999999999</v>
      </c>
      <c r="DC10" s="102">
        <v>17.12</v>
      </c>
      <c r="DD10" s="102">
        <v>16</v>
      </c>
      <c r="DE10" s="104">
        <f t="shared" si="54"/>
        <v>16.448</v>
      </c>
      <c r="DF10" s="102"/>
      <c r="DG10" s="104">
        <f t="shared" si="55"/>
        <v>16.448</v>
      </c>
      <c r="DH10" s="102">
        <v>19</v>
      </c>
      <c r="DI10" s="102">
        <v>15.25</v>
      </c>
      <c r="DJ10" s="104">
        <f t="shared" si="56"/>
        <v>16.75</v>
      </c>
      <c r="DK10" s="118"/>
      <c r="DL10" s="104">
        <f t="shared" si="57"/>
        <v>16.75</v>
      </c>
      <c r="DM10" s="102"/>
      <c r="DN10" s="102"/>
      <c r="DO10" s="104" t="str">
        <f t="shared" si="58"/>
        <v/>
      </c>
      <c r="DP10" s="118"/>
      <c r="DQ10" s="104" t="str">
        <f t="shared" si="59"/>
        <v/>
      </c>
      <c r="DR10" s="102"/>
      <c r="DS10" s="102"/>
      <c r="DT10" s="104" t="str">
        <f t="shared" si="60"/>
        <v/>
      </c>
      <c r="DU10" s="102"/>
      <c r="DV10" s="104" t="str">
        <f t="shared" si="61"/>
        <v/>
      </c>
      <c r="DW10" s="104">
        <f t="shared" si="62"/>
        <v>18.3675</v>
      </c>
      <c r="DX10" s="104">
        <f t="shared" si="63"/>
        <v>15.203125</v>
      </c>
      <c r="DY10" s="104">
        <f t="shared" si="64"/>
        <v>16.468875000000001</v>
      </c>
      <c r="DZ10" s="104" t="str">
        <f t="shared" si="65"/>
        <v/>
      </c>
      <c r="EA10" s="104">
        <f t="shared" si="66"/>
        <v>16.468875000000001</v>
      </c>
      <c r="EB10" s="105">
        <f t="shared" si="67"/>
        <v>5</v>
      </c>
      <c r="EC10" s="109">
        <f t="shared" si="68"/>
        <v>1</v>
      </c>
      <c r="ED10" s="102">
        <v>9.5</v>
      </c>
      <c r="EE10" s="102">
        <v>6.5</v>
      </c>
      <c r="EF10" s="104">
        <f t="shared" si="69"/>
        <v>7.7</v>
      </c>
      <c r="EG10" s="102">
        <v>3.75</v>
      </c>
      <c r="EH10" s="104">
        <f t="shared" si="70"/>
        <v>7.7</v>
      </c>
      <c r="EI10" s="102">
        <v>11</v>
      </c>
      <c r="EJ10" s="102">
        <v>1.5</v>
      </c>
      <c r="EK10" s="104">
        <f t="shared" si="71"/>
        <v>5.3000000000000007</v>
      </c>
      <c r="EL10" s="102">
        <v>0.25</v>
      </c>
      <c r="EM10" s="104">
        <f t="shared" si="72"/>
        <v>5.3000000000000007</v>
      </c>
      <c r="EN10" s="102">
        <v>12.5</v>
      </c>
      <c r="EO10" s="102">
        <v>2</v>
      </c>
      <c r="EP10" s="104">
        <f t="shared" si="73"/>
        <v>6.2</v>
      </c>
      <c r="EQ10" s="118">
        <v>3</v>
      </c>
      <c r="ER10" s="104">
        <f t="shared" si="74"/>
        <v>6.2</v>
      </c>
      <c r="ES10" s="102"/>
      <c r="ET10" s="102"/>
      <c r="EU10" s="104" t="str">
        <f t="shared" si="75"/>
        <v/>
      </c>
      <c r="EV10" s="118"/>
      <c r="EW10" s="104" t="str">
        <f t="shared" si="76"/>
        <v/>
      </c>
      <c r="EX10" s="102"/>
      <c r="EY10" s="102"/>
      <c r="EZ10" s="104" t="str">
        <f t="shared" si="77"/>
        <v/>
      </c>
      <c r="FA10" s="102"/>
      <c r="FB10" s="104" t="str">
        <f t="shared" si="78"/>
        <v/>
      </c>
      <c r="FC10" s="104">
        <f t="shared" si="79"/>
        <v>10.8125</v>
      </c>
      <c r="FD10" s="104">
        <f t="shared" si="80"/>
        <v>3.15625</v>
      </c>
      <c r="FE10" s="104">
        <f t="shared" si="81"/>
        <v>6.21875</v>
      </c>
      <c r="FF10" s="104">
        <f t="shared" si="82"/>
        <v>1.859375</v>
      </c>
      <c r="FG10" s="104">
        <f t="shared" si="83"/>
        <v>6.21875</v>
      </c>
      <c r="FH10" s="105">
        <f t="shared" si="84"/>
        <v>0</v>
      </c>
      <c r="FI10" s="109">
        <f t="shared" si="85"/>
        <v>17</v>
      </c>
      <c r="FJ10" s="102">
        <v>9</v>
      </c>
      <c r="FK10" s="102">
        <v>9</v>
      </c>
      <c r="FL10" s="104">
        <f t="shared" si="86"/>
        <v>9</v>
      </c>
      <c r="FM10" s="102">
        <v>14</v>
      </c>
      <c r="FN10" s="104">
        <f t="shared" si="87"/>
        <v>12</v>
      </c>
      <c r="FO10" s="102">
        <v>10</v>
      </c>
      <c r="FP10" s="102">
        <v>10</v>
      </c>
      <c r="FQ10" s="104">
        <f t="shared" si="88"/>
        <v>10</v>
      </c>
      <c r="FR10" s="102"/>
      <c r="FS10" s="104">
        <f t="shared" si="89"/>
        <v>10</v>
      </c>
      <c r="FT10" s="102"/>
      <c r="FU10" s="102"/>
      <c r="FV10" s="104" t="str">
        <f t="shared" si="90"/>
        <v/>
      </c>
      <c r="FW10" s="118"/>
      <c r="FX10" s="104" t="str">
        <f t="shared" si="91"/>
        <v/>
      </c>
      <c r="FY10" s="102"/>
      <c r="FZ10" s="102"/>
      <c r="GA10" s="104" t="str">
        <f t="shared" si="92"/>
        <v/>
      </c>
      <c r="GB10" s="118"/>
      <c r="GC10" s="104" t="str">
        <f t="shared" si="93"/>
        <v/>
      </c>
      <c r="GD10" s="102"/>
      <c r="GE10" s="102"/>
      <c r="GF10" s="104" t="str">
        <f t="shared" si="94"/>
        <v/>
      </c>
      <c r="GG10" s="102"/>
      <c r="GH10" s="104" t="str">
        <f t="shared" si="95"/>
        <v/>
      </c>
      <c r="GI10" s="104">
        <f t="shared" si="96"/>
        <v>9.5</v>
      </c>
      <c r="GJ10" s="104">
        <f t="shared" si="97"/>
        <v>9.5</v>
      </c>
      <c r="GK10" s="104">
        <f t="shared" si="98"/>
        <v>9.5</v>
      </c>
      <c r="GL10" s="104">
        <f t="shared" si="99"/>
        <v>7</v>
      </c>
      <c r="GM10" s="104">
        <f t="shared" si="100"/>
        <v>11</v>
      </c>
      <c r="GN10" s="105">
        <f t="shared" si="101"/>
        <v>3</v>
      </c>
      <c r="GO10" s="109">
        <f t="shared" si="102"/>
        <v>9</v>
      </c>
      <c r="GP10" s="102">
        <v>15</v>
      </c>
      <c r="GQ10" s="102"/>
      <c r="GR10" s="104">
        <f t="shared" si="103"/>
        <v>15</v>
      </c>
      <c r="GS10" s="102"/>
      <c r="GT10" s="104">
        <f t="shared" si="104"/>
        <v>15</v>
      </c>
      <c r="GU10" s="102"/>
      <c r="GV10" s="102"/>
      <c r="GW10" s="104" t="str">
        <f t="shared" si="105"/>
        <v/>
      </c>
      <c r="GX10" s="102"/>
      <c r="GY10" s="104" t="str">
        <f t="shared" si="106"/>
        <v/>
      </c>
      <c r="GZ10" s="102"/>
      <c r="HA10" s="102"/>
      <c r="HB10" s="104" t="str">
        <f t="shared" si="107"/>
        <v/>
      </c>
      <c r="HC10" s="118"/>
      <c r="HD10" s="104" t="str">
        <f t="shared" si="108"/>
        <v/>
      </c>
      <c r="HE10" s="102"/>
      <c r="HF10" s="102"/>
      <c r="HG10" s="104" t="str">
        <f t="shared" si="109"/>
        <v/>
      </c>
      <c r="HH10" s="118"/>
      <c r="HI10" s="104" t="str">
        <f t="shared" si="110"/>
        <v/>
      </c>
      <c r="HJ10" s="102"/>
      <c r="HK10" s="102"/>
      <c r="HL10" s="104" t="str">
        <f t="shared" si="111"/>
        <v/>
      </c>
      <c r="HM10" s="102"/>
      <c r="HN10" s="104" t="str">
        <f t="shared" si="112"/>
        <v/>
      </c>
      <c r="HO10" s="104">
        <f t="shared" si="113"/>
        <v>15</v>
      </c>
      <c r="HP10" s="104" t="str">
        <f t="shared" si="114"/>
        <v/>
      </c>
      <c r="HQ10" s="104">
        <f t="shared" si="115"/>
        <v>15</v>
      </c>
      <c r="HR10" s="104" t="str">
        <f t="shared" si="116"/>
        <v/>
      </c>
      <c r="HS10" s="104">
        <f t="shared" si="117"/>
        <v>15</v>
      </c>
      <c r="HT10" s="105">
        <f t="shared" si="118"/>
        <v>2</v>
      </c>
      <c r="HU10" s="109">
        <f t="shared" si="119"/>
        <v>4</v>
      </c>
      <c r="HV10" s="102">
        <v>5.5</v>
      </c>
      <c r="HW10" s="102">
        <v>11.25</v>
      </c>
      <c r="HX10" s="104">
        <f t="shared" si="120"/>
        <v>8.9499999999999993</v>
      </c>
      <c r="HY10" s="102"/>
      <c r="HZ10" s="104">
        <f t="shared" si="121"/>
        <v>8.9499999999999993</v>
      </c>
      <c r="IA10" s="102"/>
      <c r="IB10" s="102"/>
      <c r="IC10" s="104" t="str">
        <f t="shared" si="122"/>
        <v/>
      </c>
      <c r="ID10" s="102"/>
      <c r="IE10" s="104" t="str">
        <f t="shared" si="123"/>
        <v/>
      </c>
      <c r="IF10" s="102"/>
      <c r="IG10" s="102"/>
      <c r="IH10" s="104" t="str">
        <f t="shared" si="124"/>
        <v/>
      </c>
      <c r="II10" s="118"/>
      <c r="IJ10" s="104" t="str">
        <f t="shared" si="125"/>
        <v/>
      </c>
      <c r="IK10" s="102"/>
      <c r="IL10" s="102"/>
      <c r="IM10" s="104" t="str">
        <f t="shared" si="126"/>
        <v/>
      </c>
      <c r="IN10" s="118"/>
      <c r="IO10" s="104" t="str">
        <f t="shared" si="127"/>
        <v/>
      </c>
      <c r="IP10" s="102"/>
      <c r="IQ10" s="102"/>
      <c r="IR10" s="104" t="str">
        <f t="shared" si="128"/>
        <v/>
      </c>
      <c r="IS10" s="102"/>
      <c r="IT10" s="104" t="str">
        <f t="shared" si="129"/>
        <v/>
      </c>
      <c r="IU10" s="104">
        <f t="shared" si="130"/>
        <v>2.75</v>
      </c>
      <c r="IV10" s="104">
        <f t="shared" si="131"/>
        <v>5.625</v>
      </c>
      <c r="IW10" s="104">
        <f t="shared" si="132"/>
        <v>4.4749999999999996</v>
      </c>
      <c r="IX10" s="104" t="str">
        <f t="shared" si="133"/>
        <v/>
      </c>
      <c r="IY10" s="104">
        <f t="shared" si="134"/>
        <v>4.4749999999999996</v>
      </c>
      <c r="IZ10" s="105">
        <f t="shared" si="135"/>
        <v>0</v>
      </c>
      <c r="JA10" s="109">
        <f t="shared" si="136"/>
        <v>17</v>
      </c>
      <c r="JB10" s="102"/>
      <c r="JC10" s="102"/>
      <c r="JD10" s="104" t="str">
        <f t="shared" si="137"/>
        <v/>
      </c>
      <c r="JE10" s="102"/>
      <c r="JF10" s="104" t="str">
        <f t="shared" si="138"/>
        <v/>
      </c>
      <c r="JG10" s="102"/>
      <c r="JH10" s="102"/>
      <c r="JI10" s="104" t="str">
        <f t="shared" si="139"/>
        <v/>
      </c>
      <c r="JJ10" s="102"/>
      <c r="JK10" s="104" t="str">
        <f t="shared" si="140"/>
        <v/>
      </c>
      <c r="JL10" s="102"/>
      <c r="JM10" s="102"/>
      <c r="JN10" s="104" t="str">
        <f t="shared" si="141"/>
        <v/>
      </c>
      <c r="JO10" s="118"/>
      <c r="JP10" s="104" t="str">
        <f t="shared" si="142"/>
        <v/>
      </c>
      <c r="JQ10" s="102"/>
      <c r="JR10" s="102"/>
      <c r="JS10" s="104" t="str">
        <f t="shared" si="143"/>
        <v/>
      </c>
      <c r="JT10" s="118"/>
      <c r="JU10" s="104" t="str">
        <f t="shared" si="144"/>
        <v/>
      </c>
      <c r="JV10" s="102"/>
      <c r="JW10" s="102"/>
      <c r="JX10" s="104" t="str">
        <f t="shared" si="145"/>
        <v/>
      </c>
      <c r="JY10" s="102"/>
      <c r="JZ10" s="104" t="str">
        <f t="shared" si="146"/>
        <v/>
      </c>
      <c r="KA10" s="104" t="str">
        <f t="shared" si="147"/>
        <v/>
      </c>
      <c r="KB10" s="104" t="str">
        <f t="shared" si="148"/>
        <v/>
      </c>
      <c r="KC10" s="104" t="str">
        <f t="shared" si="149"/>
        <v/>
      </c>
      <c r="KD10" s="104" t="str">
        <f t="shared" si="150"/>
        <v/>
      </c>
      <c r="KE10" s="104" t="str">
        <f t="shared" si="151"/>
        <v/>
      </c>
      <c r="KF10" s="105" t="str">
        <f t="shared" si="152"/>
        <v/>
      </c>
      <c r="KG10" s="109" t="str">
        <f t="shared" si="153"/>
        <v/>
      </c>
      <c r="KH10" s="102"/>
      <c r="KI10" s="102"/>
      <c r="KJ10" s="104" t="str">
        <f t="shared" si="154"/>
        <v/>
      </c>
      <c r="KK10" s="102"/>
      <c r="KL10" s="104" t="str">
        <f t="shared" si="155"/>
        <v/>
      </c>
      <c r="KM10" s="102"/>
      <c r="KN10" s="102"/>
      <c r="KO10" s="104" t="str">
        <f t="shared" si="156"/>
        <v/>
      </c>
      <c r="KP10" s="102"/>
      <c r="KQ10" s="104" t="str">
        <f t="shared" si="157"/>
        <v/>
      </c>
      <c r="KR10" s="102"/>
      <c r="KS10" s="102"/>
      <c r="KT10" s="104" t="str">
        <f t="shared" si="158"/>
        <v/>
      </c>
      <c r="KU10" s="118"/>
      <c r="KV10" s="104" t="str">
        <f t="shared" si="159"/>
        <v/>
      </c>
      <c r="KW10" s="102"/>
      <c r="KX10" s="102"/>
      <c r="KY10" s="104" t="str">
        <f t="shared" si="160"/>
        <v/>
      </c>
      <c r="KZ10" s="118"/>
      <c r="LA10" s="104" t="str">
        <f t="shared" si="161"/>
        <v/>
      </c>
      <c r="LB10" s="102"/>
      <c r="LC10" s="102"/>
      <c r="LD10" s="104" t="str">
        <f t="shared" si="162"/>
        <v/>
      </c>
      <c r="LE10" s="102"/>
      <c r="LF10" s="104" t="str">
        <f t="shared" si="163"/>
        <v/>
      </c>
      <c r="LG10" s="104" t="str">
        <f t="shared" si="164"/>
        <v/>
      </c>
      <c r="LH10" s="104" t="str">
        <f t="shared" si="165"/>
        <v/>
      </c>
      <c r="LI10" s="104" t="str">
        <f t="shared" si="166"/>
        <v/>
      </c>
      <c r="LJ10" s="104" t="str">
        <f t="shared" si="167"/>
        <v/>
      </c>
      <c r="LK10" s="104" t="str">
        <f t="shared" si="168"/>
        <v/>
      </c>
      <c r="LL10" s="105" t="str">
        <f t="shared" si="169"/>
        <v/>
      </c>
      <c r="LM10" s="109" t="str">
        <f t="shared" si="170"/>
        <v/>
      </c>
      <c r="LN10" s="102"/>
      <c r="LO10" s="102"/>
      <c r="LP10" s="104" t="str">
        <f t="shared" si="171"/>
        <v/>
      </c>
      <c r="LQ10" s="102"/>
      <c r="LR10" s="104" t="str">
        <f t="shared" si="172"/>
        <v/>
      </c>
      <c r="LS10" s="102"/>
      <c r="LT10" s="102"/>
      <c r="LU10" s="104" t="str">
        <f t="shared" si="173"/>
        <v/>
      </c>
      <c r="LV10" s="102"/>
      <c r="LW10" s="104" t="str">
        <f t="shared" si="174"/>
        <v/>
      </c>
      <c r="LX10" s="102"/>
      <c r="LY10" s="102"/>
      <c r="LZ10" s="104" t="str">
        <f t="shared" si="175"/>
        <v/>
      </c>
      <c r="MA10" s="118"/>
      <c r="MB10" s="104" t="str">
        <f t="shared" si="176"/>
        <v/>
      </c>
      <c r="MC10" s="102"/>
      <c r="MD10" s="102"/>
      <c r="ME10" s="104" t="str">
        <f t="shared" si="177"/>
        <v/>
      </c>
      <c r="MF10" s="118"/>
      <c r="MG10" s="104" t="str">
        <f t="shared" si="178"/>
        <v/>
      </c>
      <c r="MH10" s="102"/>
      <c r="MI10" s="102"/>
      <c r="MJ10" s="104" t="str">
        <f t="shared" si="179"/>
        <v/>
      </c>
      <c r="MK10" s="102"/>
      <c r="ML10" s="104" t="str">
        <f t="shared" si="180"/>
        <v/>
      </c>
      <c r="MM10" s="104" t="str">
        <f t="shared" si="181"/>
        <v/>
      </c>
      <c r="MN10" s="104" t="str">
        <f t="shared" si="182"/>
        <v/>
      </c>
      <c r="MO10" s="104" t="str">
        <f t="shared" si="183"/>
        <v/>
      </c>
      <c r="MP10" s="104" t="str">
        <f t="shared" si="184"/>
        <v/>
      </c>
      <c r="MQ10" s="104" t="str">
        <f t="shared" si="185"/>
        <v/>
      </c>
      <c r="MR10" s="105" t="str">
        <f t="shared" si="186"/>
        <v/>
      </c>
      <c r="MS10" s="109" t="str">
        <f t="shared" si="187"/>
        <v/>
      </c>
      <c r="MT10" s="102"/>
      <c r="MU10" s="102"/>
      <c r="MV10" s="104" t="str">
        <f t="shared" si="188"/>
        <v/>
      </c>
      <c r="MW10" s="102"/>
      <c r="MX10" s="104" t="str">
        <f t="shared" si="189"/>
        <v/>
      </c>
      <c r="MY10" s="102"/>
      <c r="MZ10" s="102"/>
      <c r="NA10" s="104" t="str">
        <f t="shared" si="190"/>
        <v/>
      </c>
      <c r="NB10" s="102"/>
      <c r="NC10" s="104" t="str">
        <f t="shared" si="191"/>
        <v/>
      </c>
      <c r="ND10" s="102"/>
      <c r="NE10" s="102"/>
      <c r="NF10" s="104" t="str">
        <f t="shared" si="192"/>
        <v/>
      </c>
      <c r="NG10" s="118"/>
      <c r="NH10" s="104" t="str">
        <f t="shared" si="193"/>
        <v/>
      </c>
      <c r="NI10" s="102"/>
      <c r="NJ10" s="102"/>
      <c r="NK10" s="104" t="str">
        <f t="shared" si="194"/>
        <v/>
      </c>
      <c r="NL10" s="118"/>
      <c r="NM10" s="104" t="str">
        <f t="shared" si="195"/>
        <v/>
      </c>
      <c r="NN10" s="102"/>
      <c r="NO10" s="102"/>
      <c r="NP10" s="104" t="str">
        <f t="shared" si="196"/>
        <v/>
      </c>
      <c r="NQ10" s="102"/>
      <c r="NR10" s="104" t="str">
        <f t="shared" si="197"/>
        <v/>
      </c>
      <c r="NS10" s="104" t="str">
        <f t="shared" si="198"/>
        <v/>
      </c>
      <c r="NT10" s="104" t="str">
        <f t="shared" si="199"/>
        <v/>
      </c>
      <c r="NU10" s="104" t="str">
        <f t="shared" si="200"/>
        <v/>
      </c>
      <c r="NV10" s="104" t="str">
        <f t="shared" si="201"/>
        <v/>
      </c>
      <c r="NW10" s="104" t="str">
        <f t="shared" si="202"/>
        <v/>
      </c>
      <c r="NX10" s="105" t="str">
        <f t="shared" si="203"/>
        <v/>
      </c>
      <c r="NY10" s="109" t="str">
        <f t="shared" si="204"/>
        <v/>
      </c>
      <c r="OA10" s="104">
        <f t="shared" si="205"/>
        <v>12.05</v>
      </c>
      <c r="OB10" s="104">
        <f t="shared" si="206"/>
        <v>11.3375</v>
      </c>
      <c r="OC10" s="104">
        <f t="shared" si="207"/>
        <v>13.222000000000001</v>
      </c>
      <c r="OD10" s="104">
        <f t="shared" si="208"/>
        <v>16.468875000000001</v>
      </c>
      <c r="OE10" s="104">
        <f t="shared" si="209"/>
        <v>6.21875</v>
      </c>
      <c r="OF10" s="104">
        <f t="shared" si="210"/>
        <v>11</v>
      </c>
      <c r="OG10" s="104">
        <f t="shared" si="211"/>
        <v>15</v>
      </c>
      <c r="OH10" s="104">
        <f t="shared" si="212"/>
        <v>4.4749999999999996</v>
      </c>
      <c r="OI10" s="104" t="str">
        <f t="shared" si="213"/>
        <v/>
      </c>
      <c r="OJ10" s="104" t="str">
        <f t="shared" si="214"/>
        <v/>
      </c>
      <c r="OK10" s="104" t="str">
        <f t="shared" si="215"/>
        <v/>
      </c>
      <c r="OL10" s="104" t="str">
        <f t="shared" si="216"/>
        <v/>
      </c>
      <c r="OM10" s="134"/>
      <c r="ON10" s="104">
        <f t="shared" si="217"/>
        <v>10.243333333333334</v>
      </c>
      <c r="OO10" s="104">
        <f t="shared" si="218"/>
        <v>6.403645833333333</v>
      </c>
      <c r="OP10" s="104">
        <f t="shared" si="219"/>
        <v>10.547854166666665</v>
      </c>
      <c r="OQ10" s="104">
        <f t="shared" si="220"/>
        <v>11.866604166666667</v>
      </c>
      <c r="OR10" s="105">
        <f t="shared" si="221"/>
        <v>25</v>
      </c>
      <c r="OS10" s="105">
        <f t="shared" si="222"/>
        <v>30</v>
      </c>
      <c r="OT10" s="134"/>
      <c r="OU10" s="109">
        <f t="shared" si="223"/>
        <v>6</v>
      </c>
      <c r="OW10" s="95" t="s">
        <v>35</v>
      </c>
      <c r="OX10" s="95" t="s">
        <v>34</v>
      </c>
      <c r="OY10" s="95" t="s">
        <v>35</v>
      </c>
      <c r="OZ10" s="95" t="s">
        <v>34</v>
      </c>
      <c r="PA10" s="95"/>
      <c r="PB10" s="95" t="s">
        <v>34</v>
      </c>
      <c r="PC10" s="95"/>
      <c r="PD10" s="95"/>
      <c r="PE10" s="95"/>
      <c r="PF10" s="95"/>
    </row>
    <row r="11" spans="1:422" x14ac:dyDescent="0.3">
      <c r="A11" s="103" t="e">
        <f t="shared" si="0"/>
        <v>#VALUE!</v>
      </c>
      <c r="B11" s="195" t="s">
        <v>319</v>
      </c>
      <c r="C11" s="195" t="s">
        <v>319</v>
      </c>
      <c r="D11" s="195" t="s">
        <v>341</v>
      </c>
      <c r="E11" s="196"/>
      <c r="F11" s="102">
        <v>13</v>
      </c>
      <c r="G11" s="102">
        <v>14.5</v>
      </c>
      <c r="H11" s="104">
        <f t="shared" si="1"/>
        <v>13.899999999999999</v>
      </c>
      <c r="I11" s="102"/>
      <c r="J11" s="104">
        <f t="shared" si="2"/>
        <v>13.899999999999999</v>
      </c>
      <c r="K11" s="102">
        <v>15</v>
      </c>
      <c r="L11" s="102">
        <v>14.5</v>
      </c>
      <c r="M11" s="104">
        <f t="shared" si="3"/>
        <v>14.7</v>
      </c>
      <c r="N11" s="102"/>
      <c r="O11" s="104">
        <f t="shared" si="4"/>
        <v>14.7</v>
      </c>
      <c r="P11" s="102"/>
      <c r="Q11" s="102"/>
      <c r="R11" s="104" t="str">
        <f t="shared" si="5"/>
        <v/>
      </c>
      <c r="S11" s="118"/>
      <c r="T11" s="104" t="str">
        <f t="shared" si="6"/>
        <v/>
      </c>
      <c r="U11" s="102"/>
      <c r="V11" s="102"/>
      <c r="W11" s="104" t="str">
        <f t="shared" si="7"/>
        <v/>
      </c>
      <c r="X11" s="118"/>
      <c r="Y11" s="104" t="str">
        <f t="shared" si="8"/>
        <v/>
      </c>
      <c r="Z11" s="102"/>
      <c r="AA11" s="102"/>
      <c r="AB11" s="104" t="str">
        <f t="shared" si="9"/>
        <v/>
      </c>
      <c r="AC11" s="102"/>
      <c r="AD11" s="104" t="str">
        <f t="shared" si="10"/>
        <v/>
      </c>
      <c r="AE11" s="104">
        <f t="shared" si="11"/>
        <v>14</v>
      </c>
      <c r="AF11" s="104">
        <f t="shared" si="12"/>
        <v>14.5</v>
      </c>
      <c r="AG11" s="104">
        <f t="shared" si="13"/>
        <v>14.299999999999999</v>
      </c>
      <c r="AH11" s="104" t="str">
        <f t="shared" si="14"/>
        <v/>
      </c>
      <c r="AI11" s="104">
        <f t="shared" si="15"/>
        <v>14.299999999999999</v>
      </c>
      <c r="AJ11" s="105">
        <f t="shared" si="16"/>
        <v>5</v>
      </c>
      <c r="AK11" s="109">
        <f t="shared" si="17"/>
        <v>3</v>
      </c>
      <c r="AL11" s="102">
        <v>11</v>
      </c>
      <c r="AM11" s="102">
        <v>11</v>
      </c>
      <c r="AN11" s="104">
        <f t="shared" si="18"/>
        <v>11</v>
      </c>
      <c r="AO11" s="102"/>
      <c r="AP11" s="104">
        <f t="shared" si="19"/>
        <v>11</v>
      </c>
      <c r="AQ11" s="102">
        <v>14</v>
      </c>
      <c r="AR11" s="102">
        <v>11.5</v>
      </c>
      <c r="AS11" s="104">
        <f t="shared" si="20"/>
        <v>12.5</v>
      </c>
      <c r="AT11" s="102"/>
      <c r="AU11" s="104">
        <f t="shared" si="21"/>
        <v>12.5</v>
      </c>
      <c r="AV11" s="102"/>
      <c r="AW11" s="102"/>
      <c r="AX11" s="104" t="str">
        <f t="shared" si="22"/>
        <v/>
      </c>
      <c r="AY11" s="118"/>
      <c r="AZ11" s="104" t="str">
        <f t="shared" si="23"/>
        <v/>
      </c>
      <c r="BA11" s="102"/>
      <c r="BB11" s="102"/>
      <c r="BC11" s="104" t="str">
        <f t="shared" si="24"/>
        <v/>
      </c>
      <c r="BD11" s="118"/>
      <c r="BE11" s="104" t="str">
        <f t="shared" si="25"/>
        <v/>
      </c>
      <c r="BF11" s="102"/>
      <c r="BG11" s="102"/>
      <c r="BH11" s="104" t="str">
        <f t="shared" si="26"/>
        <v/>
      </c>
      <c r="BI11" s="102"/>
      <c r="BJ11" s="104" t="str">
        <f t="shared" si="27"/>
        <v/>
      </c>
      <c r="BK11" s="104">
        <f t="shared" si="28"/>
        <v>12.875</v>
      </c>
      <c r="BL11" s="104">
        <f t="shared" si="29"/>
        <v>11.3125</v>
      </c>
      <c r="BM11" s="104">
        <f t="shared" si="30"/>
        <v>11.9375</v>
      </c>
      <c r="BN11" s="104" t="str">
        <f t="shared" si="31"/>
        <v/>
      </c>
      <c r="BO11" s="104">
        <f t="shared" si="32"/>
        <v>11.9375</v>
      </c>
      <c r="BP11" s="105">
        <f t="shared" si="33"/>
        <v>5</v>
      </c>
      <c r="BQ11" s="109">
        <f t="shared" si="34"/>
        <v>12</v>
      </c>
      <c r="BR11" s="102">
        <v>13.58</v>
      </c>
      <c r="BS11" s="102">
        <v>10.5</v>
      </c>
      <c r="BT11" s="104">
        <f t="shared" si="35"/>
        <v>11.731999999999999</v>
      </c>
      <c r="BU11" s="102"/>
      <c r="BV11" s="104">
        <f t="shared" si="36"/>
        <v>11.731999999999999</v>
      </c>
      <c r="BW11" s="102">
        <v>11.926666666666668</v>
      </c>
      <c r="BX11" s="102">
        <v>12</v>
      </c>
      <c r="BY11" s="104">
        <f t="shared" si="37"/>
        <v>11.970666666666666</v>
      </c>
      <c r="BZ11" s="102"/>
      <c r="CA11" s="104">
        <f t="shared" si="38"/>
        <v>11.970666666666666</v>
      </c>
      <c r="CB11" s="102"/>
      <c r="CC11" s="102"/>
      <c r="CD11" s="104" t="str">
        <f t="shared" si="39"/>
        <v/>
      </c>
      <c r="CE11" s="118"/>
      <c r="CF11" s="104" t="str">
        <f t="shared" si="40"/>
        <v/>
      </c>
      <c r="CG11" s="102"/>
      <c r="CH11" s="102"/>
      <c r="CI11" s="104" t="str">
        <f t="shared" si="41"/>
        <v/>
      </c>
      <c r="CJ11" s="118"/>
      <c r="CK11" s="104" t="str">
        <f t="shared" si="42"/>
        <v/>
      </c>
      <c r="CL11" s="102"/>
      <c r="CM11" s="102"/>
      <c r="CN11" s="104" t="str">
        <f t="shared" si="43"/>
        <v/>
      </c>
      <c r="CO11" s="102"/>
      <c r="CP11" s="104" t="str">
        <f t="shared" si="44"/>
        <v/>
      </c>
      <c r="CQ11" s="104">
        <f t="shared" si="45"/>
        <v>12.753333333333334</v>
      </c>
      <c r="CR11" s="104">
        <f t="shared" si="46"/>
        <v>11.25</v>
      </c>
      <c r="CS11" s="104">
        <f t="shared" si="47"/>
        <v>11.851333333333333</v>
      </c>
      <c r="CT11" s="104" t="str">
        <f t="shared" si="48"/>
        <v/>
      </c>
      <c r="CU11" s="104">
        <f t="shared" si="49"/>
        <v>11.851333333333333</v>
      </c>
      <c r="CV11" s="105">
        <f t="shared" si="50"/>
        <v>5</v>
      </c>
      <c r="CW11" s="109">
        <f t="shared" si="51"/>
        <v>8</v>
      </c>
      <c r="CX11" s="102">
        <v>15.16</v>
      </c>
      <c r="CY11" s="102">
        <v>10</v>
      </c>
      <c r="CZ11" s="104">
        <f t="shared" si="52"/>
        <v>12.064</v>
      </c>
      <c r="DA11" s="102"/>
      <c r="DB11" s="104">
        <f t="shared" si="53"/>
        <v>12.064</v>
      </c>
      <c r="DC11" s="102">
        <v>15.24</v>
      </c>
      <c r="DD11" s="102">
        <v>18</v>
      </c>
      <c r="DE11" s="104">
        <f t="shared" si="54"/>
        <v>16.896000000000001</v>
      </c>
      <c r="DF11" s="102"/>
      <c r="DG11" s="104">
        <f t="shared" si="55"/>
        <v>16.896000000000001</v>
      </c>
      <c r="DH11" s="102">
        <v>16.48</v>
      </c>
      <c r="DI11" s="102">
        <v>11.5</v>
      </c>
      <c r="DJ11" s="104">
        <f t="shared" si="56"/>
        <v>13.492000000000001</v>
      </c>
      <c r="DK11" s="118"/>
      <c r="DL11" s="104">
        <f t="shared" si="57"/>
        <v>13.492000000000001</v>
      </c>
      <c r="DM11" s="102"/>
      <c r="DN11" s="102"/>
      <c r="DO11" s="104" t="str">
        <f t="shared" si="58"/>
        <v/>
      </c>
      <c r="DP11" s="118"/>
      <c r="DQ11" s="104" t="str">
        <f t="shared" si="59"/>
        <v/>
      </c>
      <c r="DR11" s="102"/>
      <c r="DS11" s="102"/>
      <c r="DT11" s="104" t="str">
        <f t="shared" si="60"/>
        <v/>
      </c>
      <c r="DU11" s="102"/>
      <c r="DV11" s="104" t="str">
        <f t="shared" si="61"/>
        <v/>
      </c>
      <c r="DW11" s="104">
        <f t="shared" si="62"/>
        <v>15.597500000000002</v>
      </c>
      <c r="DX11" s="104">
        <f t="shared" si="63"/>
        <v>12.96875</v>
      </c>
      <c r="DY11" s="104">
        <f t="shared" si="64"/>
        <v>14.020250000000001</v>
      </c>
      <c r="DZ11" s="104" t="str">
        <f t="shared" si="65"/>
        <v/>
      </c>
      <c r="EA11" s="104">
        <f t="shared" si="66"/>
        <v>14.020250000000001</v>
      </c>
      <c r="EB11" s="105">
        <f t="shared" si="67"/>
        <v>5</v>
      </c>
      <c r="EC11" s="109">
        <f t="shared" si="68"/>
        <v>8</v>
      </c>
      <c r="ED11" s="102">
        <v>12.5</v>
      </c>
      <c r="EE11" s="102">
        <v>4</v>
      </c>
      <c r="EF11" s="104">
        <f t="shared" si="69"/>
        <v>7.4</v>
      </c>
      <c r="EG11" s="102">
        <v>3.25</v>
      </c>
      <c r="EH11" s="104">
        <f t="shared" si="70"/>
        <v>7.4</v>
      </c>
      <c r="EI11" s="102">
        <v>14</v>
      </c>
      <c r="EJ11" s="102">
        <v>4</v>
      </c>
      <c r="EK11" s="104">
        <f t="shared" si="71"/>
        <v>8</v>
      </c>
      <c r="EL11" s="102">
        <v>4.25</v>
      </c>
      <c r="EM11" s="104">
        <f t="shared" si="72"/>
        <v>8</v>
      </c>
      <c r="EN11" s="102">
        <v>15.5</v>
      </c>
      <c r="EO11" s="102">
        <v>1.5</v>
      </c>
      <c r="EP11" s="104">
        <f t="shared" si="73"/>
        <v>7.1</v>
      </c>
      <c r="EQ11" s="118">
        <v>9.25</v>
      </c>
      <c r="ER11" s="104">
        <f t="shared" si="74"/>
        <v>11.75</v>
      </c>
      <c r="ES11" s="102"/>
      <c r="ET11" s="102"/>
      <c r="EU11" s="104" t="str">
        <f t="shared" si="75"/>
        <v/>
      </c>
      <c r="EV11" s="118"/>
      <c r="EW11" s="104" t="str">
        <f t="shared" si="76"/>
        <v/>
      </c>
      <c r="EX11" s="102"/>
      <c r="EY11" s="102"/>
      <c r="EZ11" s="104" t="str">
        <f t="shared" si="77"/>
        <v/>
      </c>
      <c r="FA11" s="102"/>
      <c r="FB11" s="104" t="str">
        <f t="shared" si="78"/>
        <v/>
      </c>
      <c r="FC11" s="104">
        <f t="shared" si="79"/>
        <v>13.8125</v>
      </c>
      <c r="FD11" s="104">
        <f t="shared" si="80"/>
        <v>3.53125</v>
      </c>
      <c r="FE11" s="104">
        <f t="shared" si="81"/>
        <v>7.6437499999999998</v>
      </c>
      <c r="FF11" s="104">
        <f t="shared" si="82"/>
        <v>4.875</v>
      </c>
      <c r="FG11" s="104">
        <f t="shared" si="83"/>
        <v>8.515625</v>
      </c>
      <c r="FH11" s="105">
        <f t="shared" si="84"/>
        <v>0</v>
      </c>
      <c r="FI11" s="109">
        <f t="shared" si="85"/>
        <v>11</v>
      </c>
      <c r="FJ11" s="102">
        <v>14</v>
      </c>
      <c r="FK11" s="102">
        <v>14</v>
      </c>
      <c r="FL11" s="104">
        <f t="shared" si="86"/>
        <v>14</v>
      </c>
      <c r="FM11" s="102"/>
      <c r="FN11" s="104">
        <f t="shared" si="87"/>
        <v>14</v>
      </c>
      <c r="FO11" s="102">
        <v>12</v>
      </c>
      <c r="FP11" s="102">
        <v>12</v>
      </c>
      <c r="FQ11" s="104">
        <f t="shared" si="88"/>
        <v>12</v>
      </c>
      <c r="FR11" s="102"/>
      <c r="FS11" s="104">
        <f t="shared" si="89"/>
        <v>12</v>
      </c>
      <c r="FT11" s="102"/>
      <c r="FU11" s="102"/>
      <c r="FV11" s="104" t="str">
        <f t="shared" si="90"/>
        <v/>
      </c>
      <c r="FW11" s="118"/>
      <c r="FX11" s="104" t="str">
        <f t="shared" si="91"/>
        <v/>
      </c>
      <c r="FY11" s="102"/>
      <c r="FZ11" s="102"/>
      <c r="GA11" s="104" t="str">
        <f t="shared" si="92"/>
        <v/>
      </c>
      <c r="GB11" s="118"/>
      <c r="GC11" s="104" t="str">
        <f t="shared" si="93"/>
        <v/>
      </c>
      <c r="GD11" s="102"/>
      <c r="GE11" s="102"/>
      <c r="GF11" s="104" t="str">
        <f t="shared" si="94"/>
        <v/>
      </c>
      <c r="GG11" s="102"/>
      <c r="GH11" s="104" t="str">
        <f t="shared" si="95"/>
        <v/>
      </c>
      <c r="GI11" s="104">
        <f t="shared" si="96"/>
        <v>13</v>
      </c>
      <c r="GJ11" s="104">
        <f t="shared" si="97"/>
        <v>13</v>
      </c>
      <c r="GK11" s="104">
        <f t="shared" si="98"/>
        <v>13</v>
      </c>
      <c r="GL11" s="104" t="str">
        <f t="shared" si="99"/>
        <v/>
      </c>
      <c r="GM11" s="104">
        <f t="shared" si="100"/>
        <v>13</v>
      </c>
      <c r="GN11" s="105">
        <f t="shared" si="101"/>
        <v>3</v>
      </c>
      <c r="GO11" s="109">
        <f t="shared" si="102"/>
        <v>2</v>
      </c>
      <c r="GP11" s="102"/>
      <c r="GQ11" s="102"/>
      <c r="GR11" s="104" t="str">
        <f t="shared" si="103"/>
        <v/>
      </c>
      <c r="GS11" s="102"/>
      <c r="GT11" s="104" t="str">
        <f t="shared" si="104"/>
        <v/>
      </c>
      <c r="GU11" s="102"/>
      <c r="GV11" s="102"/>
      <c r="GW11" s="104" t="str">
        <f t="shared" si="105"/>
        <v/>
      </c>
      <c r="GX11" s="102"/>
      <c r="GY11" s="104" t="str">
        <f t="shared" si="106"/>
        <v/>
      </c>
      <c r="GZ11" s="102">
        <v>10</v>
      </c>
      <c r="HA11" s="102"/>
      <c r="HB11" s="104">
        <f t="shared" si="107"/>
        <v>10</v>
      </c>
      <c r="HC11" s="118"/>
      <c r="HD11" s="104">
        <f t="shared" si="108"/>
        <v>10</v>
      </c>
      <c r="HE11" s="102"/>
      <c r="HF11" s="102"/>
      <c r="HG11" s="104" t="str">
        <f t="shared" si="109"/>
        <v/>
      </c>
      <c r="HH11" s="118"/>
      <c r="HI11" s="104" t="str">
        <f t="shared" si="110"/>
        <v/>
      </c>
      <c r="HJ11" s="102"/>
      <c r="HK11" s="102"/>
      <c r="HL11" s="104" t="str">
        <f t="shared" si="111"/>
        <v/>
      </c>
      <c r="HM11" s="102"/>
      <c r="HN11" s="104" t="str">
        <f t="shared" si="112"/>
        <v/>
      </c>
      <c r="HO11" s="104">
        <f t="shared" si="113"/>
        <v>10</v>
      </c>
      <c r="HP11" s="104" t="str">
        <f t="shared" si="114"/>
        <v/>
      </c>
      <c r="HQ11" s="104">
        <f t="shared" si="115"/>
        <v>10</v>
      </c>
      <c r="HR11" s="104" t="str">
        <f t="shared" si="116"/>
        <v/>
      </c>
      <c r="HS11" s="104">
        <f t="shared" si="117"/>
        <v>10</v>
      </c>
      <c r="HT11" s="105">
        <f t="shared" si="118"/>
        <v>2</v>
      </c>
      <c r="HU11" s="109">
        <f t="shared" si="119"/>
        <v>18</v>
      </c>
      <c r="HV11" s="102">
        <v>4.25</v>
      </c>
      <c r="HW11" s="102">
        <v>14.5</v>
      </c>
      <c r="HX11" s="104">
        <f t="shared" si="120"/>
        <v>10.399999999999999</v>
      </c>
      <c r="HY11" s="102"/>
      <c r="HZ11" s="104">
        <f t="shared" si="121"/>
        <v>10.399999999999999</v>
      </c>
      <c r="IA11" s="102"/>
      <c r="IB11" s="102"/>
      <c r="IC11" s="104" t="str">
        <f t="shared" si="122"/>
        <v/>
      </c>
      <c r="ID11" s="102"/>
      <c r="IE11" s="104" t="str">
        <f t="shared" si="123"/>
        <v/>
      </c>
      <c r="IF11" s="102"/>
      <c r="IG11" s="102"/>
      <c r="IH11" s="104" t="str">
        <f t="shared" si="124"/>
        <v/>
      </c>
      <c r="II11" s="118"/>
      <c r="IJ11" s="104" t="str">
        <f t="shared" si="125"/>
        <v/>
      </c>
      <c r="IK11" s="102"/>
      <c r="IL11" s="102"/>
      <c r="IM11" s="104" t="str">
        <f t="shared" si="126"/>
        <v/>
      </c>
      <c r="IN11" s="118"/>
      <c r="IO11" s="104" t="str">
        <f t="shared" si="127"/>
        <v/>
      </c>
      <c r="IP11" s="102"/>
      <c r="IQ11" s="102"/>
      <c r="IR11" s="104" t="str">
        <f t="shared" si="128"/>
        <v/>
      </c>
      <c r="IS11" s="102"/>
      <c r="IT11" s="104" t="str">
        <f t="shared" si="129"/>
        <v/>
      </c>
      <c r="IU11" s="104">
        <f t="shared" si="130"/>
        <v>2.125</v>
      </c>
      <c r="IV11" s="104">
        <f t="shared" si="131"/>
        <v>7.25</v>
      </c>
      <c r="IW11" s="104">
        <f t="shared" si="132"/>
        <v>5.1999999999999993</v>
      </c>
      <c r="IX11" s="104" t="str">
        <f t="shared" si="133"/>
        <v/>
      </c>
      <c r="IY11" s="104">
        <f t="shared" si="134"/>
        <v>5.1999999999999993</v>
      </c>
      <c r="IZ11" s="105">
        <f t="shared" si="135"/>
        <v>0</v>
      </c>
      <c r="JA11" s="109">
        <f t="shared" si="136"/>
        <v>13</v>
      </c>
      <c r="JB11" s="102"/>
      <c r="JC11" s="102"/>
      <c r="JD11" s="104" t="str">
        <f t="shared" si="137"/>
        <v/>
      </c>
      <c r="JE11" s="102"/>
      <c r="JF11" s="104" t="str">
        <f t="shared" si="138"/>
        <v/>
      </c>
      <c r="JG11" s="102"/>
      <c r="JH11" s="102"/>
      <c r="JI11" s="104" t="str">
        <f t="shared" si="139"/>
        <v/>
      </c>
      <c r="JJ11" s="102"/>
      <c r="JK11" s="104" t="str">
        <f t="shared" si="140"/>
        <v/>
      </c>
      <c r="JL11" s="102"/>
      <c r="JM11" s="102"/>
      <c r="JN11" s="104" t="str">
        <f t="shared" si="141"/>
        <v/>
      </c>
      <c r="JO11" s="118"/>
      <c r="JP11" s="104" t="str">
        <f t="shared" si="142"/>
        <v/>
      </c>
      <c r="JQ11" s="102"/>
      <c r="JR11" s="102"/>
      <c r="JS11" s="104" t="str">
        <f t="shared" si="143"/>
        <v/>
      </c>
      <c r="JT11" s="118"/>
      <c r="JU11" s="104" t="str">
        <f t="shared" si="144"/>
        <v/>
      </c>
      <c r="JV11" s="102"/>
      <c r="JW11" s="102"/>
      <c r="JX11" s="104" t="str">
        <f t="shared" si="145"/>
        <v/>
      </c>
      <c r="JY11" s="102"/>
      <c r="JZ11" s="104" t="str">
        <f t="shared" si="146"/>
        <v/>
      </c>
      <c r="KA11" s="104" t="str">
        <f t="shared" si="147"/>
        <v/>
      </c>
      <c r="KB11" s="104" t="str">
        <f t="shared" si="148"/>
        <v/>
      </c>
      <c r="KC11" s="104" t="str">
        <f t="shared" si="149"/>
        <v/>
      </c>
      <c r="KD11" s="104" t="str">
        <f t="shared" si="150"/>
        <v/>
      </c>
      <c r="KE11" s="104" t="str">
        <f t="shared" si="151"/>
        <v/>
      </c>
      <c r="KF11" s="105" t="str">
        <f t="shared" si="152"/>
        <v/>
      </c>
      <c r="KG11" s="109" t="str">
        <f t="shared" si="153"/>
        <v/>
      </c>
      <c r="KH11" s="102"/>
      <c r="KI11" s="102"/>
      <c r="KJ11" s="104" t="str">
        <f t="shared" si="154"/>
        <v/>
      </c>
      <c r="KK11" s="102"/>
      <c r="KL11" s="104" t="str">
        <f t="shared" si="155"/>
        <v/>
      </c>
      <c r="KM11" s="102"/>
      <c r="KN11" s="102"/>
      <c r="KO11" s="104" t="str">
        <f t="shared" si="156"/>
        <v/>
      </c>
      <c r="KP11" s="102"/>
      <c r="KQ11" s="104" t="str">
        <f t="shared" si="157"/>
        <v/>
      </c>
      <c r="KR11" s="102"/>
      <c r="KS11" s="102"/>
      <c r="KT11" s="104" t="str">
        <f t="shared" si="158"/>
        <v/>
      </c>
      <c r="KU11" s="118"/>
      <c r="KV11" s="104" t="str">
        <f t="shared" si="159"/>
        <v/>
      </c>
      <c r="KW11" s="102"/>
      <c r="KX11" s="102"/>
      <c r="KY11" s="104" t="str">
        <f t="shared" si="160"/>
        <v/>
      </c>
      <c r="KZ11" s="118"/>
      <c r="LA11" s="104" t="str">
        <f t="shared" si="161"/>
        <v/>
      </c>
      <c r="LB11" s="102"/>
      <c r="LC11" s="102"/>
      <c r="LD11" s="104" t="str">
        <f t="shared" si="162"/>
        <v/>
      </c>
      <c r="LE11" s="102"/>
      <c r="LF11" s="104" t="str">
        <f t="shared" si="163"/>
        <v/>
      </c>
      <c r="LG11" s="104" t="str">
        <f t="shared" si="164"/>
        <v/>
      </c>
      <c r="LH11" s="104" t="str">
        <f t="shared" si="165"/>
        <v/>
      </c>
      <c r="LI11" s="104" t="str">
        <f t="shared" si="166"/>
        <v/>
      </c>
      <c r="LJ11" s="104" t="str">
        <f t="shared" si="167"/>
        <v/>
      </c>
      <c r="LK11" s="104" t="str">
        <f t="shared" si="168"/>
        <v/>
      </c>
      <c r="LL11" s="105" t="str">
        <f t="shared" si="169"/>
        <v/>
      </c>
      <c r="LM11" s="109" t="str">
        <f t="shared" si="170"/>
        <v/>
      </c>
      <c r="LN11" s="102"/>
      <c r="LO11" s="102"/>
      <c r="LP11" s="104" t="str">
        <f t="shared" si="171"/>
        <v/>
      </c>
      <c r="LQ11" s="102"/>
      <c r="LR11" s="104" t="str">
        <f t="shared" si="172"/>
        <v/>
      </c>
      <c r="LS11" s="102"/>
      <c r="LT11" s="102"/>
      <c r="LU11" s="104" t="str">
        <f t="shared" si="173"/>
        <v/>
      </c>
      <c r="LV11" s="102"/>
      <c r="LW11" s="104" t="str">
        <f t="shared" si="174"/>
        <v/>
      </c>
      <c r="LX11" s="102"/>
      <c r="LY11" s="102"/>
      <c r="LZ11" s="104" t="str">
        <f t="shared" si="175"/>
        <v/>
      </c>
      <c r="MA11" s="118"/>
      <c r="MB11" s="104" t="str">
        <f t="shared" si="176"/>
        <v/>
      </c>
      <c r="MC11" s="102"/>
      <c r="MD11" s="102"/>
      <c r="ME11" s="104" t="str">
        <f t="shared" si="177"/>
        <v/>
      </c>
      <c r="MF11" s="118"/>
      <c r="MG11" s="104" t="str">
        <f t="shared" si="178"/>
        <v/>
      </c>
      <c r="MH11" s="102"/>
      <c r="MI11" s="102"/>
      <c r="MJ11" s="104" t="str">
        <f t="shared" si="179"/>
        <v/>
      </c>
      <c r="MK11" s="102"/>
      <c r="ML11" s="104" t="str">
        <f t="shared" si="180"/>
        <v/>
      </c>
      <c r="MM11" s="104" t="str">
        <f t="shared" si="181"/>
        <v/>
      </c>
      <c r="MN11" s="104" t="str">
        <f t="shared" si="182"/>
        <v/>
      </c>
      <c r="MO11" s="104" t="str">
        <f t="shared" si="183"/>
        <v/>
      </c>
      <c r="MP11" s="104" t="str">
        <f t="shared" si="184"/>
        <v/>
      </c>
      <c r="MQ11" s="104" t="str">
        <f t="shared" si="185"/>
        <v/>
      </c>
      <c r="MR11" s="105" t="str">
        <f t="shared" si="186"/>
        <v/>
      </c>
      <c r="MS11" s="109" t="str">
        <f t="shared" si="187"/>
        <v/>
      </c>
      <c r="MT11" s="102"/>
      <c r="MU11" s="102"/>
      <c r="MV11" s="104" t="str">
        <f t="shared" si="188"/>
        <v/>
      </c>
      <c r="MW11" s="102"/>
      <c r="MX11" s="104" t="str">
        <f t="shared" si="189"/>
        <v/>
      </c>
      <c r="MY11" s="102"/>
      <c r="MZ11" s="102"/>
      <c r="NA11" s="104" t="str">
        <f t="shared" si="190"/>
        <v/>
      </c>
      <c r="NB11" s="102"/>
      <c r="NC11" s="104" t="str">
        <f t="shared" si="191"/>
        <v/>
      </c>
      <c r="ND11" s="102"/>
      <c r="NE11" s="102"/>
      <c r="NF11" s="104" t="str">
        <f t="shared" si="192"/>
        <v/>
      </c>
      <c r="NG11" s="118"/>
      <c r="NH11" s="104" t="str">
        <f t="shared" si="193"/>
        <v/>
      </c>
      <c r="NI11" s="102"/>
      <c r="NJ11" s="102"/>
      <c r="NK11" s="104" t="str">
        <f t="shared" si="194"/>
        <v/>
      </c>
      <c r="NL11" s="118"/>
      <c r="NM11" s="104" t="str">
        <f t="shared" si="195"/>
        <v/>
      </c>
      <c r="NN11" s="102"/>
      <c r="NO11" s="102"/>
      <c r="NP11" s="104" t="str">
        <f t="shared" si="196"/>
        <v/>
      </c>
      <c r="NQ11" s="102"/>
      <c r="NR11" s="104" t="str">
        <f t="shared" si="197"/>
        <v/>
      </c>
      <c r="NS11" s="104" t="str">
        <f t="shared" si="198"/>
        <v/>
      </c>
      <c r="NT11" s="104" t="str">
        <f t="shared" si="199"/>
        <v/>
      </c>
      <c r="NU11" s="104" t="str">
        <f t="shared" si="200"/>
        <v/>
      </c>
      <c r="NV11" s="104" t="str">
        <f t="shared" si="201"/>
        <v/>
      </c>
      <c r="NW11" s="104" t="str">
        <f t="shared" si="202"/>
        <v/>
      </c>
      <c r="NX11" s="105" t="str">
        <f t="shared" si="203"/>
        <v/>
      </c>
      <c r="NY11" s="109" t="str">
        <f t="shared" si="204"/>
        <v/>
      </c>
      <c r="NZ11" s="3"/>
      <c r="OA11" s="104">
        <f t="shared" si="205"/>
        <v>14.299999999999999</v>
      </c>
      <c r="OB11" s="104">
        <f t="shared" si="206"/>
        <v>11.9375</v>
      </c>
      <c r="OC11" s="104">
        <f t="shared" si="207"/>
        <v>11.851333333333333</v>
      </c>
      <c r="OD11" s="104">
        <f t="shared" si="208"/>
        <v>14.020250000000001</v>
      </c>
      <c r="OE11" s="104">
        <f t="shared" si="209"/>
        <v>8.515625</v>
      </c>
      <c r="OF11" s="104">
        <f t="shared" si="210"/>
        <v>13</v>
      </c>
      <c r="OG11" s="104">
        <f t="shared" si="211"/>
        <v>10</v>
      </c>
      <c r="OH11" s="104">
        <f t="shared" si="212"/>
        <v>5.1999999999999993</v>
      </c>
      <c r="OI11" s="104" t="str">
        <f t="shared" si="213"/>
        <v/>
      </c>
      <c r="OJ11" s="104" t="str">
        <f t="shared" si="214"/>
        <v/>
      </c>
      <c r="OK11" s="104" t="str">
        <f t="shared" si="215"/>
        <v/>
      </c>
      <c r="OL11" s="104" t="str">
        <f t="shared" si="216"/>
        <v/>
      </c>
      <c r="OM11" s="133"/>
      <c r="ON11" s="104">
        <f t="shared" si="217"/>
        <v>10.360555555555555</v>
      </c>
      <c r="OO11" s="104">
        <f t="shared" si="218"/>
        <v>8.0583333333333336</v>
      </c>
      <c r="OP11" s="104">
        <f t="shared" si="219"/>
        <v>11.762555555555554</v>
      </c>
      <c r="OQ11" s="104">
        <f t="shared" si="220"/>
        <v>11.849743055555555</v>
      </c>
      <c r="OR11" s="105">
        <f t="shared" si="221"/>
        <v>25</v>
      </c>
      <c r="OS11" s="105">
        <f t="shared" si="222"/>
        <v>30</v>
      </c>
      <c r="OT11" s="133"/>
      <c r="OU11" s="109">
        <f t="shared" si="223"/>
        <v>7</v>
      </c>
      <c r="OV11" s="3"/>
      <c r="OW11" s="95" t="s">
        <v>34</v>
      </c>
      <c r="OX11" s="95" t="s">
        <v>34</v>
      </c>
      <c r="OY11" s="95" t="s">
        <v>34</v>
      </c>
      <c r="OZ11" s="95" t="s">
        <v>34</v>
      </c>
      <c r="PA11" s="95"/>
      <c r="PB11" s="95" t="s">
        <v>33</v>
      </c>
      <c r="PC11" s="95"/>
      <c r="PD11" s="95"/>
      <c r="PE11" s="95"/>
      <c r="PF11" s="95"/>
    </row>
    <row r="12" spans="1:422" s="3" customFormat="1" x14ac:dyDescent="0.3">
      <c r="A12" s="103" t="e">
        <f t="shared" si="0"/>
        <v>#VALUE!</v>
      </c>
      <c r="B12" s="195" t="s">
        <v>306</v>
      </c>
      <c r="C12" s="195" t="s">
        <v>306</v>
      </c>
      <c r="D12" s="195" t="s">
        <v>328</v>
      </c>
      <c r="E12" s="196"/>
      <c r="F12" s="102">
        <v>9.75</v>
      </c>
      <c r="G12" s="102">
        <v>9.75</v>
      </c>
      <c r="H12" s="104">
        <f t="shared" si="1"/>
        <v>9.75</v>
      </c>
      <c r="I12" s="102">
        <v>10.5</v>
      </c>
      <c r="J12" s="104">
        <f t="shared" si="2"/>
        <v>10.199999999999999</v>
      </c>
      <c r="K12" s="102">
        <v>9</v>
      </c>
      <c r="L12" s="102">
        <v>6.5</v>
      </c>
      <c r="M12" s="104">
        <f t="shared" si="3"/>
        <v>7.5</v>
      </c>
      <c r="N12" s="102">
        <v>10</v>
      </c>
      <c r="O12" s="104">
        <f t="shared" si="4"/>
        <v>9.6</v>
      </c>
      <c r="P12" s="102"/>
      <c r="Q12" s="102"/>
      <c r="R12" s="104" t="str">
        <f t="shared" si="5"/>
        <v/>
      </c>
      <c r="S12" s="118"/>
      <c r="T12" s="104" t="str">
        <f t="shared" si="6"/>
        <v/>
      </c>
      <c r="U12" s="102"/>
      <c r="V12" s="102"/>
      <c r="W12" s="104" t="str">
        <f t="shared" si="7"/>
        <v/>
      </c>
      <c r="X12" s="118"/>
      <c r="Y12" s="104" t="str">
        <f t="shared" si="8"/>
        <v/>
      </c>
      <c r="Z12" s="102"/>
      <c r="AA12" s="102"/>
      <c r="AB12" s="104" t="str">
        <f t="shared" si="9"/>
        <v/>
      </c>
      <c r="AC12" s="102"/>
      <c r="AD12" s="104" t="str">
        <f t="shared" si="10"/>
        <v/>
      </c>
      <c r="AE12" s="104">
        <f t="shared" si="11"/>
        <v>9.375</v>
      </c>
      <c r="AF12" s="104">
        <f t="shared" si="12"/>
        <v>8.125</v>
      </c>
      <c r="AG12" s="104">
        <f t="shared" si="13"/>
        <v>8.625</v>
      </c>
      <c r="AH12" s="104">
        <f t="shared" si="14"/>
        <v>10.25</v>
      </c>
      <c r="AI12" s="104">
        <f t="shared" si="15"/>
        <v>9.8999999999999986</v>
      </c>
      <c r="AJ12" s="105">
        <f t="shared" si="16"/>
        <v>0</v>
      </c>
      <c r="AK12" s="109">
        <f t="shared" si="17"/>
        <v>22</v>
      </c>
      <c r="AL12" s="102">
        <v>9</v>
      </c>
      <c r="AM12" s="102">
        <v>10</v>
      </c>
      <c r="AN12" s="104">
        <f t="shared" si="18"/>
        <v>9.6</v>
      </c>
      <c r="AO12" s="102">
        <v>15.5</v>
      </c>
      <c r="AP12" s="104">
        <f t="shared" si="19"/>
        <v>12.899999999999999</v>
      </c>
      <c r="AQ12" s="102">
        <v>16</v>
      </c>
      <c r="AR12" s="102">
        <v>6</v>
      </c>
      <c r="AS12" s="104">
        <f t="shared" si="20"/>
        <v>10</v>
      </c>
      <c r="AT12" s="102"/>
      <c r="AU12" s="104">
        <f t="shared" si="21"/>
        <v>10</v>
      </c>
      <c r="AV12" s="102"/>
      <c r="AW12" s="102"/>
      <c r="AX12" s="104" t="str">
        <f t="shared" si="22"/>
        <v/>
      </c>
      <c r="AY12" s="118"/>
      <c r="AZ12" s="104" t="str">
        <f t="shared" si="23"/>
        <v/>
      </c>
      <c r="BA12" s="102"/>
      <c r="BB12" s="102"/>
      <c r="BC12" s="104" t="str">
        <f t="shared" si="24"/>
        <v/>
      </c>
      <c r="BD12" s="118"/>
      <c r="BE12" s="104" t="str">
        <f t="shared" si="25"/>
        <v/>
      </c>
      <c r="BF12" s="102"/>
      <c r="BG12" s="102"/>
      <c r="BH12" s="104" t="str">
        <f t="shared" si="26"/>
        <v/>
      </c>
      <c r="BI12" s="102"/>
      <c r="BJ12" s="104" t="str">
        <f t="shared" si="27"/>
        <v/>
      </c>
      <c r="BK12" s="104">
        <f t="shared" si="28"/>
        <v>13.375</v>
      </c>
      <c r="BL12" s="104">
        <f t="shared" si="29"/>
        <v>7.5</v>
      </c>
      <c r="BM12" s="104">
        <f t="shared" si="30"/>
        <v>9.85</v>
      </c>
      <c r="BN12" s="104">
        <f t="shared" si="31"/>
        <v>5.8125</v>
      </c>
      <c r="BO12" s="104">
        <f t="shared" si="32"/>
        <v>11.087499999999999</v>
      </c>
      <c r="BP12" s="105">
        <f t="shared" si="33"/>
        <v>5</v>
      </c>
      <c r="BQ12" s="109">
        <f t="shared" si="34"/>
        <v>18</v>
      </c>
      <c r="BR12" s="102">
        <v>10.01</v>
      </c>
      <c r="BS12" s="102">
        <v>7</v>
      </c>
      <c r="BT12" s="104">
        <f t="shared" si="35"/>
        <v>8.2040000000000006</v>
      </c>
      <c r="BU12" s="102">
        <v>10</v>
      </c>
      <c r="BV12" s="104">
        <f t="shared" si="36"/>
        <v>10.004000000000001</v>
      </c>
      <c r="BW12" s="102">
        <v>7.57</v>
      </c>
      <c r="BX12" s="102">
        <v>8</v>
      </c>
      <c r="BY12" s="104">
        <f t="shared" si="37"/>
        <v>7.8280000000000003</v>
      </c>
      <c r="BZ12" s="102">
        <v>10</v>
      </c>
      <c r="CA12" s="104">
        <f t="shared" si="38"/>
        <v>9.0280000000000005</v>
      </c>
      <c r="CB12" s="102"/>
      <c r="CC12" s="102"/>
      <c r="CD12" s="104" t="str">
        <f t="shared" si="39"/>
        <v/>
      </c>
      <c r="CE12" s="118"/>
      <c r="CF12" s="104" t="str">
        <f t="shared" si="40"/>
        <v/>
      </c>
      <c r="CG12" s="102"/>
      <c r="CH12" s="102"/>
      <c r="CI12" s="104" t="str">
        <f t="shared" si="41"/>
        <v/>
      </c>
      <c r="CJ12" s="118"/>
      <c r="CK12" s="104" t="str">
        <f t="shared" si="42"/>
        <v/>
      </c>
      <c r="CL12" s="102"/>
      <c r="CM12" s="102"/>
      <c r="CN12" s="104" t="str">
        <f t="shared" si="43"/>
        <v/>
      </c>
      <c r="CO12" s="102"/>
      <c r="CP12" s="104" t="str">
        <f t="shared" si="44"/>
        <v/>
      </c>
      <c r="CQ12" s="104">
        <f t="shared" si="45"/>
        <v>8.7899999999999991</v>
      </c>
      <c r="CR12" s="104">
        <f t="shared" si="46"/>
        <v>7.5</v>
      </c>
      <c r="CS12" s="104">
        <f t="shared" si="47"/>
        <v>8.016</v>
      </c>
      <c r="CT12" s="104">
        <f t="shared" si="48"/>
        <v>10</v>
      </c>
      <c r="CU12" s="104">
        <f t="shared" si="49"/>
        <v>9.5160000000000018</v>
      </c>
      <c r="CV12" s="105">
        <f t="shared" si="50"/>
        <v>0</v>
      </c>
      <c r="CW12" s="109">
        <f t="shared" si="51"/>
        <v>20</v>
      </c>
      <c r="CX12" s="102">
        <v>10.74</v>
      </c>
      <c r="CY12" s="102">
        <v>17.5</v>
      </c>
      <c r="CZ12" s="104">
        <f t="shared" si="52"/>
        <v>14.795999999999999</v>
      </c>
      <c r="DA12" s="102"/>
      <c r="DB12" s="104">
        <f t="shared" si="53"/>
        <v>14.795999999999999</v>
      </c>
      <c r="DC12" s="102">
        <v>9.36</v>
      </c>
      <c r="DD12" s="102">
        <v>10</v>
      </c>
      <c r="DE12" s="104">
        <f t="shared" si="54"/>
        <v>9.7439999999999998</v>
      </c>
      <c r="DF12" s="102"/>
      <c r="DG12" s="104">
        <f t="shared" si="55"/>
        <v>9.7439999999999998</v>
      </c>
      <c r="DH12" s="102">
        <v>13.7</v>
      </c>
      <c r="DI12" s="102">
        <v>18.75</v>
      </c>
      <c r="DJ12" s="104">
        <f t="shared" si="56"/>
        <v>16.73</v>
      </c>
      <c r="DK12" s="118"/>
      <c r="DL12" s="104">
        <f t="shared" si="57"/>
        <v>16.73</v>
      </c>
      <c r="DM12" s="102"/>
      <c r="DN12" s="102"/>
      <c r="DO12" s="104" t="str">
        <f t="shared" si="58"/>
        <v/>
      </c>
      <c r="DP12" s="118"/>
      <c r="DQ12" s="104" t="str">
        <f t="shared" si="59"/>
        <v/>
      </c>
      <c r="DR12" s="102"/>
      <c r="DS12" s="102"/>
      <c r="DT12" s="104" t="str">
        <f t="shared" si="60"/>
        <v/>
      </c>
      <c r="DU12" s="102"/>
      <c r="DV12" s="104" t="str">
        <f t="shared" si="61"/>
        <v/>
      </c>
      <c r="DW12" s="104">
        <f t="shared" si="62"/>
        <v>11.233750000000001</v>
      </c>
      <c r="DX12" s="104">
        <f t="shared" si="63"/>
        <v>15.546875</v>
      </c>
      <c r="DY12" s="104">
        <f t="shared" si="64"/>
        <v>13.821624999999999</v>
      </c>
      <c r="DZ12" s="104" t="str">
        <f t="shared" si="65"/>
        <v/>
      </c>
      <c r="EA12" s="104">
        <f t="shared" si="66"/>
        <v>13.821624999999999</v>
      </c>
      <c r="EB12" s="105">
        <f t="shared" si="67"/>
        <v>5</v>
      </c>
      <c r="EC12" s="109">
        <f t="shared" si="68"/>
        <v>10</v>
      </c>
      <c r="ED12" s="102">
        <v>14.5</v>
      </c>
      <c r="EE12" s="102">
        <v>7.5</v>
      </c>
      <c r="EF12" s="104">
        <f t="shared" si="69"/>
        <v>10.3</v>
      </c>
      <c r="EG12" s="102">
        <v>4.75</v>
      </c>
      <c r="EH12" s="104">
        <f t="shared" si="70"/>
        <v>10.3</v>
      </c>
      <c r="EI12" s="102">
        <v>15</v>
      </c>
      <c r="EJ12" s="102">
        <v>1.75</v>
      </c>
      <c r="EK12" s="104">
        <f t="shared" si="71"/>
        <v>7.05</v>
      </c>
      <c r="EL12" s="102">
        <v>5.75</v>
      </c>
      <c r="EM12" s="104">
        <f t="shared" si="72"/>
        <v>7.05</v>
      </c>
      <c r="EN12" s="102">
        <v>15.5</v>
      </c>
      <c r="EO12" s="102">
        <v>2</v>
      </c>
      <c r="EP12" s="104">
        <f t="shared" si="73"/>
        <v>7.4</v>
      </c>
      <c r="EQ12" s="118">
        <v>4</v>
      </c>
      <c r="ER12" s="104">
        <f t="shared" si="74"/>
        <v>7.4</v>
      </c>
      <c r="ES12" s="102"/>
      <c r="ET12" s="102"/>
      <c r="EU12" s="104" t="str">
        <f t="shared" si="75"/>
        <v/>
      </c>
      <c r="EV12" s="118"/>
      <c r="EW12" s="104" t="str">
        <f t="shared" si="76"/>
        <v/>
      </c>
      <c r="EX12" s="102"/>
      <c r="EY12" s="102"/>
      <c r="EZ12" s="104" t="str">
        <f t="shared" si="77"/>
        <v/>
      </c>
      <c r="FA12" s="102"/>
      <c r="FB12" s="104" t="str">
        <f t="shared" si="78"/>
        <v/>
      </c>
      <c r="FC12" s="104">
        <f t="shared" si="79"/>
        <v>14.9375</v>
      </c>
      <c r="FD12" s="104">
        <f t="shared" si="80"/>
        <v>3.59375</v>
      </c>
      <c r="FE12" s="104">
        <f t="shared" si="81"/>
        <v>8.1312500000000014</v>
      </c>
      <c r="FF12" s="104">
        <f t="shared" si="82"/>
        <v>5.109375</v>
      </c>
      <c r="FG12" s="104">
        <f t="shared" si="83"/>
        <v>8.1312500000000014</v>
      </c>
      <c r="FH12" s="105">
        <f t="shared" si="84"/>
        <v>0</v>
      </c>
      <c r="FI12" s="109">
        <f t="shared" si="85"/>
        <v>13</v>
      </c>
      <c r="FJ12" s="102">
        <v>6</v>
      </c>
      <c r="FK12" s="102">
        <v>6</v>
      </c>
      <c r="FL12" s="104">
        <f t="shared" si="86"/>
        <v>6</v>
      </c>
      <c r="FM12" s="102">
        <v>8</v>
      </c>
      <c r="FN12" s="104">
        <f t="shared" si="87"/>
        <v>7.2</v>
      </c>
      <c r="FO12" s="102">
        <v>9.5</v>
      </c>
      <c r="FP12" s="102">
        <v>9.5</v>
      </c>
      <c r="FQ12" s="104">
        <f t="shared" si="88"/>
        <v>9.5</v>
      </c>
      <c r="FR12" s="102">
        <v>11</v>
      </c>
      <c r="FS12" s="104">
        <f t="shared" si="89"/>
        <v>10.4</v>
      </c>
      <c r="FT12" s="102"/>
      <c r="FU12" s="102"/>
      <c r="FV12" s="104" t="str">
        <f t="shared" si="90"/>
        <v/>
      </c>
      <c r="FW12" s="118"/>
      <c r="FX12" s="104" t="str">
        <f t="shared" si="91"/>
        <v/>
      </c>
      <c r="FY12" s="102"/>
      <c r="FZ12" s="102"/>
      <c r="GA12" s="104" t="str">
        <f t="shared" si="92"/>
        <v/>
      </c>
      <c r="GB12" s="118"/>
      <c r="GC12" s="104" t="str">
        <f t="shared" si="93"/>
        <v/>
      </c>
      <c r="GD12" s="102"/>
      <c r="GE12" s="102"/>
      <c r="GF12" s="104" t="str">
        <f t="shared" si="94"/>
        <v/>
      </c>
      <c r="GG12" s="102"/>
      <c r="GH12" s="104" t="str">
        <f t="shared" si="95"/>
        <v/>
      </c>
      <c r="GI12" s="104">
        <f t="shared" si="96"/>
        <v>7.75</v>
      </c>
      <c r="GJ12" s="104">
        <f t="shared" si="97"/>
        <v>7.75</v>
      </c>
      <c r="GK12" s="104">
        <f t="shared" si="98"/>
        <v>7.75</v>
      </c>
      <c r="GL12" s="104">
        <f t="shared" si="99"/>
        <v>9.5</v>
      </c>
      <c r="GM12" s="104">
        <f t="shared" si="100"/>
        <v>8.8000000000000007</v>
      </c>
      <c r="GN12" s="105">
        <f t="shared" si="101"/>
        <v>0</v>
      </c>
      <c r="GO12" s="109">
        <f t="shared" si="102"/>
        <v>21</v>
      </c>
      <c r="GP12" s="102">
        <v>8</v>
      </c>
      <c r="GQ12" s="102"/>
      <c r="GR12" s="104">
        <f t="shared" si="103"/>
        <v>8</v>
      </c>
      <c r="GS12" s="102"/>
      <c r="GT12" s="104">
        <f t="shared" si="104"/>
        <v>8</v>
      </c>
      <c r="GU12" s="102"/>
      <c r="GV12" s="102"/>
      <c r="GW12" s="104" t="str">
        <f t="shared" si="105"/>
        <v/>
      </c>
      <c r="GX12" s="102"/>
      <c r="GY12" s="104" t="str">
        <f t="shared" si="106"/>
        <v/>
      </c>
      <c r="GZ12" s="102"/>
      <c r="HA12" s="102"/>
      <c r="HB12" s="104" t="str">
        <f t="shared" si="107"/>
        <v/>
      </c>
      <c r="HC12" s="118"/>
      <c r="HD12" s="104" t="str">
        <f t="shared" si="108"/>
        <v/>
      </c>
      <c r="HE12" s="102"/>
      <c r="HF12" s="102"/>
      <c r="HG12" s="104" t="str">
        <f t="shared" si="109"/>
        <v/>
      </c>
      <c r="HH12" s="118"/>
      <c r="HI12" s="104" t="str">
        <f t="shared" si="110"/>
        <v/>
      </c>
      <c r="HJ12" s="102"/>
      <c r="HK12" s="102"/>
      <c r="HL12" s="104" t="str">
        <f t="shared" si="111"/>
        <v/>
      </c>
      <c r="HM12" s="102"/>
      <c r="HN12" s="104" t="str">
        <f t="shared" si="112"/>
        <v/>
      </c>
      <c r="HO12" s="104">
        <f t="shared" si="113"/>
        <v>8</v>
      </c>
      <c r="HP12" s="104" t="str">
        <f t="shared" si="114"/>
        <v/>
      </c>
      <c r="HQ12" s="104">
        <f t="shared" si="115"/>
        <v>8</v>
      </c>
      <c r="HR12" s="104" t="str">
        <f t="shared" si="116"/>
        <v/>
      </c>
      <c r="HS12" s="104">
        <f t="shared" si="117"/>
        <v>8</v>
      </c>
      <c r="HT12" s="105">
        <f t="shared" si="118"/>
        <v>0</v>
      </c>
      <c r="HU12" s="109">
        <f t="shared" si="119"/>
        <v>21</v>
      </c>
      <c r="HV12" s="102">
        <v>4</v>
      </c>
      <c r="HW12" s="102">
        <v>14.75</v>
      </c>
      <c r="HX12" s="104">
        <f t="shared" si="120"/>
        <v>10.45</v>
      </c>
      <c r="HY12" s="102"/>
      <c r="HZ12" s="104">
        <f t="shared" si="121"/>
        <v>10.45</v>
      </c>
      <c r="IA12" s="102"/>
      <c r="IB12" s="102"/>
      <c r="IC12" s="104" t="str">
        <f t="shared" si="122"/>
        <v/>
      </c>
      <c r="ID12" s="102"/>
      <c r="IE12" s="104" t="str">
        <f t="shared" si="123"/>
        <v/>
      </c>
      <c r="IF12" s="102"/>
      <c r="IG12" s="102"/>
      <c r="IH12" s="104" t="str">
        <f t="shared" si="124"/>
        <v/>
      </c>
      <c r="II12" s="118"/>
      <c r="IJ12" s="104" t="str">
        <f t="shared" si="125"/>
        <v/>
      </c>
      <c r="IK12" s="102"/>
      <c r="IL12" s="102"/>
      <c r="IM12" s="104" t="str">
        <f t="shared" si="126"/>
        <v/>
      </c>
      <c r="IN12" s="118"/>
      <c r="IO12" s="104" t="str">
        <f t="shared" si="127"/>
        <v/>
      </c>
      <c r="IP12" s="102"/>
      <c r="IQ12" s="102"/>
      <c r="IR12" s="104" t="str">
        <f t="shared" si="128"/>
        <v/>
      </c>
      <c r="IS12" s="102"/>
      <c r="IT12" s="104" t="str">
        <f t="shared" si="129"/>
        <v/>
      </c>
      <c r="IU12" s="104">
        <f t="shared" si="130"/>
        <v>2</v>
      </c>
      <c r="IV12" s="104">
        <f t="shared" si="131"/>
        <v>7.375</v>
      </c>
      <c r="IW12" s="104">
        <f t="shared" si="132"/>
        <v>5.2249999999999996</v>
      </c>
      <c r="IX12" s="104" t="str">
        <f t="shared" si="133"/>
        <v/>
      </c>
      <c r="IY12" s="104">
        <f t="shared" si="134"/>
        <v>5.2249999999999996</v>
      </c>
      <c r="IZ12" s="105">
        <f t="shared" si="135"/>
        <v>0</v>
      </c>
      <c r="JA12" s="109">
        <f t="shared" si="136"/>
        <v>12</v>
      </c>
      <c r="JB12" s="102"/>
      <c r="JC12" s="102"/>
      <c r="JD12" s="104" t="str">
        <f t="shared" si="137"/>
        <v/>
      </c>
      <c r="JE12" s="102"/>
      <c r="JF12" s="104" t="str">
        <f t="shared" si="138"/>
        <v/>
      </c>
      <c r="JG12" s="102"/>
      <c r="JH12" s="102"/>
      <c r="JI12" s="104" t="str">
        <f t="shared" si="139"/>
        <v/>
      </c>
      <c r="JJ12" s="102"/>
      <c r="JK12" s="104" t="str">
        <f t="shared" si="140"/>
        <v/>
      </c>
      <c r="JL12" s="102"/>
      <c r="JM12" s="102"/>
      <c r="JN12" s="104" t="str">
        <f t="shared" si="141"/>
        <v/>
      </c>
      <c r="JO12" s="118"/>
      <c r="JP12" s="104" t="str">
        <f t="shared" si="142"/>
        <v/>
      </c>
      <c r="JQ12" s="102"/>
      <c r="JR12" s="102"/>
      <c r="JS12" s="104" t="str">
        <f t="shared" si="143"/>
        <v/>
      </c>
      <c r="JT12" s="118"/>
      <c r="JU12" s="104" t="str">
        <f t="shared" si="144"/>
        <v/>
      </c>
      <c r="JV12" s="102"/>
      <c r="JW12" s="102"/>
      <c r="JX12" s="104" t="str">
        <f t="shared" si="145"/>
        <v/>
      </c>
      <c r="JY12" s="102"/>
      <c r="JZ12" s="104" t="str">
        <f t="shared" si="146"/>
        <v/>
      </c>
      <c r="KA12" s="104" t="str">
        <f t="shared" si="147"/>
        <v/>
      </c>
      <c r="KB12" s="104" t="str">
        <f t="shared" si="148"/>
        <v/>
      </c>
      <c r="KC12" s="104" t="str">
        <f t="shared" si="149"/>
        <v/>
      </c>
      <c r="KD12" s="104" t="str">
        <f t="shared" si="150"/>
        <v/>
      </c>
      <c r="KE12" s="104" t="str">
        <f t="shared" si="151"/>
        <v/>
      </c>
      <c r="KF12" s="105" t="str">
        <f t="shared" si="152"/>
        <v/>
      </c>
      <c r="KG12" s="109" t="str">
        <f t="shared" si="153"/>
        <v/>
      </c>
      <c r="KH12" s="102"/>
      <c r="KI12" s="102"/>
      <c r="KJ12" s="104" t="str">
        <f t="shared" si="154"/>
        <v/>
      </c>
      <c r="KK12" s="102"/>
      <c r="KL12" s="104" t="str">
        <f t="shared" si="155"/>
        <v/>
      </c>
      <c r="KM12" s="102"/>
      <c r="KN12" s="102"/>
      <c r="KO12" s="104" t="str">
        <f t="shared" si="156"/>
        <v/>
      </c>
      <c r="KP12" s="102"/>
      <c r="KQ12" s="104" t="str">
        <f t="shared" si="157"/>
        <v/>
      </c>
      <c r="KR12" s="102"/>
      <c r="KS12" s="102"/>
      <c r="KT12" s="104" t="str">
        <f t="shared" si="158"/>
        <v/>
      </c>
      <c r="KU12" s="118"/>
      <c r="KV12" s="104" t="str">
        <f t="shared" si="159"/>
        <v/>
      </c>
      <c r="KW12" s="102"/>
      <c r="KX12" s="102"/>
      <c r="KY12" s="104" t="str">
        <f t="shared" si="160"/>
        <v/>
      </c>
      <c r="KZ12" s="118"/>
      <c r="LA12" s="104" t="str">
        <f t="shared" si="161"/>
        <v/>
      </c>
      <c r="LB12" s="102"/>
      <c r="LC12" s="102"/>
      <c r="LD12" s="104" t="str">
        <f t="shared" si="162"/>
        <v/>
      </c>
      <c r="LE12" s="102"/>
      <c r="LF12" s="104" t="str">
        <f t="shared" si="163"/>
        <v/>
      </c>
      <c r="LG12" s="104" t="str">
        <f t="shared" si="164"/>
        <v/>
      </c>
      <c r="LH12" s="104" t="str">
        <f t="shared" si="165"/>
        <v/>
      </c>
      <c r="LI12" s="104" t="str">
        <f t="shared" si="166"/>
        <v/>
      </c>
      <c r="LJ12" s="104" t="str">
        <f t="shared" si="167"/>
        <v/>
      </c>
      <c r="LK12" s="104" t="str">
        <f t="shared" si="168"/>
        <v/>
      </c>
      <c r="LL12" s="105" t="str">
        <f t="shared" si="169"/>
        <v/>
      </c>
      <c r="LM12" s="109" t="str">
        <f t="shared" si="170"/>
        <v/>
      </c>
      <c r="LN12" s="102"/>
      <c r="LO12" s="102"/>
      <c r="LP12" s="104" t="str">
        <f t="shared" si="171"/>
        <v/>
      </c>
      <c r="LQ12" s="102"/>
      <c r="LR12" s="104" t="str">
        <f t="shared" si="172"/>
        <v/>
      </c>
      <c r="LS12" s="102"/>
      <c r="LT12" s="102"/>
      <c r="LU12" s="104" t="str">
        <f t="shared" si="173"/>
        <v/>
      </c>
      <c r="LV12" s="102"/>
      <c r="LW12" s="104" t="str">
        <f t="shared" si="174"/>
        <v/>
      </c>
      <c r="LX12" s="102"/>
      <c r="LY12" s="102"/>
      <c r="LZ12" s="104" t="str">
        <f t="shared" si="175"/>
        <v/>
      </c>
      <c r="MA12" s="118"/>
      <c r="MB12" s="104" t="str">
        <f t="shared" si="176"/>
        <v/>
      </c>
      <c r="MC12" s="102"/>
      <c r="MD12" s="102"/>
      <c r="ME12" s="104" t="str">
        <f t="shared" si="177"/>
        <v/>
      </c>
      <c r="MF12" s="118"/>
      <c r="MG12" s="104" t="str">
        <f t="shared" si="178"/>
        <v/>
      </c>
      <c r="MH12" s="102"/>
      <c r="MI12" s="102"/>
      <c r="MJ12" s="104" t="str">
        <f t="shared" si="179"/>
        <v/>
      </c>
      <c r="MK12" s="102"/>
      <c r="ML12" s="104" t="str">
        <f t="shared" si="180"/>
        <v/>
      </c>
      <c r="MM12" s="104" t="str">
        <f t="shared" si="181"/>
        <v/>
      </c>
      <c r="MN12" s="104" t="str">
        <f t="shared" si="182"/>
        <v/>
      </c>
      <c r="MO12" s="104" t="str">
        <f t="shared" si="183"/>
        <v/>
      </c>
      <c r="MP12" s="104" t="str">
        <f t="shared" si="184"/>
        <v/>
      </c>
      <c r="MQ12" s="104" t="str">
        <f t="shared" si="185"/>
        <v/>
      </c>
      <c r="MR12" s="105" t="str">
        <f t="shared" si="186"/>
        <v/>
      </c>
      <c r="MS12" s="109" t="str">
        <f t="shared" si="187"/>
        <v/>
      </c>
      <c r="MT12" s="102"/>
      <c r="MU12" s="102"/>
      <c r="MV12" s="104" t="str">
        <f t="shared" si="188"/>
        <v/>
      </c>
      <c r="MW12" s="102"/>
      <c r="MX12" s="104" t="str">
        <f t="shared" si="189"/>
        <v/>
      </c>
      <c r="MY12" s="102"/>
      <c r="MZ12" s="102"/>
      <c r="NA12" s="104" t="str">
        <f t="shared" si="190"/>
        <v/>
      </c>
      <c r="NB12" s="102"/>
      <c r="NC12" s="104" t="str">
        <f t="shared" si="191"/>
        <v/>
      </c>
      <c r="ND12" s="102"/>
      <c r="NE12" s="102"/>
      <c r="NF12" s="104" t="str">
        <f t="shared" si="192"/>
        <v/>
      </c>
      <c r="NG12" s="118"/>
      <c r="NH12" s="104" t="str">
        <f t="shared" si="193"/>
        <v/>
      </c>
      <c r="NI12" s="102"/>
      <c r="NJ12" s="102"/>
      <c r="NK12" s="104" t="str">
        <f t="shared" si="194"/>
        <v/>
      </c>
      <c r="NL12" s="118"/>
      <c r="NM12" s="104" t="str">
        <f t="shared" si="195"/>
        <v/>
      </c>
      <c r="NN12" s="102"/>
      <c r="NO12" s="102"/>
      <c r="NP12" s="104" t="str">
        <f t="shared" si="196"/>
        <v/>
      </c>
      <c r="NQ12" s="102"/>
      <c r="NR12" s="104" t="str">
        <f t="shared" si="197"/>
        <v/>
      </c>
      <c r="NS12" s="104" t="str">
        <f t="shared" si="198"/>
        <v/>
      </c>
      <c r="NT12" s="104" t="str">
        <f t="shared" si="199"/>
        <v/>
      </c>
      <c r="NU12" s="104" t="str">
        <f t="shared" si="200"/>
        <v/>
      </c>
      <c r="NV12" s="104" t="str">
        <f t="shared" si="201"/>
        <v/>
      </c>
      <c r="NW12" s="104" t="str">
        <f t="shared" si="202"/>
        <v/>
      </c>
      <c r="NX12" s="105" t="str">
        <f t="shared" si="203"/>
        <v/>
      </c>
      <c r="NY12" s="109" t="str">
        <f t="shared" si="204"/>
        <v/>
      </c>
      <c r="NZ12" s="10"/>
      <c r="OA12" s="104">
        <f t="shared" si="205"/>
        <v>9.8999999999999986</v>
      </c>
      <c r="OB12" s="104">
        <f t="shared" si="206"/>
        <v>11.087499999999999</v>
      </c>
      <c r="OC12" s="104">
        <f t="shared" si="207"/>
        <v>9.5160000000000018</v>
      </c>
      <c r="OD12" s="104">
        <f t="shared" si="208"/>
        <v>13.821624999999999</v>
      </c>
      <c r="OE12" s="104">
        <f t="shared" si="209"/>
        <v>8.1312500000000014</v>
      </c>
      <c r="OF12" s="104">
        <f t="shared" si="210"/>
        <v>8.8000000000000007</v>
      </c>
      <c r="OG12" s="104">
        <f t="shared" si="211"/>
        <v>8</v>
      </c>
      <c r="OH12" s="104">
        <f t="shared" si="212"/>
        <v>5.2249999999999996</v>
      </c>
      <c r="OI12" s="104" t="str">
        <f t="shared" si="213"/>
        <v/>
      </c>
      <c r="OJ12" s="104" t="str">
        <f t="shared" si="214"/>
        <v/>
      </c>
      <c r="OK12" s="104" t="str">
        <f t="shared" si="215"/>
        <v/>
      </c>
      <c r="OL12" s="104" t="str">
        <f t="shared" si="216"/>
        <v/>
      </c>
      <c r="OM12" s="134"/>
      <c r="ON12" s="104">
        <f t="shared" si="217"/>
        <v>8.5018750000000001</v>
      </c>
      <c r="OO12" s="104">
        <f t="shared" si="218"/>
        <v>6.7171874999999996</v>
      </c>
      <c r="OP12" s="104">
        <f t="shared" si="219"/>
        <v>9.188562499999998</v>
      </c>
      <c r="OQ12" s="104">
        <f t="shared" si="220"/>
        <v>9.9623124999999995</v>
      </c>
      <c r="OR12" s="105">
        <f t="shared" si="221"/>
        <v>10</v>
      </c>
      <c r="OS12" s="105">
        <f t="shared" si="222"/>
        <v>10</v>
      </c>
      <c r="OT12" s="134"/>
      <c r="OU12" s="109">
        <f t="shared" si="223"/>
        <v>20</v>
      </c>
      <c r="OV12" s="10"/>
      <c r="OW12" s="95" t="s">
        <v>33</v>
      </c>
      <c r="OX12" s="95" t="s">
        <v>36</v>
      </c>
      <c r="OY12" s="95" t="s">
        <v>36</v>
      </c>
      <c r="OZ12" s="95" t="s">
        <v>35</v>
      </c>
      <c r="PA12" s="95"/>
      <c r="PB12" s="95" t="s">
        <v>35</v>
      </c>
      <c r="PC12" s="95"/>
      <c r="PD12" s="95"/>
      <c r="PE12" s="95"/>
      <c r="PF12" s="95"/>
    </row>
    <row r="13" spans="1:422" x14ac:dyDescent="0.3">
      <c r="A13" s="103" t="e">
        <f t="shared" si="0"/>
        <v>#VALUE!</v>
      </c>
      <c r="B13" s="195" t="s">
        <v>318</v>
      </c>
      <c r="C13" s="195" t="s">
        <v>318</v>
      </c>
      <c r="D13" s="195" t="s">
        <v>340</v>
      </c>
      <c r="E13" s="196"/>
      <c r="F13" s="102">
        <v>10.5</v>
      </c>
      <c r="G13" s="102">
        <v>11.5</v>
      </c>
      <c r="H13" s="104">
        <f t="shared" si="1"/>
        <v>11.1</v>
      </c>
      <c r="I13" s="102"/>
      <c r="J13" s="104">
        <f t="shared" si="2"/>
        <v>11.1</v>
      </c>
      <c r="K13" s="102">
        <v>14</v>
      </c>
      <c r="L13" s="102">
        <v>9.5</v>
      </c>
      <c r="M13" s="104">
        <f t="shared" si="3"/>
        <v>11.3</v>
      </c>
      <c r="N13" s="102"/>
      <c r="O13" s="104">
        <f t="shared" si="4"/>
        <v>11.3</v>
      </c>
      <c r="P13" s="102"/>
      <c r="Q13" s="102"/>
      <c r="R13" s="104" t="str">
        <f t="shared" si="5"/>
        <v/>
      </c>
      <c r="S13" s="118"/>
      <c r="T13" s="104" t="str">
        <f t="shared" si="6"/>
        <v/>
      </c>
      <c r="U13" s="102"/>
      <c r="V13" s="102"/>
      <c r="W13" s="104" t="str">
        <f t="shared" si="7"/>
        <v/>
      </c>
      <c r="X13" s="118"/>
      <c r="Y13" s="104" t="str">
        <f t="shared" si="8"/>
        <v/>
      </c>
      <c r="Z13" s="102"/>
      <c r="AA13" s="102"/>
      <c r="AB13" s="104" t="str">
        <f t="shared" si="9"/>
        <v/>
      </c>
      <c r="AC13" s="102"/>
      <c r="AD13" s="104" t="str">
        <f t="shared" si="10"/>
        <v/>
      </c>
      <c r="AE13" s="104">
        <f t="shared" si="11"/>
        <v>12.25</v>
      </c>
      <c r="AF13" s="104">
        <f t="shared" si="12"/>
        <v>10.5</v>
      </c>
      <c r="AG13" s="104">
        <f t="shared" si="13"/>
        <v>11.2</v>
      </c>
      <c r="AH13" s="104" t="str">
        <f t="shared" si="14"/>
        <v/>
      </c>
      <c r="AI13" s="104">
        <f t="shared" si="15"/>
        <v>11.2</v>
      </c>
      <c r="AJ13" s="105">
        <f t="shared" si="16"/>
        <v>5</v>
      </c>
      <c r="AK13" s="109">
        <f t="shared" si="17"/>
        <v>16</v>
      </c>
      <c r="AL13" s="102">
        <v>8</v>
      </c>
      <c r="AM13" s="102">
        <v>9</v>
      </c>
      <c r="AN13" s="104">
        <f t="shared" si="18"/>
        <v>8.6</v>
      </c>
      <c r="AO13" s="102"/>
      <c r="AP13" s="104">
        <f t="shared" si="19"/>
        <v>8.6</v>
      </c>
      <c r="AQ13" s="102">
        <v>13</v>
      </c>
      <c r="AR13" s="102">
        <v>10</v>
      </c>
      <c r="AS13" s="104">
        <f t="shared" si="20"/>
        <v>11.2</v>
      </c>
      <c r="AT13" s="102"/>
      <c r="AU13" s="104">
        <f t="shared" si="21"/>
        <v>11.2</v>
      </c>
      <c r="AV13" s="102"/>
      <c r="AW13" s="102"/>
      <c r="AX13" s="104" t="str">
        <f t="shared" si="22"/>
        <v/>
      </c>
      <c r="AY13" s="118"/>
      <c r="AZ13" s="104" t="str">
        <f t="shared" si="23"/>
        <v/>
      </c>
      <c r="BA13" s="102"/>
      <c r="BB13" s="102"/>
      <c r="BC13" s="104" t="str">
        <f t="shared" si="24"/>
        <v/>
      </c>
      <c r="BD13" s="118"/>
      <c r="BE13" s="104" t="str">
        <f t="shared" si="25"/>
        <v/>
      </c>
      <c r="BF13" s="102"/>
      <c r="BG13" s="102"/>
      <c r="BH13" s="104" t="str">
        <f t="shared" si="26"/>
        <v/>
      </c>
      <c r="BI13" s="102"/>
      <c r="BJ13" s="104" t="str">
        <f t="shared" si="27"/>
        <v/>
      </c>
      <c r="BK13" s="104">
        <f t="shared" si="28"/>
        <v>11.125</v>
      </c>
      <c r="BL13" s="104">
        <f t="shared" si="29"/>
        <v>9.625</v>
      </c>
      <c r="BM13" s="104">
        <f t="shared" si="30"/>
        <v>10.225</v>
      </c>
      <c r="BN13" s="104" t="str">
        <f t="shared" si="31"/>
        <v/>
      </c>
      <c r="BO13" s="104">
        <f t="shared" si="32"/>
        <v>10.225</v>
      </c>
      <c r="BP13" s="105">
        <f t="shared" si="33"/>
        <v>5</v>
      </c>
      <c r="BQ13" s="109">
        <f t="shared" si="34"/>
        <v>22</v>
      </c>
      <c r="BR13" s="102">
        <v>11.006666666666666</v>
      </c>
      <c r="BS13" s="102">
        <v>12</v>
      </c>
      <c r="BT13" s="104">
        <f t="shared" si="35"/>
        <v>11.602666666666666</v>
      </c>
      <c r="BU13" s="102"/>
      <c r="BV13" s="104">
        <f t="shared" si="36"/>
        <v>11.602666666666666</v>
      </c>
      <c r="BW13" s="102">
        <v>8.06</v>
      </c>
      <c r="BX13" s="102">
        <v>10.5</v>
      </c>
      <c r="BY13" s="104">
        <f t="shared" si="37"/>
        <v>9.5240000000000009</v>
      </c>
      <c r="BZ13" s="102"/>
      <c r="CA13" s="104">
        <f t="shared" si="38"/>
        <v>9.5240000000000009</v>
      </c>
      <c r="CB13" s="102"/>
      <c r="CC13" s="102"/>
      <c r="CD13" s="104" t="str">
        <f t="shared" si="39"/>
        <v/>
      </c>
      <c r="CE13" s="118"/>
      <c r="CF13" s="104" t="str">
        <f t="shared" si="40"/>
        <v/>
      </c>
      <c r="CG13" s="102"/>
      <c r="CH13" s="102"/>
      <c r="CI13" s="104" t="str">
        <f t="shared" si="41"/>
        <v/>
      </c>
      <c r="CJ13" s="118"/>
      <c r="CK13" s="104" t="str">
        <f t="shared" si="42"/>
        <v/>
      </c>
      <c r="CL13" s="102"/>
      <c r="CM13" s="102"/>
      <c r="CN13" s="104" t="str">
        <f t="shared" si="43"/>
        <v/>
      </c>
      <c r="CO13" s="102"/>
      <c r="CP13" s="104" t="str">
        <f t="shared" si="44"/>
        <v/>
      </c>
      <c r="CQ13" s="104">
        <f t="shared" si="45"/>
        <v>9.5333333333333332</v>
      </c>
      <c r="CR13" s="104">
        <f t="shared" si="46"/>
        <v>11.25</v>
      </c>
      <c r="CS13" s="104">
        <f t="shared" si="47"/>
        <v>10.563333333333333</v>
      </c>
      <c r="CT13" s="104" t="str">
        <f t="shared" si="48"/>
        <v/>
      </c>
      <c r="CU13" s="104">
        <f t="shared" si="49"/>
        <v>10.563333333333333</v>
      </c>
      <c r="CV13" s="105">
        <f t="shared" si="50"/>
        <v>5</v>
      </c>
      <c r="CW13" s="109">
        <f t="shared" si="51"/>
        <v>14</v>
      </c>
      <c r="CX13" s="102">
        <v>12.14</v>
      </c>
      <c r="CY13" s="102">
        <v>12.5</v>
      </c>
      <c r="CZ13" s="104">
        <f t="shared" si="52"/>
        <v>12.356000000000002</v>
      </c>
      <c r="DA13" s="102"/>
      <c r="DB13" s="104">
        <f t="shared" si="53"/>
        <v>12.356000000000002</v>
      </c>
      <c r="DC13" s="102">
        <v>9.2799999999999994</v>
      </c>
      <c r="DD13" s="102">
        <v>11</v>
      </c>
      <c r="DE13" s="104">
        <f t="shared" si="54"/>
        <v>10.311999999999999</v>
      </c>
      <c r="DF13" s="102"/>
      <c r="DG13" s="104">
        <f t="shared" si="55"/>
        <v>10.311999999999999</v>
      </c>
      <c r="DH13" s="102">
        <v>12.013999999999999</v>
      </c>
      <c r="DI13" s="102">
        <v>16</v>
      </c>
      <c r="DJ13" s="104">
        <f t="shared" si="56"/>
        <v>14.4056</v>
      </c>
      <c r="DK13" s="118"/>
      <c r="DL13" s="104">
        <f t="shared" si="57"/>
        <v>14.4056</v>
      </c>
      <c r="DM13" s="102"/>
      <c r="DN13" s="102"/>
      <c r="DO13" s="104" t="str">
        <f t="shared" si="58"/>
        <v/>
      </c>
      <c r="DP13" s="118"/>
      <c r="DQ13" s="104" t="str">
        <f t="shared" si="59"/>
        <v/>
      </c>
      <c r="DR13" s="102"/>
      <c r="DS13" s="102"/>
      <c r="DT13" s="104" t="str">
        <f t="shared" si="60"/>
        <v/>
      </c>
      <c r="DU13" s="102"/>
      <c r="DV13" s="104" t="str">
        <f t="shared" si="61"/>
        <v/>
      </c>
      <c r="DW13" s="104">
        <f t="shared" si="62"/>
        <v>11.206875</v>
      </c>
      <c r="DX13" s="104">
        <f t="shared" si="63"/>
        <v>13.125</v>
      </c>
      <c r="DY13" s="104">
        <f t="shared" si="64"/>
        <v>12.357749999999999</v>
      </c>
      <c r="DZ13" s="104" t="str">
        <f t="shared" si="65"/>
        <v/>
      </c>
      <c r="EA13" s="104">
        <f t="shared" si="66"/>
        <v>12.357749999999999</v>
      </c>
      <c r="EB13" s="105">
        <f t="shared" si="67"/>
        <v>5</v>
      </c>
      <c r="EC13" s="109">
        <f t="shared" si="68"/>
        <v>17</v>
      </c>
      <c r="ED13" s="102">
        <v>10</v>
      </c>
      <c r="EE13" s="102">
        <v>10.25</v>
      </c>
      <c r="EF13" s="104">
        <f t="shared" si="69"/>
        <v>10.149999999999999</v>
      </c>
      <c r="EG13" s="102"/>
      <c r="EH13" s="104">
        <f t="shared" si="70"/>
        <v>10.149999999999999</v>
      </c>
      <c r="EI13" s="102">
        <v>13</v>
      </c>
      <c r="EJ13" s="102">
        <v>2.5</v>
      </c>
      <c r="EK13" s="104">
        <f t="shared" si="71"/>
        <v>6.7</v>
      </c>
      <c r="EL13" s="102">
        <v>5.75</v>
      </c>
      <c r="EM13" s="104">
        <f t="shared" si="72"/>
        <v>6.7</v>
      </c>
      <c r="EN13" s="102">
        <v>11.5</v>
      </c>
      <c r="EO13" s="102">
        <v>5</v>
      </c>
      <c r="EP13" s="104">
        <f t="shared" si="73"/>
        <v>7.6000000000000005</v>
      </c>
      <c r="EQ13" s="118">
        <v>1.75</v>
      </c>
      <c r="ER13" s="104">
        <f t="shared" si="74"/>
        <v>7.6000000000000005</v>
      </c>
      <c r="ES13" s="102"/>
      <c r="ET13" s="102"/>
      <c r="EU13" s="104" t="str">
        <f t="shared" si="75"/>
        <v/>
      </c>
      <c r="EV13" s="118"/>
      <c r="EW13" s="104" t="str">
        <f t="shared" si="76"/>
        <v/>
      </c>
      <c r="EX13" s="102"/>
      <c r="EY13" s="102"/>
      <c r="EZ13" s="104" t="str">
        <f t="shared" si="77"/>
        <v/>
      </c>
      <c r="FA13" s="102"/>
      <c r="FB13" s="104" t="str">
        <f t="shared" si="78"/>
        <v/>
      </c>
      <c r="FC13" s="104">
        <f t="shared" si="79"/>
        <v>11.78125</v>
      </c>
      <c r="FD13" s="104">
        <f t="shared" si="80"/>
        <v>5.390625</v>
      </c>
      <c r="FE13" s="104">
        <f t="shared" si="81"/>
        <v>7.9468749999999995</v>
      </c>
      <c r="FF13" s="104">
        <f t="shared" si="82"/>
        <v>3.203125</v>
      </c>
      <c r="FG13" s="104">
        <f t="shared" si="83"/>
        <v>7.9468749999999995</v>
      </c>
      <c r="FH13" s="105">
        <f t="shared" si="84"/>
        <v>0</v>
      </c>
      <c r="FI13" s="109">
        <f t="shared" si="85"/>
        <v>14</v>
      </c>
      <c r="FJ13" s="102">
        <v>7</v>
      </c>
      <c r="FK13" s="102">
        <v>7</v>
      </c>
      <c r="FL13" s="104">
        <f t="shared" si="86"/>
        <v>7</v>
      </c>
      <c r="FM13" s="102">
        <v>15</v>
      </c>
      <c r="FN13" s="104">
        <f t="shared" si="87"/>
        <v>11.8</v>
      </c>
      <c r="FO13" s="102">
        <v>6.5</v>
      </c>
      <c r="FP13" s="102">
        <v>6.5</v>
      </c>
      <c r="FQ13" s="104">
        <f t="shared" si="88"/>
        <v>6.5</v>
      </c>
      <c r="FR13" s="102">
        <v>8.5</v>
      </c>
      <c r="FS13" s="104">
        <f t="shared" si="89"/>
        <v>7.6999999999999993</v>
      </c>
      <c r="FT13" s="102"/>
      <c r="FU13" s="102"/>
      <c r="FV13" s="104" t="str">
        <f t="shared" si="90"/>
        <v/>
      </c>
      <c r="FW13" s="118"/>
      <c r="FX13" s="104" t="str">
        <f t="shared" si="91"/>
        <v/>
      </c>
      <c r="FY13" s="102"/>
      <c r="FZ13" s="102"/>
      <c r="GA13" s="104" t="str">
        <f t="shared" si="92"/>
        <v/>
      </c>
      <c r="GB13" s="118"/>
      <c r="GC13" s="104" t="str">
        <f t="shared" si="93"/>
        <v/>
      </c>
      <c r="GD13" s="102"/>
      <c r="GE13" s="102"/>
      <c r="GF13" s="104" t="str">
        <f t="shared" si="94"/>
        <v/>
      </c>
      <c r="GG13" s="102"/>
      <c r="GH13" s="104" t="str">
        <f t="shared" si="95"/>
        <v/>
      </c>
      <c r="GI13" s="104">
        <f t="shared" si="96"/>
        <v>6.75</v>
      </c>
      <c r="GJ13" s="104">
        <f t="shared" si="97"/>
        <v>6.75</v>
      </c>
      <c r="GK13" s="104">
        <f t="shared" si="98"/>
        <v>6.75</v>
      </c>
      <c r="GL13" s="104">
        <f t="shared" si="99"/>
        <v>11.75</v>
      </c>
      <c r="GM13" s="104">
        <f t="shared" si="100"/>
        <v>9.75</v>
      </c>
      <c r="GN13" s="105">
        <f t="shared" si="101"/>
        <v>0</v>
      </c>
      <c r="GO13" s="109">
        <f t="shared" si="102"/>
        <v>20</v>
      </c>
      <c r="GP13" s="102"/>
      <c r="GQ13" s="102"/>
      <c r="GR13" s="104" t="str">
        <f t="shared" si="103"/>
        <v/>
      </c>
      <c r="GS13" s="102"/>
      <c r="GT13" s="104" t="str">
        <f t="shared" si="104"/>
        <v/>
      </c>
      <c r="GU13" s="102">
        <v>10</v>
      </c>
      <c r="GV13" s="102"/>
      <c r="GW13" s="104">
        <f t="shared" si="105"/>
        <v>10</v>
      </c>
      <c r="GX13" s="102"/>
      <c r="GY13" s="104">
        <f t="shared" si="106"/>
        <v>10</v>
      </c>
      <c r="GZ13" s="102"/>
      <c r="HA13" s="102"/>
      <c r="HB13" s="104" t="str">
        <f t="shared" si="107"/>
        <v/>
      </c>
      <c r="HC13" s="118"/>
      <c r="HD13" s="104" t="str">
        <f t="shared" si="108"/>
        <v/>
      </c>
      <c r="HE13" s="102"/>
      <c r="HF13" s="102"/>
      <c r="HG13" s="104" t="str">
        <f t="shared" si="109"/>
        <v/>
      </c>
      <c r="HH13" s="118"/>
      <c r="HI13" s="104" t="str">
        <f t="shared" si="110"/>
        <v/>
      </c>
      <c r="HJ13" s="102"/>
      <c r="HK13" s="102"/>
      <c r="HL13" s="104" t="str">
        <f t="shared" si="111"/>
        <v/>
      </c>
      <c r="HM13" s="102"/>
      <c r="HN13" s="104" t="str">
        <f t="shared" si="112"/>
        <v/>
      </c>
      <c r="HO13" s="104">
        <f t="shared" si="113"/>
        <v>10</v>
      </c>
      <c r="HP13" s="104" t="str">
        <f t="shared" si="114"/>
        <v/>
      </c>
      <c r="HQ13" s="104">
        <f t="shared" si="115"/>
        <v>10</v>
      </c>
      <c r="HR13" s="104" t="str">
        <f t="shared" si="116"/>
        <v/>
      </c>
      <c r="HS13" s="104">
        <f t="shared" si="117"/>
        <v>10</v>
      </c>
      <c r="HT13" s="105">
        <f t="shared" si="118"/>
        <v>2</v>
      </c>
      <c r="HU13" s="109">
        <f t="shared" si="119"/>
        <v>18</v>
      </c>
      <c r="HV13" s="102">
        <v>13.25</v>
      </c>
      <c r="HW13" s="102">
        <v>15</v>
      </c>
      <c r="HX13" s="104">
        <f t="shared" si="120"/>
        <v>14.3</v>
      </c>
      <c r="HY13" s="102"/>
      <c r="HZ13" s="104">
        <f t="shared" si="121"/>
        <v>14.3</v>
      </c>
      <c r="IA13" s="102"/>
      <c r="IB13" s="102"/>
      <c r="IC13" s="104" t="str">
        <f t="shared" si="122"/>
        <v/>
      </c>
      <c r="ID13" s="102"/>
      <c r="IE13" s="104" t="str">
        <f t="shared" si="123"/>
        <v/>
      </c>
      <c r="IF13" s="102"/>
      <c r="IG13" s="102"/>
      <c r="IH13" s="104" t="str">
        <f t="shared" si="124"/>
        <v/>
      </c>
      <c r="II13" s="118"/>
      <c r="IJ13" s="104" t="str">
        <f t="shared" si="125"/>
        <v/>
      </c>
      <c r="IK13" s="102"/>
      <c r="IL13" s="102"/>
      <c r="IM13" s="104" t="str">
        <f t="shared" si="126"/>
        <v/>
      </c>
      <c r="IN13" s="118"/>
      <c r="IO13" s="104" t="str">
        <f t="shared" si="127"/>
        <v/>
      </c>
      <c r="IP13" s="102"/>
      <c r="IQ13" s="102"/>
      <c r="IR13" s="104" t="str">
        <f t="shared" si="128"/>
        <v/>
      </c>
      <c r="IS13" s="102"/>
      <c r="IT13" s="104" t="str">
        <f t="shared" si="129"/>
        <v/>
      </c>
      <c r="IU13" s="104">
        <f t="shared" si="130"/>
        <v>6.625</v>
      </c>
      <c r="IV13" s="104">
        <f t="shared" si="131"/>
        <v>7.5</v>
      </c>
      <c r="IW13" s="104">
        <f t="shared" si="132"/>
        <v>7.15</v>
      </c>
      <c r="IX13" s="104" t="str">
        <f t="shared" si="133"/>
        <v/>
      </c>
      <c r="IY13" s="104">
        <f t="shared" si="134"/>
        <v>7.15</v>
      </c>
      <c r="IZ13" s="105">
        <f t="shared" si="135"/>
        <v>0</v>
      </c>
      <c r="JA13" s="109">
        <f t="shared" si="136"/>
        <v>1</v>
      </c>
      <c r="JB13" s="102"/>
      <c r="JC13" s="102"/>
      <c r="JD13" s="104" t="str">
        <f t="shared" si="137"/>
        <v/>
      </c>
      <c r="JE13" s="102"/>
      <c r="JF13" s="104" t="str">
        <f t="shared" si="138"/>
        <v/>
      </c>
      <c r="JG13" s="102"/>
      <c r="JH13" s="102"/>
      <c r="JI13" s="104" t="str">
        <f t="shared" si="139"/>
        <v/>
      </c>
      <c r="JJ13" s="102"/>
      <c r="JK13" s="104" t="str">
        <f t="shared" si="140"/>
        <v/>
      </c>
      <c r="JL13" s="102"/>
      <c r="JM13" s="102"/>
      <c r="JN13" s="104" t="str">
        <f t="shared" si="141"/>
        <v/>
      </c>
      <c r="JO13" s="118"/>
      <c r="JP13" s="104" t="str">
        <f t="shared" si="142"/>
        <v/>
      </c>
      <c r="JQ13" s="102"/>
      <c r="JR13" s="102"/>
      <c r="JS13" s="104" t="str">
        <f t="shared" si="143"/>
        <v/>
      </c>
      <c r="JT13" s="118"/>
      <c r="JU13" s="104" t="str">
        <f t="shared" si="144"/>
        <v/>
      </c>
      <c r="JV13" s="102"/>
      <c r="JW13" s="102"/>
      <c r="JX13" s="104" t="str">
        <f t="shared" si="145"/>
        <v/>
      </c>
      <c r="JY13" s="102"/>
      <c r="JZ13" s="104" t="str">
        <f t="shared" si="146"/>
        <v/>
      </c>
      <c r="KA13" s="104" t="str">
        <f t="shared" si="147"/>
        <v/>
      </c>
      <c r="KB13" s="104" t="str">
        <f t="shared" si="148"/>
        <v/>
      </c>
      <c r="KC13" s="104" t="str">
        <f t="shared" si="149"/>
        <v/>
      </c>
      <c r="KD13" s="104" t="str">
        <f t="shared" si="150"/>
        <v/>
      </c>
      <c r="KE13" s="104" t="str">
        <f t="shared" si="151"/>
        <v/>
      </c>
      <c r="KF13" s="105" t="str">
        <f t="shared" si="152"/>
        <v/>
      </c>
      <c r="KG13" s="109" t="str">
        <f t="shared" si="153"/>
        <v/>
      </c>
      <c r="KH13" s="102"/>
      <c r="KI13" s="102"/>
      <c r="KJ13" s="104" t="str">
        <f t="shared" si="154"/>
        <v/>
      </c>
      <c r="KK13" s="102"/>
      <c r="KL13" s="104" t="str">
        <f t="shared" si="155"/>
        <v/>
      </c>
      <c r="KM13" s="102"/>
      <c r="KN13" s="102"/>
      <c r="KO13" s="104" t="str">
        <f t="shared" si="156"/>
        <v/>
      </c>
      <c r="KP13" s="102"/>
      <c r="KQ13" s="104" t="str">
        <f t="shared" si="157"/>
        <v/>
      </c>
      <c r="KR13" s="102"/>
      <c r="KS13" s="102"/>
      <c r="KT13" s="104" t="str">
        <f t="shared" si="158"/>
        <v/>
      </c>
      <c r="KU13" s="118"/>
      <c r="KV13" s="104" t="str">
        <f t="shared" si="159"/>
        <v/>
      </c>
      <c r="KW13" s="102"/>
      <c r="KX13" s="102"/>
      <c r="KY13" s="104" t="str">
        <f t="shared" si="160"/>
        <v/>
      </c>
      <c r="KZ13" s="118"/>
      <c r="LA13" s="104" t="str">
        <f t="shared" si="161"/>
        <v/>
      </c>
      <c r="LB13" s="102"/>
      <c r="LC13" s="102"/>
      <c r="LD13" s="104" t="str">
        <f t="shared" si="162"/>
        <v/>
      </c>
      <c r="LE13" s="102"/>
      <c r="LF13" s="104" t="str">
        <f t="shared" si="163"/>
        <v/>
      </c>
      <c r="LG13" s="104" t="str">
        <f t="shared" si="164"/>
        <v/>
      </c>
      <c r="LH13" s="104" t="str">
        <f t="shared" si="165"/>
        <v/>
      </c>
      <c r="LI13" s="104" t="str">
        <f t="shared" si="166"/>
        <v/>
      </c>
      <c r="LJ13" s="104" t="str">
        <f t="shared" si="167"/>
        <v/>
      </c>
      <c r="LK13" s="104" t="str">
        <f t="shared" si="168"/>
        <v/>
      </c>
      <c r="LL13" s="105" t="str">
        <f t="shared" si="169"/>
        <v/>
      </c>
      <c r="LM13" s="109" t="str">
        <f t="shared" si="170"/>
        <v/>
      </c>
      <c r="LN13" s="102"/>
      <c r="LO13" s="102"/>
      <c r="LP13" s="104" t="str">
        <f t="shared" si="171"/>
        <v/>
      </c>
      <c r="LQ13" s="102"/>
      <c r="LR13" s="104" t="str">
        <f t="shared" si="172"/>
        <v/>
      </c>
      <c r="LS13" s="102"/>
      <c r="LT13" s="102"/>
      <c r="LU13" s="104" t="str">
        <f t="shared" si="173"/>
        <v/>
      </c>
      <c r="LV13" s="102"/>
      <c r="LW13" s="104" t="str">
        <f t="shared" si="174"/>
        <v/>
      </c>
      <c r="LX13" s="102"/>
      <c r="LY13" s="102"/>
      <c r="LZ13" s="104" t="str">
        <f t="shared" si="175"/>
        <v/>
      </c>
      <c r="MA13" s="118"/>
      <c r="MB13" s="104" t="str">
        <f t="shared" si="176"/>
        <v/>
      </c>
      <c r="MC13" s="102"/>
      <c r="MD13" s="102"/>
      <c r="ME13" s="104" t="str">
        <f t="shared" si="177"/>
        <v/>
      </c>
      <c r="MF13" s="118"/>
      <c r="MG13" s="104" t="str">
        <f t="shared" si="178"/>
        <v/>
      </c>
      <c r="MH13" s="102"/>
      <c r="MI13" s="102"/>
      <c r="MJ13" s="104" t="str">
        <f t="shared" si="179"/>
        <v/>
      </c>
      <c r="MK13" s="102"/>
      <c r="ML13" s="104" t="str">
        <f t="shared" si="180"/>
        <v/>
      </c>
      <c r="MM13" s="104" t="str">
        <f t="shared" si="181"/>
        <v/>
      </c>
      <c r="MN13" s="104" t="str">
        <f t="shared" si="182"/>
        <v/>
      </c>
      <c r="MO13" s="104" t="str">
        <f t="shared" si="183"/>
        <v/>
      </c>
      <c r="MP13" s="104" t="str">
        <f t="shared" si="184"/>
        <v/>
      </c>
      <c r="MQ13" s="104" t="str">
        <f t="shared" si="185"/>
        <v/>
      </c>
      <c r="MR13" s="105" t="str">
        <f t="shared" si="186"/>
        <v/>
      </c>
      <c r="MS13" s="109" t="str">
        <f t="shared" si="187"/>
        <v/>
      </c>
      <c r="MT13" s="102"/>
      <c r="MU13" s="102"/>
      <c r="MV13" s="104" t="str">
        <f t="shared" si="188"/>
        <v/>
      </c>
      <c r="MW13" s="102"/>
      <c r="MX13" s="104" t="str">
        <f t="shared" si="189"/>
        <v/>
      </c>
      <c r="MY13" s="102"/>
      <c r="MZ13" s="102"/>
      <c r="NA13" s="104" t="str">
        <f t="shared" si="190"/>
        <v/>
      </c>
      <c r="NB13" s="102"/>
      <c r="NC13" s="104" t="str">
        <f t="shared" si="191"/>
        <v/>
      </c>
      <c r="ND13" s="102"/>
      <c r="NE13" s="102"/>
      <c r="NF13" s="104" t="str">
        <f t="shared" si="192"/>
        <v/>
      </c>
      <c r="NG13" s="118"/>
      <c r="NH13" s="104" t="str">
        <f t="shared" si="193"/>
        <v/>
      </c>
      <c r="NI13" s="102"/>
      <c r="NJ13" s="102"/>
      <c r="NK13" s="104" t="str">
        <f t="shared" si="194"/>
        <v/>
      </c>
      <c r="NL13" s="118"/>
      <c r="NM13" s="104" t="str">
        <f t="shared" si="195"/>
        <v/>
      </c>
      <c r="NN13" s="102"/>
      <c r="NO13" s="102"/>
      <c r="NP13" s="104" t="str">
        <f t="shared" si="196"/>
        <v/>
      </c>
      <c r="NQ13" s="102"/>
      <c r="NR13" s="104" t="str">
        <f t="shared" si="197"/>
        <v/>
      </c>
      <c r="NS13" s="104" t="str">
        <f t="shared" si="198"/>
        <v/>
      </c>
      <c r="NT13" s="104" t="str">
        <f t="shared" si="199"/>
        <v/>
      </c>
      <c r="NU13" s="104" t="str">
        <f t="shared" si="200"/>
        <v/>
      </c>
      <c r="NV13" s="104" t="str">
        <f t="shared" si="201"/>
        <v/>
      </c>
      <c r="NW13" s="104" t="str">
        <f t="shared" si="202"/>
        <v/>
      </c>
      <c r="NX13" s="105" t="str">
        <f t="shared" si="203"/>
        <v/>
      </c>
      <c r="NY13" s="109" t="str">
        <f t="shared" si="204"/>
        <v/>
      </c>
      <c r="OA13" s="104">
        <f t="shared" si="205"/>
        <v>11.2</v>
      </c>
      <c r="OB13" s="104">
        <f t="shared" si="206"/>
        <v>10.225</v>
      </c>
      <c r="OC13" s="104">
        <f t="shared" si="207"/>
        <v>10.563333333333333</v>
      </c>
      <c r="OD13" s="104">
        <f t="shared" si="208"/>
        <v>12.357749999999999</v>
      </c>
      <c r="OE13" s="104">
        <f t="shared" si="209"/>
        <v>7.9468749999999995</v>
      </c>
      <c r="OF13" s="104">
        <f t="shared" si="210"/>
        <v>9.75</v>
      </c>
      <c r="OG13" s="104">
        <f t="shared" si="211"/>
        <v>10</v>
      </c>
      <c r="OH13" s="104">
        <f t="shared" si="212"/>
        <v>7.15</v>
      </c>
      <c r="OI13" s="104" t="str">
        <f t="shared" si="213"/>
        <v/>
      </c>
      <c r="OJ13" s="104" t="str">
        <f t="shared" si="214"/>
        <v/>
      </c>
      <c r="OK13" s="104" t="str">
        <f t="shared" si="215"/>
        <v/>
      </c>
      <c r="OL13" s="104" t="str">
        <f t="shared" si="216"/>
        <v/>
      </c>
      <c r="OM13" s="134"/>
      <c r="ON13" s="104">
        <f t="shared" si="217"/>
        <v>8.2723263888888887</v>
      </c>
      <c r="OO13" s="104">
        <f t="shared" si="218"/>
        <v>7.3807291666666668</v>
      </c>
      <c r="OP13" s="104">
        <f t="shared" si="219"/>
        <v>10.004034722222222</v>
      </c>
      <c r="OQ13" s="104">
        <f t="shared" si="220"/>
        <v>10.304034722222221</v>
      </c>
      <c r="OR13" s="105">
        <f t="shared" si="221"/>
        <v>22</v>
      </c>
      <c r="OS13" s="105">
        <f t="shared" si="222"/>
        <v>30</v>
      </c>
      <c r="OT13" s="134"/>
      <c r="OU13" s="109">
        <f t="shared" si="223"/>
        <v>19</v>
      </c>
      <c r="OW13" s="95" t="s">
        <v>35</v>
      </c>
      <c r="OX13" s="95" t="s">
        <v>35</v>
      </c>
      <c r="OY13" s="95" t="s">
        <v>36</v>
      </c>
      <c r="OZ13" s="95" t="s">
        <v>35</v>
      </c>
      <c r="PA13" s="95"/>
      <c r="PB13" s="95" t="s">
        <v>34</v>
      </c>
      <c r="PC13" s="95"/>
      <c r="PD13" s="95"/>
      <c r="PE13" s="95"/>
      <c r="PF13" s="95"/>
    </row>
    <row r="14" spans="1:422" x14ac:dyDescent="0.3">
      <c r="A14" s="103" t="e">
        <f t="shared" si="0"/>
        <v>#VALUE!</v>
      </c>
      <c r="B14" s="195" t="s">
        <v>304</v>
      </c>
      <c r="C14" s="195" t="s">
        <v>304</v>
      </c>
      <c r="D14" s="195" t="s">
        <v>326</v>
      </c>
      <c r="E14" s="196"/>
      <c r="F14" s="102">
        <v>13.25</v>
      </c>
      <c r="G14" s="102">
        <v>14.5</v>
      </c>
      <c r="H14" s="104">
        <f t="shared" si="1"/>
        <v>14</v>
      </c>
      <c r="I14" s="102"/>
      <c r="J14" s="104">
        <f t="shared" si="2"/>
        <v>14</v>
      </c>
      <c r="K14" s="102">
        <v>15</v>
      </c>
      <c r="L14" s="102">
        <v>14</v>
      </c>
      <c r="M14" s="104">
        <f t="shared" si="3"/>
        <v>14.4</v>
      </c>
      <c r="N14" s="102"/>
      <c r="O14" s="104">
        <f t="shared" si="4"/>
        <v>14.4</v>
      </c>
      <c r="P14" s="102"/>
      <c r="Q14" s="102"/>
      <c r="R14" s="104" t="str">
        <f t="shared" si="5"/>
        <v/>
      </c>
      <c r="S14" s="118"/>
      <c r="T14" s="104" t="str">
        <f t="shared" si="6"/>
        <v/>
      </c>
      <c r="U14" s="102"/>
      <c r="V14" s="102"/>
      <c r="W14" s="104" t="str">
        <f t="shared" si="7"/>
        <v/>
      </c>
      <c r="X14" s="118"/>
      <c r="Y14" s="104" t="str">
        <f t="shared" si="8"/>
        <v/>
      </c>
      <c r="Z14" s="102"/>
      <c r="AA14" s="102"/>
      <c r="AB14" s="104" t="str">
        <f t="shared" si="9"/>
        <v/>
      </c>
      <c r="AC14" s="102"/>
      <c r="AD14" s="104" t="str">
        <f t="shared" si="10"/>
        <v/>
      </c>
      <c r="AE14" s="104">
        <f t="shared" si="11"/>
        <v>14.125</v>
      </c>
      <c r="AF14" s="104">
        <f t="shared" si="12"/>
        <v>14.25</v>
      </c>
      <c r="AG14" s="104">
        <f t="shared" si="13"/>
        <v>14.2</v>
      </c>
      <c r="AH14" s="104" t="str">
        <f t="shared" si="14"/>
        <v/>
      </c>
      <c r="AI14" s="104">
        <f t="shared" si="15"/>
        <v>14.2</v>
      </c>
      <c r="AJ14" s="105">
        <f t="shared" si="16"/>
        <v>5</v>
      </c>
      <c r="AK14" s="109">
        <f t="shared" si="17"/>
        <v>4</v>
      </c>
      <c r="AL14" s="102">
        <v>13</v>
      </c>
      <c r="AM14" s="102">
        <v>15</v>
      </c>
      <c r="AN14" s="104">
        <f t="shared" si="18"/>
        <v>14.2</v>
      </c>
      <c r="AO14" s="102"/>
      <c r="AP14" s="104">
        <f t="shared" si="19"/>
        <v>14.2</v>
      </c>
      <c r="AQ14" s="102">
        <v>13</v>
      </c>
      <c r="AR14" s="102">
        <v>15</v>
      </c>
      <c r="AS14" s="104">
        <f t="shared" si="20"/>
        <v>14.2</v>
      </c>
      <c r="AT14" s="102"/>
      <c r="AU14" s="104">
        <f t="shared" si="21"/>
        <v>14.2</v>
      </c>
      <c r="AV14" s="102"/>
      <c r="AW14" s="102"/>
      <c r="AX14" s="104" t="str">
        <f t="shared" si="22"/>
        <v/>
      </c>
      <c r="AY14" s="118"/>
      <c r="AZ14" s="104" t="str">
        <f t="shared" si="23"/>
        <v/>
      </c>
      <c r="BA14" s="102"/>
      <c r="BB14" s="102"/>
      <c r="BC14" s="104" t="str">
        <f t="shared" si="24"/>
        <v/>
      </c>
      <c r="BD14" s="118"/>
      <c r="BE14" s="104" t="str">
        <f t="shared" si="25"/>
        <v/>
      </c>
      <c r="BF14" s="102"/>
      <c r="BG14" s="102"/>
      <c r="BH14" s="104" t="str">
        <f t="shared" si="26"/>
        <v/>
      </c>
      <c r="BI14" s="102"/>
      <c r="BJ14" s="104" t="str">
        <f t="shared" si="27"/>
        <v/>
      </c>
      <c r="BK14" s="104">
        <f t="shared" si="28"/>
        <v>13</v>
      </c>
      <c r="BL14" s="104">
        <f t="shared" si="29"/>
        <v>15</v>
      </c>
      <c r="BM14" s="104">
        <f t="shared" si="30"/>
        <v>14.2</v>
      </c>
      <c r="BN14" s="104" t="str">
        <f t="shared" si="31"/>
        <v/>
      </c>
      <c r="BO14" s="104">
        <f t="shared" si="32"/>
        <v>14.2</v>
      </c>
      <c r="BP14" s="105">
        <f t="shared" si="33"/>
        <v>5</v>
      </c>
      <c r="BQ14" s="109">
        <f t="shared" si="34"/>
        <v>4</v>
      </c>
      <c r="BR14" s="102">
        <v>10.503333333333332</v>
      </c>
      <c r="BS14" s="102">
        <v>11</v>
      </c>
      <c r="BT14" s="104">
        <f t="shared" si="35"/>
        <v>10.801333333333332</v>
      </c>
      <c r="BU14" s="102"/>
      <c r="BV14" s="104">
        <f t="shared" si="36"/>
        <v>10.801333333333332</v>
      </c>
      <c r="BW14" s="102">
        <v>11.13</v>
      </c>
      <c r="BX14" s="102">
        <v>10.5</v>
      </c>
      <c r="BY14" s="104">
        <f t="shared" si="37"/>
        <v>10.752000000000001</v>
      </c>
      <c r="BZ14" s="102"/>
      <c r="CA14" s="104">
        <f t="shared" si="38"/>
        <v>10.752000000000001</v>
      </c>
      <c r="CB14" s="102"/>
      <c r="CC14" s="102"/>
      <c r="CD14" s="104" t="str">
        <f t="shared" si="39"/>
        <v/>
      </c>
      <c r="CE14" s="118"/>
      <c r="CF14" s="104" t="str">
        <f t="shared" si="40"/>
        <v/>
      </c>
      <c r="CG14" s="102"/>
      <c r="CH14" s="102"/>
      <c r="CI14" s="104" t="str">
        <f t="shared" si="41"/>
        <v/>
      </c>
      <c r="CJ14" s="118"/>
      <c r="CK14" s="104" t="str">
        <f t="shared" si="42"/>
        <v/>
      </c>
      <c r="CL14" s="102"/>
      <c r="CM14" s="102"/>
      <c r="CN14" s="104" t="str">
        <f t="shared" si="43"/>
        <v/>
      </c>
      <c r="CO14" s="102"/>
      <c r="CP14" s="104" t="str">
        <f t="shared" si="44"/>
        <v/>
      </c>
      <c r="CQ14" s="104">
        <f t="shared" si="45"/>
        <v>10.816666666666666</v>
      </c>
      <c r="CR14" s="104">
        <f t="shared" si="46"/>
        <v>10.75</v>
      </c>
      <c r="CS14" s="104">
        <f t="shared" si="47"/>
        <v>10.776666666666667</v>
      </c>
      <c r="CT14" s="104" t="str">
        <f t="shared" si="48"/>
        <v/>
      </c>
      <c r="CU14" s="104">
        <f t="shared" si="49"/>
        <v>10.776666666666667</v>
      </c>
      <c r="CV14" s="105">
        <f t="shared" si="50"/>
        <v>5</v>
      </c>
      <c r="CW14" s="109">
        <f t="shared" si="51"/>
        <v>13</v>
      </c>
      <c r="CX14" s="102">
        <v>17.28</v>
      </c>
      <c r="CY14" s="102">
        <v>12</v>
      </c>
      <c r="CZ14" s="104">
        <f t="shared" si="52"/>
        <v>14.112</v>
      </c>
      <c r="DA14" s="102"/>
      <c r="DB14" s="104">
        <f t="shared" si="53"/>
        <v>14.112</v>
      </c>
      <c r="DC14" s="102">
        <v>18.04</v>
      </c>
      <c r="DD14" s="102">
        <v>19</v>
      </c>
      <c r="DE14" s="104">
        <f t="shared" si="54"/>
        <v>18.616</v>
      </c>
      <c r="DF14" s="102"/>
      <c r="DG14" s="104">
        <f t="shared" si="55"/>
        <v>18.616</v>
      </c>
      <c r="DH14" s="102">
        <v>18.46</v>
      </c>
      <c r="DI14" s="102">
        <v>11.75</v>
      </c>
      <c r="DJ14" s="104">
        <f t="shared" si="56"/>
        <v>14.434000000000001</v>
      </c>
      <c r="DK14" s="118"/>
      <c r="DL14" s="104">
        <f t="shared" si="57"/>
        <v>14.434000000000001</v>
      </c>
      <c r="DM14" s="102"/>
      <c r="DN14" s="102"/>
      <c r="DO14" s="104" t="str">
        <f t="shared" si="58"/>
        <v/>
      </c>
      <c r="DP14" s="118"/>
      <c r="DQ14" s="104" t="str">
        <f t="shared" si="59"/>
        <v/>
      </c>
      <c r="DR14" s="102"/>
      <c r="DS14" s="102"/>
      <c r="DT14" s="104" t="str">
        <f t="shared" si="60"/>
        <v/>
      </c>
      <c r="DU14" s="102"/>
      <c r="DV14" s="104" t="str">
        <f t="shared" si="61"/>
        <v/>
      </c>
      <c r="DW14" s="104">
        <f t="shared" si="62"/>
        <v>17.88625</v>
      </c>
      <c r="DX14" s="104">
        <f t="shared" si="63"/>
        <v>14.109375</v>
      </c>
      <c r="DY14" s="104">
        <f t="shared" si="64"/>
        <v>15.620125000000002</v>
      </c>
      <c r="DZ14" s="104" t="str">
        <f t="shared" si="65"/>
        <v/>
      </c>
      <c r="EA14" s="104">
        <f t="shared" si="66"/>
        <v>15.620125000000002</v>
      </c>
      <c r="EB14" s="105">
        <f t="shared" si="67"/>
        <v>5</v>
      </c>
      <c r="EC14" s="109">
        <f t="shared" si="68"/>
        <v>3</v>
      </c>
      <c r="ED14" s="102">
        <v>8.5</v>
      </c>
      <c r="EE14" s="102">
        <v>4.25</v>
      </c>
      <c r="EF14" s="104">
        <f t="shared" si="69"/>
        <v>5.95</v>
      </c>
      <c r="EG14" s="102"/>
      <c r="EH14" s="104">
        <f t="shared" si="70"/>
        <v>5.95</v>
      </c>
      <c r="EI14" s="102">
        <v>9</v>
      </c>
      <c r="EJ14" s="102">
        <v>1.75</v>
      </c>
      <c r="EK14" s="104">
        <f t="shared" si="71"/>
        <v>4.6500000000000004</v>
      </c>
      <c r="EL14" s="102">
        <v>2.5</v>
      </c>
      <c r="EM14" s="104">
        <f t="shared" si="72"/>
        <v>4.6500000000000004</v>
      </c>
      <c r="EN14" s="102">
        <v>8.5</v>
      </c>
      <c r="EO14" s="102">
        <v>3.75</v>
      </c>
      <c r="EP14" s="104">
        <f t="shared" si="73"/>
        <v>5.65</v>
      </c>
      <c r="EQ14" s="118">
        <v>7.75</v>
      </c>
      <c r="ER14" s="104">
        <f t="shared" si="74"/>
        <v>8.0500000000000007</v>
      </c>
      <c r="ES14" s="102"/>
      <c r="ET14" s="102"/>
      <c r="EU14" s="104" t="str">
        <f t="shared" si="75"/>
        <v/>
      </c>
      <c r="EV14" s="118"/>
      <c r="EW14" s="104" t="str">
        <f t="shared" si="76"/>
        <v/>
      </c>
      <c r="EX14" s="102"/>
      <c r="EY14" s="102"/>
      <c r="EZ14" s="104" t="str">
        <f t="shared" si="77"/>
        <v/>
      </c>
      <c r="FA14" s="102"/>
      <c r="FB14" s="104" t="str">
        <f t="shared" si="78"/>
        <v/>
      </c>
      <c r="FC14" s="104">
        <f t="shared" si="79"/>
        <v>8.75</v>
      </c>
      <c r="FD14" s="104">
        <f t="shared" si="80"/>
        <v>2.90625</v>
      </c>
      <c r="FE14" s="104">
        <f t="shared" si="81"/>
        <v>5.2437500000000004</v>
      </c>
      <c r="FF14" s="104">
        <f t="shared" si="82"/>
        <v>2.703125</v>
      </c>
      <c r="FG14" s="104">
        <f t="shared" si="83"/>
        <v>5.6937500000000005</v>
      </c>
      <c r="FH14" s="105">
        <f t="shared" si="84"/>
        <v>0</v>
      </c>
      <c r="FI14" s="109">
        <f t="shared" si="85"/>
        <v>21</v>
      </c>
      <c r="FJ14" s="102">
        <v>9</v>
      </c>
      <c r="FK14" s="102">
        <v>9</v>
      </c>
      <c r="FL14" s="104">
        <f t="shared" si="86"/>
        <v>9</v>
      </c>
      <c r="FM14" s="102"/>
      <c r="FN14" s="104">
        <f t="shared" si="87"/>
        <v>9</v>
      </c>
      <c r="FO14" s="102">
        <v>11.5</v>
      </c>
      <c r="FP14" s="102">
        <v>11.5</v>
      </c>
      <c r="FQ14" s="104">
        <f t="shared" si="88"/>
        <v>11.5</v>
      </c>
      <c r="FR14" s="102"/>
      <c r="FS14" s="104">
        <f t="shared" si="89"/>
        <v>11.5</v>
      </c>
      <c r="FT14" s="102"/>
      <c r="FU14" s="102"/>
      <c r="FV14" s="104" t="str">
        <f t="shared" si="90"/>
        <v/>
      </c>
      <c r="FW14" s="118"/>
      <c r="FX14" s="104" t="str">
        <f t="shared" si="91"/>
        <v/>
      </c>
      <c r="FY14" s="102"/>
      <c r="FZ14" s="102"/>
      <c r="GA14" s="104" t="str">
        <f t="shared" si="92"/>
        <v/>
      </c>
      <c r="GB14" s="118"/>
      <c r="GC14" s="104" t="str">
        <f t="shared" si="93"/>
        <v/>
      </c>
      <c r="GD14" s="102"/>
      <c r="GE14" s="102"/>
      <c r="GF14" s="104" t="str">
        <f t="shared" si="94"/>
        <v/>
      </c>
      <c r="GG14" s="102"/>
      <c r="GH14" s="104" t="str">
        <f t="shared" si="95"/>
        <v/>
      </c>
      <c r="GI14" s="104">
        <f t="shared" si="96"/>
        <v>10.25</v>
      </c>
      <c r="GJ14" s="104">
        <f t="shared" si="97"/>
        <v>10.25</v>
      </c>
      <c r="GK14" s="104">
        <f t="shared" si="98"/>
        <v>10.25</v>
      </c>
      <c r="GL14" s="104" t="str">
        <f t="shared" si="99"/>
        <v/>
      </c>
      <c r="GM14" s="104">
        <f t="shared" si="100"/>
        <v>10.25</v>
      </c>
      <c r="GN14" s="105">
        <f t="shared" si="101"/>
        <v>3</v>
      </c>
      <c r="GO14" s="109">
        <f t="shared" si="102"/>
        <v>15</v>
      </c>
      <c r="GP14" s="102">
        <v>14.75</v>
      </c>
      <c r="GQ14" s="102"/>
      <c r="GR14" s="104">
        <f t="shared" si="103"/>
        <v>14.75</v>
      </c>
      <c r="GS14" s="102"/>
      <c r="GT14" s="104">
        <f t="shared" si="104"/>
        <v>14.75</v>
      </c>
      <c r="GU14" s="102"/>
      <c r="GV14" s="102"/>
      <c r="GW14" s="104" t="str">
        <f t="shared" si="105"/>
        <v/>
      </c>
      <c r="GX14" s="102"/>
      <c r="GY14" s="104" t="str">
        <f t="shared" si="106"/>
        <v/>
      </c>
      <c r="GZ14" s="102"/>
      <c r="HA14" s="102"/>
      <c r="HB14" s="104" t="str">
        <f t="shared" si="107"/>
        <v/>
      </c>
      <c r="HC14" s="118"/>
      <c r="HD14" s="104" t="str">
        <f t="shared" si="108"/>
        <v/>
      </c>
      <c r="HE14" s="102"/>
      <c r="HF14" s="102"/>
      <c r="HG14" s="104" t="str">
        <f t="shared" si="109"/>
        <v/>
      </c>
      <c r="HH14" s="118"/>
      <c r="HI14" s="104" t="str">
        <f t="shared" si="110"/>
        <v/>
      </c>
      <c r="HJ14" s="102"/>
      <c r="HK14" s="102"/>
      <c r="HL14" s="104" t="str">
        <f t="shared" si="111"/>
        <v/>
      </c>
      <c r="HM14" s="102"/>
      <c r="HN14" s="104" t="str">
        <f t="shared" si="112"/>
        <v/>
      </c>
      <c r="HO14" s="104">
        <f t="shared" si="113"/>
        <v>14.75</v>
      </c>
      <c r="HP14" s="104" t="str">
        <f t="shared" si="114"/>
        <v/>
      </c>
      <c r="HQ14" s="104">
        <f t="shared" si="115"/>
        <v>14.75</v>
      </c>
      <c r="HR14" s="104" t="str">
        <f t="shared" si="116"/>
        <v/>
      </c>
      <c r="HS14" s="104">
        <f t="shared" si="117"/>
        <v>14.75</v>
      </c>
      <c r="HT14" s="105">
        <f t="shared" si="118"/>
        <v>2</v>
      </c>
      <c r="HU14" s="109">
        <f t="shared" si="119"/>
        <v>6</v>
      </c>
      <c r="HV14" s="102">
        <v>5.5</v>
      </c>
      <c r="HW14" s="102">
        <v>14.5</v>
      </c>
      <c r="HX14" s="104">
        <f t="shared" si="120"/>
        <v>10.899999999999999</v>
      </c>
      <c r="HY14" s="102"/>
      <c r="HZ14" s="104">
        <f t="shared" si="121"/>
        <v>10.899999999999999</v>
      </c>
      <c r="IA14" s="102"/>
      <c r="IB14" s="102"/>
      <c r="IC14" s="104" t="str">
        <f t="shared" si="122"/>
        <v/>
      </c>
      <c r="ID14" s="102"/>
      <c r="IE14" s="104" t="str">
        <f t="shared" si="123"/>
        <v/>
      </c>
      <c r="IF14" s="102"/>
      <c r="IG14" s="102"/>
      <c r="IH14" s="104" t="str">
        <f t="shared" si="124"/>
        <v/>
      </c>
      <c r="II14" s="118"/>
      <c r="IJ14" s="104" t="str">
        <f t="shared" si="125"/>
        <v/>
      </c>
      <c r="IK14" s="102"/>
      <c r="IL14" s="102"/>
      <c r="IM14" s="104" t="str">
        <f t="shared" si="126"/>
        <v/>
      </c>
      <c r="IN14" s="118"/>
      <c r="IO14" s="104" t="str">
        <f t="shared" si="127"/>
        <v/>
      </c>
      <c r="IP14" s="102"/>
      <c r="IQ14" s="102"/>
      <c r="IR14" s="104" t="str">
        <f t="shared" si="128"/>
        <v/>
      </c>
      <c r="IS14" s="102"/>
      <c r="IT14" s="104" t="str">
        <f t="shared" si="129"/>
        <v/>
      </c>
      <c r="IU14" s="104">
        <f t="shared" si="130"/>
        <v>2.75</v>
      </c>
      <c r="IV14" s="104">
        <f t="shared" si="131"/>
        <v>7.25</v>
      </c>
      <c r="IW14" s="104">
        <f t="shared" si="132"/>
        <v>5.4499999999999993</v>
      </c>
      <c r="IX14" s="104" t="str">
        <f t="shared" si="133"/>
        <v/>
      </c>
      <c r="IY14" s="104">
        <f t="shared" si="134"/>
        <v>5.4499999999999993</v>
      </c>
      <c r="IZ14" s="105">
        <f t="shared" si="135"/>
        <v>0</v>
      </c>
      <c r="JA14" s="109">
        <f t="shared" si="136"/>
        <v>10</v>
      </c>
      <c r="JB14" s="102"/>
      <c r="JC14" s="102"/>
      <c r="JD14" s="104" t="str">
        <f t="shared" si="137"/>
        <v/>
      </c>
      <c r="JE14" s="102"/>
      <c r="JF14" s="104" t="str">
        <f t="shared" si="138"/>
        <v/>
      </c>
      <c r="JG14" s="102"/>
      <c r="JH14" s="102"/>
      <c r="JI14" s="104" t="str">
        <f t="shared" si="139"/>
        <v/>
      </c>
      <c r="JJ14" s="102"/>
      <c r="JK14" s="104" t="str">
        <f t="shared" si="140"/>
        <v/>
      </c>
      <c r="JL14" s="102"/>
      <c r="JM14" s="102"/>
      <c r="JN14" s="104" t="str">
        <f t="shared" si="141"/>
        <v/>
      </c>
      <c r="JO14" s="118"/>
      <c r="JP14" s="104" t="str">
        <f t="shared" si="142"/>
        <v/>
      </c>
      <c r="JQ14" s="102"/>
      <c r="JR14" s="102"/>
      <c r="JS14" s="104" t="str">
        <f t="shared" si="143"/>
        <v/>
      </c>
      <c r="JT14" s="118"/>
      <c r="JU14" s="104" t="str">
        <f t="shared" si="144"/>
        <v/>
      </c>
      <c r="JV14" s="102"/>
      <c r="JW14" s="102"/>
      <c r="JX14" s="104" t="str">
        <f t="shared" si="145"/>
        <v/>
      </c>
      <c r="JY14" s="102"/>
      <c r="JZ14" s="104" t="str">
        <f t="shared" si="146"/>
        <v/>
      </c>
      <c r="KA14" s="104" t="str">
        <f t="shared" si="147"/>
        <v/>
      </c>
      <c r="KB14" s="104" t="str">
        <f t="shared" si="148"/>
        <v/>
      </c>
      <c r="KC14" s="104" t="str">
        <f t="shared" si="149"/>
        <v/>
      </c>
      <c r="KD14" s="104" t="str">
        <f t="shared" si="150"/>
        <v/>
      </c>
      <c r="KE14" s="104" t="str">
        <f t="shared" si="151"/>
        <v/>
      </c>
      <c r="KF14" s="105" t="str">
        <f t="shared" si="152"/>
        <v/>
      </c>
      <c r="KG14" s="109" t="str">
        <f t="shared" si="153"/>
        <v/>
      </c>
      <c r="KH14" s="102"/>
      <c r="KI14" s="102"/>
      <c r="KJ14" s="104" t="str">
        <f t="shared" si="154"/>
        <v/>
      </c>
      <c r="KK14" s="102"/>
      <c r="KL14" s="104" t="str">
        <f t="shared" si="155"/>
        <v/>
      </c>
      <c r="KM14" s="102"/>
      <c r="KN14" s="102"/>
      <c r="KO14" s="104" t="str">
        <f t="shared" si="156"/>
        <v/>
      </c>
      <c r="KP14" s="102"/>
      <c r="KQ14" s="104" t="str">
        <f t="shared" si="157"/>
        <v/>
      </c>
      <c r="KR14" s="102"/>
      <c r="KS14" s="102"/>
      <c r="KT14" s="104" t="str">
        <f t="shared" si="158"/>
        <v/>
      </c>
      <c r="KU14" s="118"/>
      <c r="KV14" s="104" t="str">
        <f t="shared" si="159"/>
        <v/>
      </c>
      <c r="KW14" s="102"/>
      <c r="KX14" s="102"/>
      <c r="KY14" s="104" t="str">
        <f t="shared" si="160"/>
        <v/>
      </c>
      <c r="KZ14" s="118"/>
      <c r="LA14" s="104" t="str">
        <f t="shared" si="161"/>
        <v/>
      </c>
      <c r="LB14" s="102"/>
      <c r="LC14" s="102"/>
      <c r="LD14" s="104" t="str">
        <f t="shared" si="162"/>
        <v/>
      </c>
      <c r="LE14" s="102"/>
      <c r="LF14" s="104" t="str">
        <f t="shared" si="163"/>
        <v/>
      </c>
      <c r="LG14" s="104" t="str">
        <f t="shared" si="164"/>
        <v/>
      </c>
      <c r="LH14" s="104" t="str">
        <f t="shared" si="165"/>
        <v/>
      </c>
      <c r="LI14" s="104" t="str">
        <f t="shared" si="166"/>
        <v/>
      </c>
      <c r="LJ14" s="104" t="str">
        <f t="shared" si="167"/>
        <v/>
      </c>
      <c r="LK14" s="104" t="str">
        <f t="shared" si="168"/>
        <v/>
      </c>
      <c r="LL14" s="105" t="str">
        <f t="shared" si="169"/>
        <v/>
      </c>
      <c r="LM14" s="109" t="str">
        <f t="shared" si="170"/>
        <v/>
      </c>
      <c r="LN14" s="102"/>
      <c r="LO14" s="102"/>
      <c r="LP14" s="104" t="str">
        <f t="shared" si="171"/>
        <v/>
      </c>
      <c r="LQ14" s="102"/>
      <c r="LR14" s="104" t="str">
        <f t="shared" si="172"/>
        <v/>
      </c>
      <c r="LS14" s="102"/>
      <c r="LT14" s="102"/>
      <c r="LU14" s="104" t="str">
        <f t="shared" si="173"/>
        <v/>
      </c>
      <c r="LV14" s="102"/>
      <c r="LW14" s="104" t="str">
        <f t="shared" si="174"/>
        <v/>
      </c>
      <c r="LX14" s="102"/>
      <c r="LY14" s="102"/>
      <c r="LZ14" s="104" t="str">
        <f t="shared" si="175"/>
        <v/>
      </c>
      <c r="MA14" s="118"/>
      <c r="MB14" s="104" t="str">
        <f t="shared" si="176"/>
        <v/>
      </c>
      <c r="MC14" s="102"/>
      <c r="MD14" s="102"/>
      <c r="ME14" s="104" t="str">
        <f t="shared" si="177"/>
        <v/>
      </c>
      <c r="MF14" s="118"/>
      <c r="MG14" s="104" t="str">
        <f t="shared" si="178"/>
        <v/>
      </c>
      <c r="MH14" s="102"/>
      <c r="MI14" s="102"/>
      <c r="MJ14" s="104" t="str">
        <f t="shared" si="179"/>
        <v/>
      </c>
      <c r="MK14" s="102"/>
      <c r="ML14" s="104" t="str">
        <f t="shared" si="180"/>
        <v/>
      </c>
      <c r="MM14" s="104" t="str">
        <f t="shared" si="181"/>
        <v/>
      </c>
      <c r="MN14" s="104" t="str">
        <f t="shared" si="182"/>
        <v/>
      </c>
      <c r="MO14" s="104" t="str">
        <f t="shared" si="183"/>
        <v/>
      </c>
      <c r="MP14" s="104" t="str">
        <f t="shared" si="184"/>
        <v/>
      </c>
      <c r="MQ14" s="104" t="str">
        <f t="shared" si="185"/>
        <v/>
      </c>
      <c r="MR14" s="105" t="str">
        <f t="shared" si="186"/>
        <v/>
      </c>
      <c r="MS14" s="109" t="str">
        <f t="shared" si="187"/>
        <v/>
      </c>
      <c r="MT14" s="102"/>
      <c r="MU14" s="102"/>
      <c r="MV14" s="104" t="str">
        <f t="shared" si="188"/>
        <v/>
      </c>
      <c r="MW14" s="102"/>
      <c r="MX14" s="104" t="str">
        <f t="shared" si="189"/>
        <v/>
      </c>
      <c r="MY14" s="102"/>
      <c r="MZ14" s="102"/>
      <c r="NA14" s="104" t="str">
        <f t="shared" si="190"/>
        <v/>
      </c>
      <c r="NB14" s="102"/>
      <c r="NC14" s="104" t="str">
        <f t="shared" si="191"/>
        <v/>
      </c>
      <c r="ND14" s="102"/>
      <c r="NE14" s="102"/>
      <c r="NF14" s="104" t="str">
        <f t="shared" si="192"/>
        <v/>
      </c>
      <c r="NG14" s="118"/>
      <c r="NH14" s="104" t="str">
        <f t="shared" si="193"/>
        <v/>
      </c>
      <c r="NI14" s="102"/>
      <c r="NJ14" s="102"/>
      <c r="NK14" s="104" t="str">
        <f t="shared" si="194"/>
        <v/>
      </c>
      <c r="NL14" s="118"/>
      <c r="NM14" s="104" t="str">
        <f t="shared" si="195"/>
        <v/>
      </c>
      <c r="NN14" s="102"/>
      <c r="NO14" s="102"/>
      <c r="NP14" s="104" t="str">
        <f t="shared" si="196"/>
        <v/>
      </c>
      <c r="NQ14" s="102"/>
      <c r="NR14" s="104" t="str">
        <f t="shared" si="197"/>
        <v/>
      </c>
      <c r="NS14" s="104" t="str">
        <f t="shared" si="198"/>
        <v/>
      </c>
      <c r="NT14" s="104" t="str">
        <f t="shared" si="199"/>
        <v/>
      </c>
      <c r="NU14" s="104" t="str">
        <f t="shared" si="200"/>
        <v/>
      </c>
      <c r="NV14" s="104" t="str">
        <f t="shared" si="201"/>
        <v/>
      </c>
      <c r="NW14" s="104" t="str">
        <f t="shared" si="202"/>
        <v/>
      </c>
      <c r="NX14" s="105" t="str">
        <f t="shared" si="203"/>
        <v/>
      </c>
      <c r="NY14" s="109" t="str">
        <f t="shared" si="204"/>
        <v/>
      </c>
      <c r="OA14" s="104">
        <f t="shared" si="205"/>
        <v>14.2</v>
      </c>
      <c r="OB14" s="104">
        <f t="shared" si="206"/>
        <v>14.2</v>
      </c>
      <c r="OC14" s="104">
        <f t="shared" si="207"/>
        <v>10.776666666666667</v>
      </c>
      <c r="OD14" s="104">
        <f t="shared" si="208"/>
        <v>15.620125000000002</v>
      </c>
      <c r="OE14" s="104">
        <f t="shared" si="209"/>
        <v>5.6937500000000005</v>
      </c>
      <c r="OF14" s="104">
        <f t="shared" si="210"/>
        <v>10.25</v>
      </c>
      <c r="OG14" s="104">
        <f t="shared" si="211"/>
        <v>14.75</v>
      </c>
      <c r="OH14" s="104">
        <f t="shared" si="212"/>
        <v>5.4499999999999993</v>
      </c>
      <c r="OI14" s="104" t="str">
        <f t="shared" si="213"/>
        <v/>
      </c>
      <c r="OJ14" s="104" t="str">
        <f t="shared" si="214"/>
        <v/>
      </c>
      <c r="OK14" s="104" t="str">
        <f t="shared" si="215"/>
        <v/>
      </c>
      <c r="OL14" s="104" t="str">
        <f t="shared" si="216"/>
        <v/>
      </c>
      <c r="OM14" s="134"/>
      <c r="ON14" s="104">
        <f t="shared" si="217"/>
        <v>10.017152777777778</v>
      </c>
      <c r="OO14" s="104">
        <f t="shared" si="218"/>
        <v>8.4421874999999993</v>
      </c>
      <c r="OP14" s="104">
        <f t="shared" si="219"/>
        <v>12.028840277777778</v>
      </c>
      <c r="OQ14" s="104">
        <f t="shared" si="220"/>
        <v>12.073840277777778</v>
      </c>
      <c r="OR14" s="105">
        <f t="shared" si="221"/>
        <v>25</v>
      </c>
      <c r="OS14" s="105">
        <f t="shared" si="222"/>
        <v>30</v>
      </c>
      <c r="OT14" s="134"/>
      <c r="OU14" s="109">
        <f t="shared" si="223"/>
        <v>5</v>
      </c>
      <c r="OW14" s="95" t="s">
        <v>33</v>
      </c>
      <c r="OX14" s="95" t="s">
        <v>34</v>
      </c>
      <c r="OY14" s="95" t="s">
        <v>35</v>
      </c>
      <c r="OZ14" s="95" t="s">
        <v>34</v>
      </c>
      <c r="PA14" s="95"/>
      <c r="PB14" s="95" t="s">
        <v>34</v>
      </c>
      <c r="PC14" s="95"/>
      <c r="PD14" s="95"/>
      <c r="PE14" s="95"/>
      <c r="PF14" s="95"/>
    </row>
    <row r="15" spans="1:422" x14ac:dyDescent="0.3">
      <c r="A15" s="103" t="e">
        <f t="shared" si="0"/>
        <v>#VALUE!</v>
      </c>
      <c r="B15" s="195" t="s">
        <v>320</v>
      </c>
      <c r="C15" s="195" t="s">
        <v>320</v>
      </c>
      <c r="D15" s="195" t="s">
        <v>342</v>
      </c>
      <c r="E15" s="196"/>
      <c r="F15" s="102">
        <v>11.25</v>
      </c>
      <c r="G15" s="102">
        <v>11</v>
      </c>
      <c r="H15" s="104">
        <f t="shared" si="1"/>
        <v>11.1</v>
      </c>
      <c r="I15" s="102"/>
      <c r="J15" s="104">
        <f t="shared" si="2"/>
        <v>11.1</v>
      </c>
      <c r="K15" s="102">
        <v>11.5</v>
      </c>
      <c r="L15" s="102">
        <v>11.5</v>
      </c>
      <c r="M15" s="104">
        <f t="shared" si="3"/>
        <v>11.5</v>
      </c>
      <c r="N15" s="102"/>
      <c r="O15" s="104">
        <f t="shared" si="4"/>
        <v>11.5</v>
      </c>
      <c r="P15" s="102"/>
      <c r="Q15" s="102"/>
      <c r="R15" s="104" t="str">
        <f t="shared" si="5"/>
        <v/>
      </c>
      <c r="S15" s="118"/>
      <c r="T15" s="104" t="str">
        <f t="shared" si="6"/>
        <v/>
      </c>
      <c r="U15" s="102"/>
      <c r="V15" s="102"/>
      <c r="W15" s="104" t="str">
        <f t="shared" si="7"/>
        <v/>
      </c>
      <c r="X15" s="118"/>
      <c r="Y15" s="104" t="str">
        <f t="shared" si="8"/>
        <v/>
      </c>
      <c r="Z15" s="102"/>
      <c r="AA15" s="102"/>
      <c r="AB15" s="104" t="str">
        <f t="shared" si="9"/>
        <v/>
      </c>
      <c r="AC15" s="102"/>
      <c r="AD15" s="104" t="str">
        <f t="shared" si="10"/>
        <v/>
      </c>
      <c r="AE15" s="104">
        <f t="shared" si="11"/>
        <v>11.375</v>
      </c>
      <c r="AF15" s="104">
        <f t="shared" si="12"/>
        <v>11.25</v>
      </c>
      <c r="AG15" s="104">
        <f t="shared" si="13"/>
        <v>11.3</v>
      </c>
      <c r="AH15" s="104" t="str">
        <f t="shared" si="14"/>
        <v/>
      </c>
      <c r="AI15" s="104">
        <f t="shared" si="15"/>
        <v>11.3</v>
      </c>
      <c r="AJ15" s="105">
        <f t="shared" si="16"/>
        <v>5</v>
      </c>
      <c r="AK15" s="109">
        <f t="shared" si="17"/>
        <v>15</v>
      </c>
      <c r="AL15" s="102">
        <v>13</v>
      </c>
      <c r="AM15" s="102">
        <v>16.5</v>
      </c>
      <c r="AN15" s="104">
        <f t="shared" si="18"/>
        <v>15.100000000000001</v>
      </c>
      <c r="AO15" s="102"/>
      <c r="AP15" s="104">
        <f t="shared" si="19"/>
        <v>15.100000000000001</v>
      </c>
      <c r="AQ15" s="102">
        <v>10</v>
      </c>
      <c r="AR15" s="102">
        <v>11</v>
      </c>
      <c r="AS15" s="104">
        <f t="shared" si="20"/>
        <v>10.6</v>
      </c>
      <c r="AT15" s="102"/>
      <c r="AU15" s="104">
        <f t="shared" si="21"/>
        <v>10.6</v>
      </c>
      <c r="AV15" s="102"/>
      <c r="AW15" s="102"/>
      <c r="AX15" s="104" t="str">
        <f t="shared" si="22"/>
        <v/>
      </c>
      <c r="AY15" s="118"/>
      <c r="AZ15" s="104" t="str">
        <f t="shared" si="23"/>
        <v/>
      </c>
      <c r="BA15" s="102"/>
      <c r="BB15" s="102"/>
      <c r="BC15" s="104" t="str">
        <f t="shared" si="24"/>
        <v/>
      </c>
      <c r="BD15" s="118"/>
      <c r="BE15" s="104" t="str">
        <f t="shared" si="25"/>
        <v/>
      </c>
      <c r="BF15" s="102"/>
      <c r="BG15" s="102"/>
      <c r="BH15" s="104" t="str">
        <f t="shared" si="26"/>
        <v/>
      </c>
      <c r="BI15" s="102"/>
      <c r="BJ15" s="104" t="str">
        <f t="shared" si="27"/>
        <v/>
      </c>
      <c r="BK15" s="104">
        <f t="shared" si="28"/>
        <v>11.125</v>
      </c>
      <c r="BL15" s="104">
        <f t="shared" si="29"/>
        <v>13.0625</v>
      </c>
      <c r="BM15" s="104">
        <f t="shared" si="30"/>
        <v>12.287500000000001</v>
      </c>
      <c r="BN15" s="104" t="str">
        <f t="shared" si="31"/>
        <v/>
      </c>
      <c r="BO15" s="104">
        <f t="shared" si="32"/>
        <v>12.287500000000001</v>
      </c>
      <c r="BP15" s="105">
        <f t="shared" si="33"/>
        <v>5</v>
      </c>
      <c r="BQ15" s="109">
        <f t="shared" si="34"/>
        <v>10</v>
      </c>
      <c r="BR15" s="102">
        <v>9.94</v>
      </c>
      <c r="BS15" s="102">
        <v>8</v>
      </c>
      <c r="BT15" s="104">
        <f t="shared" si="35"/>
        <v>8.7759999999999998</v>
      </c>
      <c r="BU15" s="102"/>
      <c r="BV15" s="104">
        <f t="shared" si="36"/>
        <v>8.7759999999999998</v>
      </c>
      <c r="BW15" s="102">
        <v>9.6</v>
      </c>
      <c r="BX15" s="102">
        <v>13.5</v>
      </c>
      <c r="BY15" s="104">
        <f t="shared" si="37"/>
        <v>11.94</v>
      </c>
      <c r="BZ15" s="102"/>
      <c r="CA15" s="104">
        <f t="shared" si="38"/>
        <v>11.94</v>
      </c>
      <c r="CB15" s="102"/>
      <c r="CC15" s="102"/>
      <c r="CD15" s="104" t="str">
        <f t="shared" si="39"/>
        <v/>
      </c>
      <c r="CE15" s="118"/>
      <c r="CF15" s="104" t="str">
        <f t="shared" si="40"/>
        <v/>
      </c>
      <c r="CG15" s="102"/>
      <c r="CH15" s="102"/>
      <c r="CI15" s="104" t="str">
        <f t="shared" si="41"/>
        <v/>
      </c>
      <c r="CJ15" s="118"/>
      <c r="CK15" s="104" t="str">
        <f t="shared" si="42"/>
        <v/>
      </c>
      <c r="CL15" s="102"/>
      <c r="CM15" s="102"/>
      <c r="CN15" s="104" t="str">
        <f t="shared" si="43"/>
        <v/>
      </c>
      <c r="CO15" s="102"/>
      <c r="CP15" s="104" t="str">
        <f t="shared" si="44"/>
        <v/>
      </c>
      <c r="CQ15" s="104">
        <f t="shared" si="45"/>
        <v>9.77</v>
      </c>
      <c r="CR15" s="104">
        <f t="shared" si="46"/>
        <v>10.75</v>
      </c>
      <c r="CS15" s="104">
        <f t="shared" si="47"/>
        <v>10.358000000000001</v>
      </c>
      <c r="CT15" s="104" t="str">
        <f t="shared" si="48"/>
        <v/>
      </c>
      <c r="CU15" s="104">
        <f t="shared" si="49"/>
        <v>10.358000000000001</v>
      </c>
      <c r="CV15" s="105">
        <f t="shared" si="50"/>
        <v>5</v>
      </c>
      <c r="CW15" s="109">
        <f t="shared" si="51"/>
        <v>15</v>
      </c>
      <c r="CX15" s="102">
        <v>12.46</v>
      </c>
      <c r="CY15" s="102">
        <v>10</v>
      </c>
      <c r="CZ15" s="104">
        <f t="shared" si="52"/>
        <v>10.984000000000002</v>
      </c>
      <c r="DA15" s="102"/>
      <c r="DB15" s="104">
        <f t="shared" si="53"/>
        <v>10.984000000000002</v>
      </c>
      <c r="DC15" s="102">
        <v>13.06</v>
      </c>
      <c r="DD15" s="102">
        <v>14</v>
      </c>
      <c r="DE15" s="104">
        <f t="shared" si="54"/>
        <v>13.624000000000001</v>
      </c>
      <c r="DF15" s="102"/>
      <c r="DG15" s="104">
        <f t="shared" si="55"/>
        <v>13.624000000000001</v>
      </c>
      <c r="DH15" s="102">
        <v>13.24</v>
      </c>
      <c r="DI15" s="102">
        <v>11</v>
      </c>
      <c r="DJ15" s="104">
        <f t="shared" si="56"/>
        <v>11.896000000000001</v>
      </c>
      <c r="DK15" s="118"/>
      <c r="DL15" s="104">
        <f t="shared" si="57"/>
        <v>11.896000000000001</v>
      </c>
      <c r="DM15" s="102"/>
      <c r="DN15" s="102"/>
      <c r="DO15" s="104" t="str">
        <f t="shared" si="58"/>
        <v/>
      </c>
      <c r="DP15" s="118"/>
      <c r="DQ15" s="104" t="str">
        <f t="shared" si="59"/>
        <v/>
      </c>
      <c r="DR15" s="102"/>
      <c r="DS15" s="102"/>
      <c r="DT15" s="104" t="str">
        <f t="shared" si="60"/>
        <v/>
      </c>
      <c r="DU15" s="102"/>
      <c r="DV15" s="104" t="str">
        <f t="shared" si="61"/>
        <v/>
      </c>
      <c r="DW15" s="104">
        <f t="shared" si="62"/>
        <v>12.891249999999999</v>
      </c>
      <c r="DX15" s="104">
        <f t="shared" si="63"/>
        <v>11.5625</v>
      </c>
      <c r="DY15" s="104">
        <f t="shared" si="64"/>
        <v>12.094000000000001</v>
      </c>
      <c r="DZ15" s="104" t="str">
        <f t="shared" si="65"/>
        <v/>
      </c>
      <c r="EA15" s="104">
        <f t="shared" si="66"/>
        <v>12.094000000000001</v>
      </c>
      <c r="EB15" s="105">
        <f t="shared" si="67"/>
        <v>5</v>
      </c>
      <c r="EC15" s="109">
        <f t="shared" si="68"/>
        <v>19</v>
      </c>
      <c r="ED15" s="102">
        <v>14.5</v>
      </c>
      <c r="EE15" s="102">
        <v>4.5</v>
      </c>
      <c r="EF15" s="104">
        <f t="shared" si="69"/>
        <v>8.5</v>
      </c>
      <c r="EG15" s="102">
        <v>3.5</v>
      </c>
      <c r="EH15" s="104">
        <f t="shared" si="70"/>
        <v>8.5</v>
      </c>
      <c r="EI15" s="102">
        <v>15</v>
      </c>
      <c r="EJ15" s="102">
        <v>4</v>
      </c>
      <c r="EK15" s="104">
        <f t="shared" si="71"/>
        <v>8.4</v>
      </c>
      <c r="EL15" s="102">
        <v>10.25</v>
      </c>
      <c r="EM15" s="104">
        <f t="shared" si="72"/>
        <v>12.149999999999999</v>
      </c>
      <c r="EN15" s="102">
        <v>15.5</v>
      </c>
      <c r="EO15" s="102">
        <v>7.75</v>
      </c>
      <c r="EP15" s="104">
        <f t="shared" si="73"/>
        <v>10.85</v>
      </c>
      <c r="EQ15" s="118"/>
      <c r="ER15" s="104">
        <f t="shared" si="74"/>
        <v>10.85</v>
      </c>
      <c r="ES15" s="102"/>
      <c r="ET15" s="102"/>
      <c r="EU15" s="104" t="str">
        <f t="shared" si="75"/>
        <v/>
      </c>
      <c r="EV15" s="118"/>
      <c r="EW15" s="104" t="str">
        <f t="shared" si="76"/>
        <v/>
      </c>
      <c r="EX15" s="102"/>
      <c r="EY15" s="102"/>
      <c r="EZ15" s="104" t="str">
        <f t="shared" si="77"/>
        <v/>
      </c>
      <c r="FA15" s="102"/>
      <c r="FB15" s="104" t="str">
        <f t="shared" si="78"/>
        <v/>
      </c>
      <c r="FC15" s="104">
        <f t="shared" si="79"/>
        <v>14.9375</v>
      </c>
      <c r="FD15" s="104">
        <f t="shared" si="80"/>
        <v>4.859375</v>
      </c>
      <c r="FE15" s="104">
        <f t="shared" si="81"/>
        <v>8.890625</v>
      </c>
      <c r="FF15" s="104">
        <f t="shared" si="82"/>
        <v>6.21875</v>
      </c>
      <c r="FG15" s="104">
        <f t="shared" si="83"/>
        <v>10.765625</v>
      </c>
      <c r="FH15" s="105">
        <f t="shared" si="84"/>
        <v>3</v>
      </c>
      <c r="FI15" s="109">
        <f t="shared" si="85"/>
        <v>1</v>
      </c>
      <c r="FJ15" s="102">
        <v>8.5</v>
      </c>
      <c r="FK15" s="102">
        <v>8.5</v>
      </c>
      <c r="FL15" s="104">
        <f t="shared" si="86"/>
        <v>8.5</v>
      </c>
      <c r="FM15" s="102"/>
      <c r="FN15" s="104">
        <f t="shared" si="87"/>
        <v>8.5</v>
      </c>
      <c r="FO15" s="102">
        <v>11.5</v>
      </c>
      <c r="FP15" s="102">
        <v>11.5</v>
      </c>
      <c r="FQ15" s="104">
        <f t="shared" si="88"/>
        <v>11.5</v>
      </c>
      <c r="FR15" s="102"/>
      <c r="FS15" s="104">
        <f t="shared" si="89"/>
        <v>11.5</v>
      </c>
      <c r="FT15" s="102"/>
      <c r="FU15" s="102"/>
      <c r="FV15" s="104" t="str">
        <f t="shared" si="90"/>
        <v/>
      </c>
      <c r="FW15" s="118"/>
      <c r="FX15" s="104" t="str">
        <f t="shared" si="91"/>
        <v/>
      </c>
      <c r="FY15" s="102"/>
      <c r="FZ15" s="102"/>
      <c r="GA15" s="104" t="str">
        <f t="shared" si="92"/>
        <v/>
      </c>
      <c r="GB15" s="118"/>
      <c r="GC15" s="104" t="str">
        <f t="shared" si="93"/>
        <v/>
      </c>
      <c r="GD15" s="102"/>
      <c r="GE15" s="102"/>
      <c r="GF15" s="104" t="str">
        <f t="shared" si="94"/>
        <v/>
      </c>
      <c r="GG15" s="102"/>
      <c r="GH15" s="104" t="str">
        <f t="shared" si="95"/>
        <v/>
      </c>
      <c r="GI15" s="104">
        <f t="shared" si="96"/>
        <v>10</v>
      </c>
      <c r="GJ15" s="104">
        <f t="shared" si="97"/>
        <v>10</v>
      </c>
      <c r="GK15" s="104">
        <f t="shared" si="98"/>
        <v>10</v>
      </c>
      <c r="GL15" s="104" t="str">
        <f t="shared" si="99"/>
        <v/>
      </c>
      <c r="GM15" s="104">
        <f t="shared" si="100"/>
        <v>10</v>
      </c>
      <c r="GN15" s="105">
        <f t="shared" si="101"/>
        <v>3</v>
      </c>
      <c r="GO15" s="109">
        <f t="shared" si="102"/>
        <v>19</v>
      </c>
      <c r="GP15" s="102"/>
      <c r="GQ15" s="102"/>
      <c r="GR15" s="104" t="str">
        <f t="shared" si="103"/>
        <v/>
      </c>
      <c r="GS15" s="102"/>
      <c r="GT15" s="104" t="str">
        <f t="shared" si="104"/>
        <v/>
      </c>
      <c r="GU15" s="102">
        <v>13.5</v>
      </c>
      <c r="GV15" s="102"/>
      <c r="GW15" s="104">
        <f t="shared" si="105"/>
        <v>13.5</v>
      </c>
      <c r="GX15" s="102"/>
      <c r="GY15" s="104">
        <f t="shared" si="106"/>
        <v>13.5</v>
      </c>
      <c r="GZ15" s="102"/>
      <c r="HA15" s="102"/>
      <c r="HB15" s="104" t="str">
        <f t="shared" si="107"/>
        <v/>
      </c>
      <c r="HC15" s="118"/>
      <c r="HD15" s="104" t="str">
        <f t="shared" si="108"/>
        <v/>
      </c>
      <c r="HE15" s="102"/>
      <c r="HF15" s="102"/>
      <c r="HG15" s="104" t="str">
        <f t="shared" si="109"/>
        <v/>
      </c>
      <c r="HH15" s="118"/>
      <c r="HI15" s="104" t="str">
        <f t="shared" si="110"/>
        <v/>
      </c>
      <c r="HJ15" s="102"/>
      <c r="HK15" s="102"/>
      <c r="HL15" s="104" t="str">
        <f t="shared" si="111"/>
        <v/>
      </c>
      <c r="HM15" s="102"/>
      <c r="HN15" s="104" t="str">
        <f t="shared" si="112"/>
        <v/>
      </c>
      <c r="HO15" s="104">
        <f t="shared" si="113"/>
        <v>13.5</v>
      </c>
      <c r="HP15" s="104" t="str">
        <f t="shared" si="114"/>
        <v/>
      </c>
      <c r="HQ15" s="104">
        <f t="shared" si="115"/>
        <v>13.5</v>
      </c>
      <c r="HR15" s="104" t="str">
        <f t="shared" si="116"/>
        <v/>
      </c>
      <c r="HS15" s="104">
        <f t="shared" si="117"/>
        <v>13.5</v>
      </c>
      <c r="HT15" s="105">
        <f t="shared" si="118"/>
        <v>2</v>
      </c>
      <c r="HU15" s="109">
        <f t="shared" si="119"/>
        <v>10</v>
      </c>
      <c r="HV15" s="102">
        <v>11.25</v>
      </c>
      <c r="HW15" s="102">
        <v>13.5</v>
      </c>
      <c r="HX15" s="104">
        <f t="shared" si="120"/>
        <v>12.6</v>
      </c>
      <c r="HY15" s="102"/>
      <c r="HZ15" s="104">
        <f t="shared" si="121"/>
        <v>12.6</v>
      </c>
      <c r="IA15" s="102"/>
      <c r="IB15" s="102"/>
      <c r="IC15" s="104" t="str">
        <f t="shared" si="122"/>
        <v/>
      </c>
      <c r="ID15" s="102"/>
      <c r="IE15" s="104" t="str">
        <f t="shared" si="123"/>
        <v/>
      </c>
      <c r="IF15" s="102"/>
      <c r="IG15" s="102"/>
      <c r="IH15" s="104" t="str">
        <f t="shared" si="124"/>
        <v/>
      </c>
      <c r="II15" s="118"/>
      <c r="IJ15" s="104" t="str">
        <f t="shared" si="125"/>
        <v/>
      </c>
      <c r="IK15" s="102"/>
      <c r="IL15" s="102"/>
      <c r="IM15" s="104" t="str">
        <f t="shared" si="126"/>
        <v/>
      </c>
      <c r="IN15" s="118"/>
      <c r="IO15" s="104" t="str">
        <f t="shared" si="127"/>
        <v/>
      </c>
      <c r="IP15" s="102"/>
      <c r="IQ15" s="102"/>
      <c r="IR15" s="104" t="str">
        <f t="shared" si="128"/>
        <v/>
      </c>
      <c r="IS15" s="102"/>
      <c r="IT15" s="104" t="str">
        <f t="shared" si="129"/>
        <v/>
      </c>
      <c r="IU15" s="104">
        <f t="shared" si="130"/>
        <v>5.625</v>
      </c>
      <c r="IV15" s="104">
        <f t="shared" si="131"/>
        <v>6.75</v>
      </c>
      <c r="IW15" s="104">
        <f t="shared" si="132"/>
        <v>6.3</v>
      </c>
      <c r="IX15" s="104" t="str">
        <f t="shared" si="133"/>
        <v/>
      </c>
      <c r="IY15" s="104">
        <f t="shared" si="134"/>
        <v>6.3</v>
      </c>
      <c r="IZ15" s="105">
        <f t="shared" si="135"/>
        <v>0</v>
      </c>
      <c r="JA15" s="109">
        <f t="shared" si="136"/>
        <v>3</v>
      </c>
      <c r="JB15" s="102"/>
      <c r="JC15" s="102"/>
      <c r="JD15" s="104" t="str">
        <f t="shared" si="137"/>
        <v/>
      </c>
      <c r="JE15" s="102"/>
      <c r="JF15" s="104" t="str">
        <f t="shared" si="138"/>
        <v/>
      </c>
      <c r="JG15" s="102"/>
      <c r="JH15" s="102"/>
      <c r="JI15" s="104" t="str">
        <f t="shared" si="139"/>
        <v/>
      </c>
      <c r="JJ15" s="102"/>
      <c r="JK15" s="104" t="str">
        <f t="shared" si="140"/>
        <v/>
      </c>
      <c r="JL15" s="102"/>
      <c r="JM15" s="102"/>
      <c r="JN15" s="104" t="str">
        <f t="shared" si="141"/>
        <v/>
      </c>
      <c r="JO15" s="118"/>
      <c r="JP15" s="104" t="str">
        <f t="shared" si="142"/>
        <v/>
      </c>
      <c r="JQ15" s="102"/>
      <c r="JR15" s="102"/>
      <c r="JS15" s="104" t="str">
        <f t="shared" si="143"/>
        <v/>
      </c>
      <c r="JT15" s="118"/>
      <c r="JU15" s="104" t="str">
        <f t="shared" si="144"/>
        <v/>
      </c>
      <c r="JV15" s="102"/>
      <c r="JW15" s="102"/>
      <c r="JX15" s="104" t="str">
        <f t="shared" si="145"/>
        <v/>
      </c>
      <c r="JY15" s="102"/>
      <c r="JZ15" s="104" t="str">
        <f t="shared" si="146"/>
        <v/>
      </c>
      <c r="KA15" s="104" t="str">
        <f t="shared" si="147"/>
        <v/>
      </c>
      <c r="KB15" s="104" t="str">
        <f t="shared" si="148"/>
        <v/>
      </c>
      <c r="KC15" s="104" t="str">
        <f t="shared" si="149"/>
        <v/>
      </c>
      <c r="KD15" s="104" t="str">
        <f t="shared" si="150"/>
        <v/>
      </c>
      <c r="KE15" s="104" t="str">
        <f t="shared" si="151"/>
        <v/>
      </c>
      <c r="KF15" s="105" t="str">
        <f t="shared" si="152"/>
        <v/>
      </c>
      <c r="KG15" s="109" t="str">
        <f t="shared" si="153"/>
        <v/>
      </c>
      <c r="KH15" s="102"/>
      <c r="KI15" s="102"/>
      <c r="KJ15" s="104" t="str">
        <f t="shared" si="154"/>
        <v/>
      </c>
      <c r="KK15" s="102"/>
      <c r="KL15" s="104" t="str">
        <f t="shared" si="155"/>
        <v/>
      </c>
      <c r="KM15" s="102"/>
      <c r="KN15" s="102"/>
      <c r="KO15" s="104" t="str">
        <f t="shared" si="156"/>
        <v/>
      </c>
      <c r="KP15" s="102"/>
      <c r="KQ15" s="104" t="str">
        <f t="shared" si="157"/>
        <v/>
      </c>
      <c r="KR15" s="102"/>
      <c r="KS15" s="102"/>
      <c r="KT15" s="104" t="str">
        <f t="shared" si="158"/>
        <v/>
      </c>
      <c r="KU15" s="118"/>
      <c r="KV15" s="104" t="str">
        <f t="shared" si="159"/>
        <v/>
      </c>
      <c r="KW15" s="102"/>
      <c r="KX15" s="102"/>
      <c r="KY15" s="104" t="str">
        <f t="shared" si="160"/>
        <v/>
      </c>
      <c r="KZ15" s="118"/>
      <c r="LA15" s="104" t="str">
        <f t="shared" si="161"/>
        <v/>
      </c>
      <c r="LB15" s="102"/>
      <c r="LC15" s="102"/>
      <c r="LD15" s="104" t="str">
        <f t="shared" si="162"/>
        <v/>
      </c>
      <c r="LE15" s="102"/>
      <c r="LF15" s="104" t="str">
        <f t="shared" si="163"/>
        <v/>
      </c>
      <c r="LG15" s="104" t="str">
        <f t="shared" si="164"/>
        <v/>
      </c>
      <c r="LH15" s="104" t="str">
        <f t="shared" si="165"/>
        <v/>
      </c>
      <c r="LI15" s="104" t="str">
        <f t="shared" si="166"/>
        <v/>
      </c>
      <c r="LJ15" s="104" t="str">
        <f t="shared" si="167"/>
        <v/>
      </c>
      <c r="LK15" s="104" t="str">
        <f t="shared" si="168"/>
        <v/>
      </c>
      <c r="LL15" s="105" t="str">
        <f t="shared" si="169"/>
        <v/>
      </c>
      <c r="LM15" s="109" t="str">
        <f t="shared" si="170"/>
        <v/>
      </c>
      <c r="LN15" s="102"/>
      <c r="LO15" s="102"/>
      <c r="LP15" s="104" t="str">
        <f t="shared" si="171"/>
        <v/>
      </c>
      <c r="LQ15" s="102"/>
      <c r="LR15" s="104" t="str">
        <f t="shared" si="172"/>
        <v/>
      </c>
      <c r="LS15" s="102"/>
      <c r="LT15" s="102"/>
      <c r="LU15" s="104" t="str">
        <f t="shared" si="173"/>
        <v/>
      </c>
      <c r="LV15" s="102"/>
      <c r="LW15" s="104" t="str">
        <f t="shared" si="174"/>
        <v/>
      </c>
      <c r="LX15" s="102"/>
      <c r="LY15" s="102"/>
      <c r="LZ15" s="104" t="str">
        <f t="shared" si="175"/>
        <v/>
      </c>
      <c r="MA15" s="118"/>
      <c r="MB15" s="104" t="str">
        <f t="shared" si="176"/>
        <v/>
      </c>
      <c r="MC15" s="102"/>
      <c r="MD15" s="102"/>
      <c r="ME15" s="104" t="str">
        <f t="shared" si="177"/>
        <v/>
      </c>
      <c r="MF15" s="118"/>
      <c r="MG15" s="104" t="str">
        <f t="shared" si="178"/>
        <v/>
      </c>
      <c r="MH15" s="102"/>
      <c r="MI15" s="102"/>
      <c r="MJ15" s="104" t="str">
        <f t="shared" si="179"/>
        <v/>
      </c>
      <c r="MK15" s="102"/>
      <c r="ML15" s="104" t="str">
        <f t="shared" si="180"/>
        <v/>
      </c>
      <c r="MM15" s="104" t="str">
        <f t="shared" si="181"/>
        <v/>
      </c>
      <c r="MN15" s="104" t="str">
        <f t="shared" si="182"/>
        <v/>
      </c>
      <c r="MO15" s="104" t="str">
        <f t="shared" si="183"/>
        <v/>
      </c>
      <c r="MP15" s="104" t="str">
        <f t="shared" si="184"/>
        <v/>
      </c>
      <c r="MQ15" s="104" t="str">
        <f t="shared" si="185"/>
        <v/>
      </c>
      <c r="MR15" s="105" t="str">
        <f t="shared" si="186"/>
        <v/>
      </c>
      <c r="MS15" s="109" t="str">
        <f t="shared" si="187"/>
        <v/>
      </c>
      <c r="MT15" s="102"/>
      <c r="MU15" s="102"/>
      <c r="MV15" s="104" t="str">
        <f t="shared" si="188"/>
        <v/>
      </c>
      <c r="MW15" s="102"/>
      <c r="MX15" s="104" t="str">
        <f t="shared" si="189"/>
        <v/>
      </c>
      <c r="MY15" s="102"/>
      <c r="MZ15" s="102"/>
      <c r="NA15" s="104" t="str">
        <f t="shared" si="190"/>
        <v/>
      </c>
      <c r="NB15" s="102"/>
      <c r="NC15" s="104" t="str">
        <f t="shared" si="191"/>
        <v/>
      </c>
      <c r="ND15" s="102"/>
      <c r="NE15" s="102"/>
      <c r="NF15" s="104" t="str">
        <f t="shared" si="192"/>
        <v/>
      </c>
      <c r="NG15" s="118"/>
      <c r="NH15" s="104" t="str">
        <f t="shared" si="193"/>
        <v/>
      </c>
      <c r="NI15" s="102"/>
      <c r="NJ15" s="102"/>
      <c r="NK15" s="104" t="str">
        <f t="shared" si="194"/>
        <v/>
      </c>
      <c r="NL15" s="118"/>
      <c r="NM15" s="104" t="str">
        <f t="shared" si="195"/>
        <v/>
      </c>
      <c r="NN15" s="102"/>
      <c r="NO15" s="102"/>
      <c r="NP15" s="104" t="str">
        <f t="shared" si="196"/>
        <v/>
      </c>
      <c r="NQ15" s="102"/>
      <c r="NR15" s="104" t="str">
        <f t="shared" si="197"/>
        <v/>
      </c>
      <c r="NS15" s="104" t="str">
        <f t="shared" si="198"/>
        <v/>
      </c>
      <c r="NT15" s="104" t="str">
        <f t="shared" si="199"/>
        <v/>
      </c>
      <c r="NU15" s="104" t="str">
        <f t="shared" si="200"/>
        <v/>
      </c>
      <c r="NV15" s="104" t="str">
        <f t="shared" si="201"/>
        <v/>
      </c>
      <c r="NW15" s="104" t="str">
        <f t="shared" si="202"/>
        <v/>
      </c>
      <c r="NX15" s="105" t="str">
        <f t="shared" si="203"/>
        <v/>
      </c>
      <c r="NY15" s="109" t="str">
        <f t="shared" si="204"/>
        <v/>
      </c>
      <c r="OA15" s="104">
        <f t="shared" si="205"/>
        <v>11.3</v>
      </c>
      <c r="OB15" s="104">
        <f t="shared" si="206"/>
        <v>12.287500000000001</v>
      </c>
      <c r="OC15" s="104">
        <f t="shared" si="207"/>
        <v>10.358000000000001</v>
      </c>
      <c r="OD15" s="104">
        <f t="shared" si="208"/>
        <v>12.094000000000001</v>
      </c>
      <c r="OE15" s="104">
        <f t="shared" si="209"/>
        <v>10.765625</v>
      </c>
      <c r="OF15" s="104">
        <f t="shared" si="210"/>
        <v>10</v>
      </c>
      <c r="OG15" s="104">
        <f t="shared" si="211"/>
        <v>13.5</v>
      </c>
      <c r="OH15" s="104">
        <f t="shared" si="212"/>
        <v>6.3</v>
      </c>
      <c r="OI15" s="104" t="str">
        <f t="shared" si="213"/>
        <v/>
      </c>
      <c r="OJ15" s="104" t="str">
        <f t="shared" si="214"/>
        <v/>
      </c>
      <c r="OK15" s="104" t="str">
        <f t="shared" si="215"/>
        <v/>
      </c>
      <c r="OL15" s="104" t="str">
        <f t="shared" si="216"/>
        <v/>
      </c>
      <c r="OM15" s="134"/>
      <c r="ON15" s="104">
        <f t="shared" si="217"/>
        <v>9.3997916666666654</v>
      </c>
      <c r="OO15" s="104">
        <f t="shared" si="218"/>
        <v>7.8317708333333336</v>
      </c>
      <c r="OP15" s="104">
        <f t="shared" si="219"/>
        <v>10.882312500000001</v>
      </c>
      <c r="OQ15" s="104">
        <f t="shared" si="220"/>
        <v>11.069812500000001</v>
      </c>
      <c r="OR15" s="105">
        <f>IF(AK15="","",SUM($AJ15,$BP15,$CV15,$EB15,$FH15,$GN15,$HT15,$IZ15,$KF15,$LL15,$MR15,$NX15))</f>
        <v>28</v>
      </c>
      <c r="OS15" s="105">
        <f t="shared" si="222"/>
        <v>30</v>
      </c>
      <c r="OT15" s="134"/>
      <c r="OU15" s="109">
        <f t="shared" si="223"/>
        <v>14</v>
      </c>
      <c r="OW15" s="95" t="s">
        <v>35</v>
      </c>
      <c r="OX15" s="95" t="s">
        <v>35</v>
      </c>
      <c r="OY15" s="95" t="s">
        <v>35</v>
      </c>
      <c r="OZ15" s="95" t="s">
        <v>35</v>
      </c>
      <c r="PA15" s="95"/>
      <c r="PB15" s="95" t="s">
        <v>35</v>
      </c>
      <c r="PC15" s="95"/>
      <c r="PD15" s="95"/>
      <c r="PE15" s="95"/>
      <c r="PF15" s="95"/>
    </row>
    <row r="16" spans="1:422" x14ac:dyDescent="0.3">
      <c r="A16" s="103" t="e">
        <f t="shared" si="0"/>
        <v>#VALUE!</v>
      </c>
      <c r="B16" s="195" t="s">
        <v>311</v>
      </c>
      <c r="C16" s="195" t="s">
        <v>311</v>
      </c>
      <c r="D16" s="195" t="s">
        <v>333</v>
      </c>
      <c r="E16" s="196"/>
      <c r="F16" s="102">
        <v>11.25</v>
      </c>
      <c r="G16" s="102">
        <v>11</v>
      </c>
      <c r="H16" s="104">
        <f t="shared" si="1"/>
        <v>11.1</v>
      </c>
      <c r="I16" s="102"/>
      <c r="J16" s="104">
        <f t="shared" si="2"/>
        <v>11.1</v>
      </c>
      <c r="K16" s="102">
        <v>12</v>
      </c>
      <c r="L16" s="102">
        <v>9.5</v>
      </c>
      <c r="M16" s="104">
        <f t="shared" si="3"/>
        <v>10.5</v>
      </c>
      <c r="N16" s="102"/>
      <c r="O16" s="104">
        <f t="shared" si="4"/>
        <v>10.5</v>
      </c>
      <c r="P16" s="102"/>
      <c r="Q16" s="102"/>
      <c r="R16" s="104" t="str">
        <f t="shared" si="5"/>
        <v/>
      </c>
      <c r="S16" s="118"/>
      <c r="T16" s="104" t="str">
        <f t="shared" si="6"/>
        <v/>
      </c>
      <c r="U16" s="102"/>
      <c r="V16" s="102"/>
      <c r="W16" s="104" t="str">
        <f t="shared" si="7"/>
        <v/>
      </c>
      <c r="X16" s="118"/>
      <c r="Y16" s="104" t="str">
        <f t="shared" si="8"/>
        <v/>
      </c>
      <c r="Z16" s="102"/>
      <c r="AA16" s="102"/>
      <c r="AB16" s="104" t="str">
        <f t="shared" si="9"/>
        <v/>
      </c>
      <c r="AC16" s="102"/>
      <c r="AD16" s="104" t="str">
        <f t="shared" si="10"/>
        <v/>
      </c>
      <c r="AE16" s="104">
        <f t="shared" si="11"/>
        <v>11.625</v>
      </c>
      <c r="AF16" s="104">
        <f t="shared" si="12"/>
        <v>10.25</v>
      </c>
      <c r="AG16" s="104">
        <f t="shared" si="13"/>
        <v>10.8</v>
      </c>
      <c r="AH16" s="104" t="str">
        <f t="shared" si="14"/>
        <v/>
      </c>
      <c r="AI16" s="104">
        <f t="shared" si="15"/>
        <v>10.8</v>
      </c>
      <c r="AJ16" s="105">
        <f t="shared" si="16"/>
        <v>5</v>
      </c>
      <c r="AK16" s="109">
        <f t="shared" si="17"/>
        <v>17</v>
      </c>
      <c r="AL16" s="102">
        <v>11</v>
      </c>
      <c r="AM16" s="102">
        <v>12</v>
      </c>
      <c r="AN16" s="104">
        <f t="shared" si="18"/>
        <v>11.6</v>
      </c>
      <c r="AO16" s="102"/>
      <c r="AP16" s="104">
        <f t="shared" si="19"/>
        <v>11.6</v>
      </c>
      <c r="AQ16" s="102">
        <v>11</v>
      </c>
      <c r="AR16" s="102">
        <v>12</v>
      </c>
      <c r="AS16" s="104">
        <f t="shared" si="20"/>
        <v>11.6</v>
      </c>
      <c r="AT16" s="102"/>
      <c r="AU16" s="104">
        <f t="shared" si="21"/>
        <v>11.6</v>
      </c>
      <c r="AV16" s="102"/>
      <c r="AW16" s="102"/>
      <c r="AX16" s="104" t="str">
        <f t="shared" si="22"/>
        <v/>
      </c>
      <c r="AY16" s="118"/>
      <c r="AZ16" s="104" t="str">
        <f t="shared" si="23"/>
        <v/>
      </c>
      <c r="BA16" s="102"/>
      <c r="BB16" s="102"/>
      <c r="BC16" s="104" t="str">
        <f t="shared" si="24"/>
        <v/>
      </c>
      <c r="BD16" s="118"/>
      <c r="BE16" s="104" t="str">
        <f t="shared" si="25"/>
        <v/>
      </c>
      <c r="BF16" s="102"/>
      <c r="BG16" s="102"/>
      <c r="BH16" s="104" t="str">
        <f t="shared" si="26"/>
        <v/>
      </c>
      <c r="BI16" s="102"/>
      <c r="BJ16" s="104" t="str">
        <f t="shared" si="27"/>
        <v/>
      </c>
      <c r="BK16" s="104">
        <f t="shared" si="28"/>
        <v>11</v>
      </c>
      <c r="BL16" s="104">
        <f t="shared" si="29"/>
        <v>12</v>
      </c>
      <c r="BM16" s="104">
        <f t="shared" si="30"/>
        <v>11.6</v>
      </c>
      <c r="BN16" s="104" t="str">
        <f t="shared" si="31"/>
        <v/>
      </c>
      <c r="BO16" s="104">
        <f t="shared" si="32"/>
        <v>11.6</v>
      </c>
      <c r="BP16" s="105">
        <f t="shared" si="33"/>
        <v>5</v>
      </c>
      <c r="BQ16" s="109">
        <f t="shared" si="34"/>
        <v>15</v>
      </c>
      <c r="BR16" s="102">
        <v>8.58</v>
      </c>
      <c r="BS16" s="102">
        <v>9</v>
      </c>
      <c r="BT16" s="104">
        <f t="shared" si="35"/>
        <v>8.8320000000000007</v>
      </c>
      <c r="BU16" s="102">
        <v>13.5</v>
      </c>
      <c r="BV16" s="104">
        <f t="shared" si="36"/>
        <v>11.532</v>
      </c>
      <c r="BW16" s="102">
        <v>5.9633333333333338</v>
      </c>
      <c r="BX16" s="102">
        <v>11.5</v>
      </c>
      <c r="BY16" s="104">
        <f t="shared" si="37"/>
        <v>9.2853333333333339</v>
      </c>
      <c r="BZ16" s="102">
        <v>9.5</v>
      </c>
      <c r="CA16" s="104">
        <f t="shared" si="38"/>
        <v>8.0853333333333346</v>
      </c>
      <c r="CB16" s="102"/>
      <c r="CC16" s="102"/>
      <c r="CD16" s="104" t="str">
        <f t="shared" si="39"/>
        <v/>
      </c>
      <c r="CE16" s="118"/>
      <c r="CF16" s="104" t="str">
        <f t="shared" si="40"/>
        <v/>
      </c>
      <c r="CG16" s="102"/>
      <c r="CH16" s="102"/>
      <c r="CI16" s="104" t="str">
        <f t="shared" si="41"/>
        <v/>
      </c>
      <c r="CJ16" s="118"/>
      <c r="CK16" s="104" t="str">
        <f t="shared" si="42"/>
        <v/>
      </c>
      <c r="CL16" s="102"/>
      <c r="CM16" s="102"/>
      <c r="CN16" s="104" t="str">
        <f t="shared" si="43"/>
        <v/>
      </c>
      <c r="CO16" s="102"/>
      <c r="CP16" s="104" t="str">
        <f t="shared" si="44"/>
        <v/>
      </c>
      <c r="CQ16" s="104">
        <f t="shared" si="45"/>
        <v>7.2716666666666665</v>
      </c>
      <c r="CR16" s="104">
        <f t="shared" si="46"/>
        <v>10.25</v>
      </c>
      <c r="CS16" s="104">
        <f t="shared" si="47"/>
        <v>9.0586666666666673</v>
      </c>
      <c r="CT16" s="104">
        <f t="shared" si="48"/>
        <v>11.5</v>
      </c>
      <c r="CU16" s="104">
        <f t="shared" si="49"/>
        <v>9.8086666666666673</v>
      </c>
      <c r="CV16" s="105">
        <f t="shared" si="50"/>
        <v>0</v>
      </c>
      <c r="CW16" s="109">
        <f t="shared" si="51"/>
        <v>18</v>
      </c>
      <c r="CX16" s="102">
        <v>16.12</v>
      </c>
      <c r="CY16" s="102">
        <v>17</v>
      </c>
      <c r="CZ16" s="104">
        <f t="shared" si="52"/>
        <v>16.648</v>
      </c>
      <c r="DA16" s="102"/>
      <c r="DB16" s="104">
        <f t="shared" si="53"/>
        <v>16.648</v>
      </c>
      <c r="DC16" s="102">
        <v>14.86</v>
      </c>
      <c r="DD16" s="102">
        <v>12</v>
      </c>
      <c r="DE16" s="104">
        <f t="shared" si="54"/>
        <v>13.143999999999998</v>
      </c>
      <c r="DF16" s="102"/>
      <c r="DG16" s="104">
        <f t="shared" si="55"/>
        <v>13.143999999999998</v>
      </c>
      <c r="DH16" s="102">
        <v>17.18</v>
      </c>
      <c r="DI16" s="102">
        <v>15</v>
      </c>
      <c r="DJ16" s="104">
        <f t="shared" si="56"/>
        <v>15.872</v>
      </c>
      <c r="DK16" s="118"/>
      <c r="DL16" s="104">
        <f t="shared" si="57"/>
        <v>15.872</v>
      </c>
      <c r="DM16" s="102"/>
      <c r="DN16" s="102"/>
      <c r="DO16" s="104" t="str">
        <f t="shared" si="58"/>
        <v/>
      </c>
      <c r="DP16" s="118"/>
      <c r="DQ16" s="104" t="str">
        <f t="shared" si="59"/>
        <v/>
      </c>
      <c r="DR16" s="102"/>
      <c r="DS16" s="102"/>
      <c r="DT16" s="104" t="str">
        <f t="shared" si="60"/>
        <v/>
      </c>
      <c r="DU16" s="102"/>
      <c r="DV16" s="104" t="str">
        <f t="shared" si="61"/>
        <v/>
      </c>
      <c r="DW16" s="104">
        <f t="shared" si="62"/>
        <v>16.057499999999997</v>
      </c>
      <c r="DX16" s="104">
        <f t="shared" si="63"/>
        <v>14.8125</v>
      </c>
      <c r="DY16" s="104">
        <f t="shared" si="64"/>
        <v>15.310500000000001</v>
      </c>
      <c r="DZ16" s="104" t="str">
        <f t="shared" si="65"/>
        <v/>
      </c>
      <c r="EA16" s="104">
        <f t="shared" si="66"/>
        <v>15.310500000000001</v>
      </c>
      <c r="EB16" s="105">
        <f t="shared" si="67"/>
        <v>5</v>
      </c>
      <c r="EC16" s="109">
        <f t="shared" si="68"/>
        <v>4</v>
      </c>
      <c r="ED16" s="102">
        <v>10</v>
      </c>
      <c r="EE16" s="102">
        <v>0.5</v>
      </c>
      <c r="EF16" s="104">
        <f t="shared" si="69"/>
        <v>4.3</v>
      </c>
      <c r="EG16" s="102">
        <v>5.5</v>
      </c>
      <c r="EH16" s="104">
        <f t="shared" si="70"/>
        <v>7.3</v>
      </c>
      <c r="EI16" s="102">
        <v>13</v>
      </c>
      <c r="EJ16" s="102">
        <v>6.25</v>
      </c>
      <c r="EK16" s="104">
        <f t="shared" si="71"/>
        <v>8.9499999999999993</v>
      </c>
      <c r="EL16" s="102">
        <v>5.75</v>
      </c>
      <c r="EM16" s="104">
        <f t="shared" si="72"/>
        <v>8.9499999999999993</v>
      </c>
      <c r="EN16" s="102">
        <v>13.5</v>
      </c>
      <c r="EO16" s="102">
        <v>4</v>
      </c>
      <c r="EP16" s="104">
        <f t="shared" si="73"/>
        <v>7.8000000000000007</v>
      </c>
      <c r="EQ16" s="118">
        <v>11</v>
      </c>
      <c r="ER16" s="104">
        <f t="shared" si="74"/>
        <v>12</v>
      </c>
      <c r="ES16" s="102"/>
      <c r="ET16" s="102"/>
      <c r="EU16" s="104" t="str">
        <f t="shared" si="75"/>
        <v/>
      </c>
      <c r="EV16" s="118"/>
      <c r="EW16" s="104" t="str">
        <f t="shared" si="76"/>
        <v/>
      </c>
      <c r="EX16" s="102"/>
      <c r="EY16" s="102"/>
      <c r="EZ16" s="104" t="str">
        <f t="shared" si="77"/>
        <v/>
      </c>
      <c r="FA16" s="102"/>
      <c r="FB16" s="104" t="str">
        <f t="shared" si="78"/>
        <v/>
      </c>
      <c r="FC16" s="104">
        <f t="shared" si="79"/>
        <v>12.15625</v>
      </c>
      <c r="FD16" s="104">
        <f t="shared" si="80"/>
        <v>4.03125</v>
      </c>
      <c r="FE16" s="104">
        <f t="shared" si="81"/>
        <v>7.28125</v>
      </c>
      <c r="FF16" s="104">
        <f t="shared" si="82"/>
        <v>6.65625</v>
      </c>
      <c r="FG16" s="104">
        <f t="shared" si="83"/>
        <v>9.0062499999999996</v>
      </c>
      <c r="FH16" s="105">
        <f t="shared" si="84"/>
        <v>0</v>
      </c>
      <c r="FI16" s="109">
        <f t="shared" si="85"/>
        <v>8</v>
      </c>
      <c r="FJ16" s="102">
        <v>10.5</v>
      </c>
      <c r="FK16" s="102">
        <v>10.5</v>
      </c>
      <c r="FL16" s="104">
        <f t="shared" si="86"/>
        <v>10.5</v>
      </c>
      <c r="FM16" s="102">
        <v>14</v>
      </c>
      <c r="FN16" s="104">
        <f t="shared" si="87"/>
        <v>12.600000000000001</v>
      </c>
      <c r="FO16" s="102">
        <v>8.5</v>
      </c>
      <c r="FP16" s="102">
        <v>8.5</v>
      </c>
      <c r="FQ16" s="104">
        <f t="shared" si="88"/>
        <v>8.5</v>
      </c>
      <c r="FR16" s="102">
        <v>10</v>
      </c>
      <c r="FS16" s="104">
        <f t="shared" si="89"/>
        <v>9.4</v>
      </c>
      <c r="FT16" s="102"/>
      <c r="FU16" s="102"/>
      <c r="FV16" s="104" t="str">
        <f t="shared" si="90"/>
        <v/>
      </c>
      <c r="FW16" s="118"/>
      <c r="FX16" s="104" t="str">
        <f t="shared" si="91"/>
        <v/>
      </c>
      <c r="FY16" s="102"/>
      <c r="FZ16" s="102"/>
      <c r="GA16" s="104" t="str">
        <f t="shared" si="92"/>
        <v/>
      </c>
      <c r="GB16" s="118"/>
      <c r="GC16" s="104" t="str">
        <f t="shared" si="93"/>
        <v/>
      </c>
      <c r="GD16" s="102"/>
      <c r="GE16" s="102"/>
      <c r="GF16" s="104" t="str">
        <f t="shared" si="94"/>
        <v/>
      </c>
      <c r="GG16" s="102"/>
      <c r="GH16" s="104" t="str">
        <f t="shared" si="95"/>
        <v/>
      </c>
      <c r="GI16" s="104">
        <f t="shared" si="96"/>
        <v>9.5</v>
      </c>
      <c r="GJ16" s="104">
        <f t="shared" si="97"/>
        <v>9.5</v>
      </c>
      <c r="GK16" s="104">
        <f t="shared" si="98"/>
        <v>9.5</v>
      </c>
      <c r="GL16" s="104">
        <f t="shared" si="99"/>
        <v>12</v>
      </c>
      <c r="GM16" s="104">
        <f t="shared" si="100"/>
        <v>11</v>
      </c>
      <c r="GN16" s="105">
        <f t="shared" si="101"/>
        <v>3</v>
      </c>
      <c r="GO16" s="109">
        <f t="shared" si="102"/>
        <v>9</v>
      </c>
      <c r="GP16" s="102"/>
      <c r="GQ16" s="102"/>
      <c r="GR16" s="104" t="str">
        <f t="shared" si="103"/>
        <v/>
      </c>
      <c r="GS16" s="102"/>
      <c r="GT16" s="104" t="str">
        <f t="shared" si="104"/>
        <v/>
      </c>
      <c r="GU16" s="102"/>
      <c r="GV16" s="102"/>
      <c r="GW16" s="104" t="str">
        <f t="shared" si="105"/>
        <v/>
      </c>
      <c r="GX16" s="102"/>
      <c r="GY16" s="104" t="str">
        <f t="shared" si="106"/>
        <v/>
      </c>
      <c r="GZ16" s="102">
        <v>8.5</v>
      </c>
      <c r="HA16" s="102"/>
      <c r="HB16" s="104">
        <f t="shared" si="107"/>
        <v>8.5</v>
      </c>
      <c r="HC16" s="118"/>
      <c r="HD16" s="104">
        <f t="shared" si="108"/>
        <v>8.5</v>
      </c>
      <c r="HE16" s="102"/>
      <c r="HF16" s="102"/>
      <c r="HG16" s="104" t="str">
        <f t="shared" si="109"/>
        <v/>
      </c>
      <c r="HH16" s="118"/>
      <c r="HI16" s="104" t="str">
        <f t="shared" si="110"/>
        <v/>
      </c>
      <c r="HJ16" s="102"/>
      <c r="HK16" s="102"/>
      <c r="HL16" s="104" t="str">
        <f t="shared" si="111"/>
        <v/>
      </c>
      <c r="HM16" s="102"/>
      <c r="HN16" s="104" t="str">
        <f t="shared" si="112"/>
        <v/>
      </c>
      <c r="HO16" s="104">
        <f t="shared" si="113"/>
        <v>8.5</v>
      </c>
      <c r="HP16" s="104" t="str">
        <f t="shared" si="114"/>
        <v/>
      </c>
      <c r="HQ16" s="104">
        <f t="shared" si="115"/>
        <v>8.5</v>
      </c>
      <c r="HR16" s="104" t="str">
        <f t="shared" si="116"/>
        <v/>
      </c>
      <c r="HS16" s="104">
        <f t="shared" si="117"/>
        <v>8.5</v>
      </c>
      <c r="HT16" s="105">
        <f t="shared" si="118"/>
        <v>0</v>
      </c>
      <c r="HU16" s="109">
        <f t="shared" si="119"/>
        <v>20</v>
      </c>
      <c r="HV16" s="102">
        <v>0</v>
      </c>
      <c r="HW16" s="102">
        <v>12.25</v>
      </c>
      <c r="HX16" s="104">
        <f t="shared" si="120"/>
        <v>7.35</v>
      </c>
      <c r="HY16" s="102"/>
      <c r="HZ16" s="104">
        <f t="shared" si="121"/>
        <v>7.35</v>
      </c>
      <c r="IA16" s="102"/>
      <c r="IB16" s="102"/>
      <c r="IC16" s="104" t="str">
        <f t="shared" si="122"/>
        <v/>
      </c>
      <c r="ID16" s="102"/>
      <c r="IE16" s="104" t="str">
        <f t="shared" si="123"/>
        <v/>
      </c>
      <c r="IF16" s="102"/>
      <c r="IG16" s="102"/>
      <c r="IH16" s="104" t="str">
        <f t="shared" si="124"/>
        <v/>
      </c>
      <c r="II16" s="118"/>
      <c r="IJ16" s="104" t="str">
        <f t="shared" si="125"/>
        <v/>
      </c>
      <c r="IK16" s="102"/>
      <c r="IL16" s="102"/>
      <c r="IM16" s="104" t="str">
        <f t="shared" si="126"/>
        <v/>
      </c>
      <c r="IN16" s="118"/>
      <c r="IO16" s="104" t="str">
        <f t="shared" si="127"/>
        <v/>
      </c>
      <c r="IP16" s="102"/>
      <c r="IQ16" s="102"/>
      <c r="IR16" s="104" t="str">
        <f t="shared" si="128"/>
        <v/>
      </c>
      <c r="IS16" s="102"/>
      <c r="IT16" s="104" t="str">
        <f t="shared" si="129"/>
        <v/>
      </c>
      <c r="IU16" s="104">
        <f t="shared" si="130"/>
        <v>0</v>
      </c>
      <c r="IV16" s="104">
        <f t="shared" si="131"/>
        <v>6.125</v>
      </c>
      <c r="IW16" s="104">
        <f t="shared" si="132"/>
        <v>3.6749999999999998</v>
      </c>
      <c r="IX16" s="104" t="str">
        <f t="shared" si="133"/>
        <v/>
      </c>
      <c r="IY16" s="104">
        <f t="shared" si="134"/>
        <v>3.6749999999999998</v>
      </c>
      <c r="IZ16" s="105">
        <f t="shared" si="135"/>
        <v>0</v>
      </c>
      <c r="JA16" s="109">
        <f t="shared" si="136"/>
        <v>19</v>
      </c>
      <c r="JB16" s="102"/>
      <c r="JC16" s="102"/>
      <c r="JD16" s="104" t="str">
        <f t="shared" si="137"/>
        <v/>
      </c>
      <c r="JE16" s="102"/>
      <c r="JF16" s="104" t="str">
        <f t="shared" si="138"/>
        <v/>
      </c>
      <c r="JG16" s="102"/>
      <c r="JH16" s="102"/>
      <c r="JI16" s="104" t="str">
        <f t="shared" si="139"/>
        <v/>
      </c>
      <c r="JJ16" s="102"/>
      <c r="JK16" s="104" t="str">
        <f t="shared" si="140"/>
        <v/>
      </c>
      <c r="JL16" s="102"/>
      <c r="JM16" s="102"/>
      <c r="JN16" s="104" t="str">
        <f t="shared" si="141"/>
        <v/>
      </c>
      <c r="JO16" s="118"/>
      <c r="JP16" s="104" t="str">
        <f t="shared" si="142"/>
        <v/>
      </c>
      <c r="JQ16" s="102"/>
      <c r="JR16" s="102"/>
      <c r="JS16" s="104" t="str">
        <f t="shared" si="143"/>
        <v/>
      </c>
      <c r="JT16" s="118"/>
      <c r="JU16" s="104" t="str">
        <f t="shared" si="144"/>
        <v/>
      </c>
      <c r="JV16" s="102"/>
      <c r="JW16" s="102"/>
      <c r="JX16" s="104" t="str">
        <f t="shared" si="145"/>
        <v/>
      </c>
      <c r="JY16" s="102"/>
      <c r="JZ16" s="104" t="str">
        <f t="shared" si="146"/>
        <v/>
      </c>
      <c r="KA16" s="104" t="str">
        <f t="shared" si="147"/>
        <v/>
      </c>
      <c r="KB16" s="104" t="str">
        <f t="shared" si="148"/>
        <v/>
      </c>
      <c r="KC16" s="104" t="str">
        <f t="shared" si="149"/>
        <v/>
      </c>
      <c r="KD16" s="104" t="str">
        <f t="shared" si="150"/>
        <v/>
      </c>
      <c r="KE16" s="104" t="str">
        <f t="shared" si="151"/>
        <v/>
      </c>
      <c r="KF16" s="105" t="str">
        <f t="shared" si="152"/>
        <v/>
      </c>
      <c r="KG16" s="109" t="str">
        <f t="shared" si="153"/>
        <v/>
      </c>
      <c r="KH16" s="102"/>
      <c r="KI16" s="102"/>
      <c r="KJ16" s="104" t="str">
        <f t="shared" si="154"/>
        <v/>
      </c>
      <c r="KK16" s="102"/>
      <c r="KL16" s="104" t="str">
        <f t="shared" si="155"/>
        <v/>
      </c>
      <c r="KM16" s="102"/>
      <c r="KN16" s="102"/>
      <c r="KO16" s="104" t="str">
        <f t="shared" si="156"/>
        <v/>
      </c>
      <c r="KP16" s="102"/>
      <c r="KQ16" s="104" t="str">
        <f t="shared" si="157"/>
        <v/>
      </c>
      <c r="KR16" s="102"/>
      <c r="KS16" s="102"/>
      <c r="KT16" s="104" t="str">
        <f t="shared" si="158"/>
        <v/>
      </c>
      <c r="KU16" s="118"/>
      <c r="KV16" s="104" t="str">
        <f t="shared" si="159"/>
        <v/>
      </c>
      <c r="KW16" s="102"/>
      <c r="KX16" s="102"/>
      <c r="KY16" s="104" t="str">
        <f t="shared" si="160"/>
        <v/>
      </c>
      <c r="KZ16" s="118"/>
      <c r="LA16" s="104" t="str">
        <f t="shared" si="161"/>
        <v/>
      </c>
      <c r="LB16" s="102"/>
      <c r="LC16" s="102"/>
      <c r="LD16" s="104" t="str">
        <f t="shared" si="162"/>
        <v/>
      </c>
      <c r="LE16" s="102"/>
      <c r="LF16" s="104" t="str">
        <f t="shared" si="163"/>
        <v/>
      </c>
      <c r="LG16" s="104" t="str">
        <f t="shared" si="164"/>
        <v/>
      </c>
      <c r="LH16" s="104" t="str">
        <f t="shared" si="165"/>
        <v/>
      </c>
      <c r="LI16" s="104" t="str">
        <f t="shared" si="166"/>
        <v/>
      </c>
      <c r="LJ16" s="104" t="str">
        <f t="shared" si="167"/>
        <v/>
      </c>
      <c r="LK16" s="104" t="str">
        <f t="shared" si="168"/>
        <v/>
      </c>
      <c r="LL16" s="105" t="str">
        <f t="shared" si="169"/>
        <v/>
      </c>
      <c r="LM16" s="109" t="str">
        <f t="shared" si="170"/>
        <v/>
      </c>
      <c r="LN16" s="102"/>
      <c r="LO16" s="102"/>
      <c r="LP16" s="104" t="str">
        <f t="shared" si="171"/>
        <v/>
      </c>
      <c r="LQ16" s="102"/>
      <c r="LR16" s="104" t="str">
        <f t="shared" si="172"/>
        <v/>
      </c>
      <c r="LS16" s="102"/>
      <c r="LT16" s="102"/>
      <c r="LU16" s="104" t="str">
        <f t="shared" si="173"/>
        <v/>
      </c>
      <c r="LV16" s="102"/>
      <c r="LW16" s="104" t="str">
        <f t="shared" si="174"/>
        <v/>
      </c>
      <c r="LX16" s="102"/>
      <c r="LY16" s="102"/>
      <c r="LZ16" s="104" t="str">
        <f t="shared" si="175"/>
        <v/>
      </c>
      <c r="MA16" s="118"/>
      <c r="MB16" s="104" t="str">
        <f t="shared" si="176"/>
        <v/>
      </c>
      <c r="MC16" s="102"/>
      <c r="MD16" s="102"/>
      <c r="ME16" s="104" t="str">
        <f t="shared" si="177"/>
        <v/>
      </c>
      <c r="MF16" s="118"/>
      <c r="MG16" s="104" t="str">
        <f t="shared" si="178"/>
        <v/>
      </c>
      <c r="MH16" s="102"/>
      <c r="MI16" s="102"/>
      <c r="MJ16" s="104" t="str">
        <f t="shared" si="179"/>
        <v/>
      </c>
      <c r="MK16" s="102"/>
      <c r="ML16" s="104" t="str">
        <f t="shared" si="180"/>
        <v/>
      </c>
      <c r="MM16" s="104" t="str">
        <f t="shared" si="181"/>
        <v/>
      </c>
      <c r="MN16" s="104" t="str">
        <f t="shared" si="182"/>
        <v/>
      </c>
      <c r="MO16" s="104" t="str">
        <f t="shared" si="183"/>
        <v/>
      </c>
      <c r="MP16" s="104" t="str">
        <f t="shared" si="184"/>
        <v/>
      </c>
      <c r="MQ16" s="104" t="str">
        <f t="shared" si="185"/>
        <v/>
      </c>
      <c r="MR16" s="105" t="str">
        <f t="shared" si="186"/>
        <v/>
      </c>
      <c r="MS16" s="109" t="str">
        <f t="shared" si="187"/>
        <v/>
      </c>
      <c r="MT16" s="102"/>
      <c r="MU16" s="102"/>
      <c r="MV16" s="104" t="str">
        <f t="shared" si="188"/>
        <v/>
      </c>
      <c r="MW16" s="102"/>
      <c r="MX16" s="104" t="str">
        <f t="shared" si="189"/>
        <v/>
      </c>
      <c r="MY16" s="102"/>
      <c r="MZ16" s="102"/>
      <c r="NA16" s="104" t="str">
        <f t="shared" si="190"/>
        <v/>
      </c>
      <c r="NB16" s="102"/>
      <c r="NC16" s="104" t="str">
        <f t="shared" si="191"/>
        <v/>
      </c>
      <c r="ND16" s="102"/>
      <c r="NE16" s="102"/>
      <c r="NF16" s="104" t="str">
        <f t="shared" si="192"/>
        <v/>
      </c>
      <c r="NG16" s="118"/>
      <c r="NH16" s="104" t="str">
        <f t="shared" si="193"/>
        <v/>
      </c>
      <c r="NI16" s="102"/>
      <c r="NJ16" s="102"/>
      <c r="NK16" s="104" t="str">
        <f t="shared" si="194"/>
        <v/>
      </c>
      <c r="NL16" s="118"/>
      <c r="NM16" s="104" t="str">
        <f t="shared" si="195"/>
        <v/>
      </c>
      <c r="NN16" s="102"/>
      <c r="NO16" s="102"/>
      <c r="NP16" s="104" t="str">
        <f t="shared" si="196"/>
        <v/>
      </c>
      <c r="NQ16" s="102"/>
      <c r="NR16" s="104" t="str">
        <f t="shared" si="197"/>
        <v/>
      </c>
      <c r="NS16" s="104" t="str">
        <f t="shared" si="198"/>
        <v/>
      </c>
      <c r="NT16" s="104" t="str">
        <f t="shared" si="199"/>
        <v/>
      </c>
      <c r="NU16" s="104" t="str">
        <f t="shared" si="200"/>
        <v/>
      </c>
      <c r="NV16" s="104" t="str">
        <f t="shared" si="201"/>
        <v/>
      </c>
      <c r="NW16" s="104" t="str">
        <f t="shared" si="202"/>
        <v/>
      </c>
      <c r="NX16" s="105" t="str">
        <f t="shared" si="203"/>
        <v/>
      </c>
      <c r="NY16" s="109" t="str">
        <f t="shared" si="204"/>
        <v/>
      </c>
      <c r="OA16" s="104">
        <f t="shared" si="205"/>
        <v>10.8</v>
      </c>
      <c r="OB16" s="104">
        <f t="shared" si="206"/>
        <v>11.6</v>
      </c>
      <c r="OC16" s="104">
        <f t="shared" si="207"/>
        <v>9.8086666666666673</v>
      </c>
      <c r="OD16" s="104">
        <f t="shared" si="208"/>
        <v>15.310500000000001</v>
      </c>
      <c r="OE16" s="104">
        <f t="shared" si="209"/>
        <v>9.0062499999999996</v>
      </c>
      <c r="OF16" s="104">
        <f t="shared" si="210"/>
        <v>11</v>
      </c>
      <c r="OG16" s="104">
        <f t="shared" si="211"/>
        <v>8.5</v>
      </c>
      <c r="OH16" s="104">
        <f t="shared" si="212"/>
        <v>3.6749999999999998</v>
      </c>
      <c r="OI16" s="104" t="str">
        <f t="shared" si="213"/>
        <v/>
      </c>
      <c r="OJ16" s="104" t="str">
        <f t="shared" si="214"/>
        <v/>
      </c>
      <c r="OK16" s="104" t="str">
        <f t="shared" si="215"/>
        <v/>
      </c>
      <c r="OL16" s="104" t="str">
        <f t="shared" si="216"/>
        <v/>
      </c>
      <c r="OM16" s="134"/>
      <c r="ON16" s="104">
        <f t="shared" si="217"/>
        <v>8.4538194444444432</v>
      </c>
      <c r="OO16" s="104">
        <f t="shared" si="218"/>
        <v>7.9385416666666666</v>
      </c>
      <c r="OP16" s="104">
        <f t="shared" si="219"/>
        <v>10.284652777777779</v>
      </c>
      <c r="OQ16" s="104">
        <f t="shared" si="220"/>
        <v>10.732152777777779</v>
      </c>
      <c r="OR16" s="105">
        <f t="shared" si="221"/>
        <v>18</v>
      </c>
      <c r="OS16" s="105">
        <f t="shared" si="222"/>
        <v>30</v>
      </c>
      <c r="OT16" s="134"/>
      <c r="OU16" s="109">
        <f t="shared" si="223"/>
        <v>17</v>
      </c>
      <c r="OW16" s="95" t="s">
        <v>36</v>
      </c>
      <c r="OX16" s="95" t="s">
        <v>35</v>
      </c>
      <c r="OY16" s="95" t="s">
        <v>35</v>
      </c>
      <c r="OZ16" s="95" t="s">
        <v>36</v>
      </c>
      <c r="PA16" s="95"/>
      <c r="PB16" s="95" t="s">
        <v>35</v>
      </c>
      <c r="PC16" s="95"/>
      <c r="PD16" s="95"/>
      <c r="PE16" s="95"/>
      <c r="PF16" s="95"/>
    </row>
    <row r="17" spans="1:422" x14ac:dyDescent="0.3">
      <c r="A17" s="103" t="e">
        <f t="shared" si="0"/>
        <v>#VALUE!</v>
      </c>
      <c r="B17" s="195" t="s">
        <v>302</v>
      </c>
      <c r="C17" s="195" t="s">
        <v>302</v>
      </c>
      <c r="D17" s="195" t="s">
        <v>324</v>
      </c>
      <c r="E17" s="196"/>
      <c r="F17" s="102">
        <v>14</v>
      </c>
      <c r="G17" s="102">
        <v>12.5</v>
      </c>
      <c r="H17" s="104">
        <f t="shared" si="1"/>
        <v>13.100000000000001</v>
      </c>
      <c r="I17" s="102"/>
      <c r="J17" s="104">
        <f t="shared" si="2"/>
        <v>13.100000000000001</v>
      </c>
      <c r="K17" s="102">
        <v>15.5</v>
      </c>
      <c r="L17" s="102">
        <v>15</v>
      </c>
      <c r="M17" s="104">
        <f t="shared" si="3"/>
        <v>15.2</v>
      </c>
      <c r="N17" s="102"/>
      <c r="O17" s="104">
        <f t="shared" si="4"/>
        <v>15.2</v>
      </c>
      <c r="P17" s="102"/>
      <c r="Q17" s="102"/>
      <c r="R17" s="104" t="str">
        <f t="shared" si="5"/>
        <v/>
      </c>
      <c r="S17" s="118"/>
      <c r="T17" s="104" t="str">
        <f t="shared" si="6"/>
        <v/>
      </c>
      <c r="U17" s="102"/>
      <c r="V17" s="102"/>
      <c r="W17" s="104" t="str">
        <f t="shared" si="7"/>
        <v/>
      </c>
      <c r="X17" s="118"/>
      <c r="Y17" s="104" t="str">
        <f t="shared" si="8"/>
        <v/>
      </c>
      <c r="Z17" s="102"/>
      <c r="AA17" s="102"/>
      <c r="AB17" s="104" t="str">
        <f t="shared" si="9"/>
        <v/>
      </c>
      <c r="AC17" s="102"/>
      <c r="AD17" s="104" t="str">
        <f t="shared" si="10"/>
        <v/>
      </c>
      <c r="AE17" s="104">
        <f t="shared" si="11"/>
        <v>14.75</v>
      </c>
      <c r="AF17" s="104">
        <f t="shared" si="12"/>
        <v>13.75</v>
      </c>
      <c r="AG17" s="104">
        <f t="shared" si="13"/>
        <v>14.15</v>
      </c>
      <c r="AH17" s="104" t="str">
        <f t="shared" si="14"/>
        <v/>
      </c>
      <c r="AI17" s="104">
        <f t="shared" si="15"/>
        <v>14.15</v>
      </c>
      <c r="AJ17" s="105">
        <f t="shared" si="16"/>
        <v>5</v>
      </c>
      <c r="AK17" s="109">
        <f t="shared" si="17"/>
        <v>5</v>
      </c>
      <c r="AL17" s="102">
        <v>10</v>
      </c>
      <c r="AM17" s="102">
        <v>13.5</v>
      </c>
      <c r="AN17" s="104">
        <f t="shared" si="18"/>
        <v>12.1</v>
      </c>
      <c r="AO17" s="102"/>
      <c r="AP17" s="104">
        <f t="shared" si="19"/>
        <v>12.1</v>
      </c>
      <c r="AQ17" s="102">
        <v>14</v>
      </c>
      <c r="AR17" s="102">
        <v>10</v>
      </c>
      <c r="AS17" s="104">
        <f t="shared" si="20"/>
        <v>11.600000000000001</v>
      </c>
      <c r="AT17" s="102"/>
      <c r="AU17" s="104">
        <f t="shared" si="21"/>
        <v>11.600000000000001</v>
      </c>
      <c r="AV17" s="102"/>
      <c r="AW17" s="102"/>
      <c r="AX17" s="104" t="str">
        <f t="shared" si="22"/>
        <v/>
      </c>
      <c r="AY17" s="118"/>
      <c r="AZ17" s="104" t="str">
        <f t="shared" si="23"/>
        <v/>
      </c>
      <c r="BA17" s="102"/>
      <c r="BB17" s="102"/>
      <c r="BC17" s="104" t="str">
        <f t="shared" si="24"/>
        <v/>
      </c>
      <c r="BD17" s="118"/>
      <c r="BE17" s="104" t="str">
        <f t="shared" si="25"/>
        <v/>
      </c>
      <c r="BF17" s="102"/>
      <c r="BG17" s="102"/>
      <c r="BH17" s="104" t="str">
        <f t="shared" si="26"/>
        <v/>
      </c>
      <c r="BI17" s="102"/>
      <c r="BJ17" s="104" t="str">
        <f t="shared" si="27"/>
        <v/>
      </c>
      <c r="BK17" s="104">
        <f t="shared" si="28"/>
        <v>12.5</v>
      </c>
      <c r="BL17" s="104">
        <f t="shared" si="29"/>
        <v>11.3125</v>
      </c>
      <c r="BM17" s="104">
        <f t="shared" si="30"/>
        <v>11.787500000000001</v>
      </c>
      <c r="BN17" s="104" t="str">
        <f t="shared" si="31"/>
        <v/>
      </c>
      <c r="BO17" s="104">
        <f t="shared" si="32"/>
        <v>11.787500000000001</v>
      </c>
      <c r="BP17" s="105">
        <f t="shared" si="33"/>
        <v>5</v>
      </c>
      <c r="BQ17" s="109">
        <f t="shared" si="34"/>
        <v>14</v>
      </c>
      <c r="BR17" s="102">
        <v>9.19</v>
      </c>
      <c r="BS17" s="102">
        <v>10.5</v>
      </c>
      <c r="BT17" s="104">
        <f t="shared" si="35"/>
        <v>9.9759999999999991</v>
      </c>
      <c r="BU17" s="102">
        <v>13.5</v>
      </c>
      <c r="BV17" s="104">
        <f t="shared" si="36"/>
        <v>11.776</v>
      </c>
      <c r="BW17" s="102">
        <v>11.303333333333333</v>
      </c>
      <c r="BX17" s="102">
        <v>7</v>
      </c>
      <c r="BY17" s="104">
        <f t="shared" si="37"/>
        <v>8.7213333333333338</v>
      </c>
      <c r="BZ17" s="102">
        <v>11.5</v>
      </c>
      <c r="CA17" s="104">
        <f t="shared" si="38"/>
        <v>11.421333333333333</v>
      </c>
      <c r="CB17" s="102"/>
      <c r="CC17" s="102"/>
      <c r="CD17" s="104" t="str">
        <f t="shared" si="39"/>
        <v/>
      </c>
      <c r="CE17" s="118"/>
      <c r="CF17" s="104" t="str">
        <f t="shared" si="40"/>
        <v/>
      </c>
      <c r="CG17" s="102"/>
      <c r="CH17" s="102"/>
      <c r="CI17" s="104" t="str">
        <f t="shared" si="41"/>
        <v/>
      </c>
      <c r="CJ17" s="118"/>
      <c r="CK17" s="104" t="str">
        <f t="shared" si="42"/>
        <v/>
      </c>
      <c r="CL17" s="102"/>
      <c r="CM17" s="102"/>
      <c r="CN17" s="104" t="str">
        <f t="shared" si="43"/>
        <v/>
      </c>
      <c r="CO17" s="102"/>
      <c r="CP17" s="104" t="str">
        <f t="shared" si="44"/>
        <v/>
      </c>
      <c r="CQ17" s="104">
        <f t="shared" si="45"/>
        <v>10.246666666666666</v>
      </c>
      <c r="CR17" s="104">
        <f t="shared" si="46"/>
        <v>8.75</v>
      </c>
      <c r="CS17" s="104">
        <f t="shared" si="47"/>
        <v>9.3486666666666665</v>
      </c>
      <c r="CT17" s="104">
        <f t="shared" si="48"/>
        <v>12.5</v>
      </c>
      <c r="CU17" s="104">
        <f t="shared" si="49"/>
        <v>11.598666666666666</v>
      </c>
      <c r="CV17" s="105">
        <f t="shared" si="50"/>
        <v>5</v>
      </c>
      <c r="CW17" s="109">
        <f t="shared" si="51"/>
        <v>9</v>
      </c>
      <c r="CX17" s="102">
        <v>12.8</v>
      </c>
      <c r="CY17" s="102">
        <v>11</v>
      </c>
      <c r="CZ17" s="104">
        <f t="shared" si="52"/>
        <v>11.72</v>
      </c>
      <c r="DA17" s="102"/>
      <c r="DB17" s="104">
        <f t="shared" si="53"/>
        <v>11.72</v>
      </c>
      <c r="DC17" s="102">
        <v>12.44</v>
      </c>
      <c r="DD17" s="102">
        <v>13</v>
      </c>
      <c r="DE17" s="104">
        <f t="shared" si="54"/>
        <v>12.776</v>
      </c>
      <c r="DF17" s="102"/>
      <c r="DG17" s="104">
        <f t="shared" si="55"/>
        <v>12.776</v>
      </c>
      <c r="DH17" s="102">
        <v>15.2</v>
      </c>
      <c r="DI17" s="102">
        <v>13</v>
      </c>
      <c r="DJ17" s="104">
        <f t="shared" si="56"/>
        <v>13.879999999999999</v>
      </c>
      <c r="DK17" s="118"/>
      <c r="DL17" s="104">
        <f t="shared" si="57"/>
        <v>13.879999999999999</v>
      </c>
      <c r="DM17" s="102"/>
      <c r="DN17" s="102"/>
      <c r="DO17" s="104" t="str">
        <f t="shared" si="58"/>
        <v/>
      </c>
      <c r="DP17" s="118"/>
      <c r="DQ17" s="104" t="str">
        <f t="shared" si="59"/>
        <v/>
      </c>
      <c r="DR17" s="102"/>
      <c r="DS17" s="102"/>
      <c r="DT17" s="104" t="str">
        <f t="shared" si="60"/>
        <v/>
      </c>
      <c r="DU17" s="102"/>
      <c r="DV17" s="104" t="str">
        <f t="shared" si="61"/>
        <v/>
      </c>
      <c r="DW17" s="104">
        <f t="shared" si="62"/>
        <v>13.4375</v>
      </c>
      <c r="DX17" s="104">
        <f t="shared" si="63"/>
        <v>12.25</v>
      </c>
      <c r="DY17" s="104">
        <f t="shared" si="64"/>
        <v>12.724999999999998</v>
      </c>
      <c r="DZ17" s="104" t="str">
        <f t="shared" si="65"/>
        <v/>
      </c>
      <c r="EA17" s="104">
        <f t="shared" si="66"/>
        <v>12.724999999999998</v>
      </c>
      <c r="EB17" s="105">
        <f t="shared" si="67"/>
        <v>5</v>
      </c>
      <c r="EC17" s="109">
        <f t="shared" si="68"/>
        <v>15</v>
      </c>
      <c r="ED17" s="102">
        <v>13</v>
      </c>
      <c r="EE17" s="102">
        <v>7.75</v>
      </c>
      <c r="EF17" s="104">
        <f t="shared" si="69"/>
        <v>9.85</v>
      </c>
      <c r="EG17" s="102"/>
      <c r="EH17" s="104">
        <f t="shared" si="70"/>
        <v>9.85</v>
      </c>
      <c r="EI17" s="102">
        <v>15.5</v>
      </c>
      <c r="EJ17" s="102">
        <v>8.75</v>
      </c>
      <c r="EK17" s="104">
        <f t="shared" si="71"/>
        <v>11.45</v>
      </c>
      <c r="EL17" s="102"/>
      <c r="EM17" s="104">
        <f t="shared" si="72"/>
        <v>11.45</v>
      </c>
      <c r="EN17" s="102">
        <v>15.5</v>
      </c>
      <c r="EO17" s="102">
        <v>3.25</v>
      </c>
      <c r="EP17" s="104">
        <f t="shared" si="73"/>
        <v>8.15</v>
      </c>
      <c r="EQ17" s="118"/>
      <c r="ER17" s="104">
        <f t="shared" si="74"/>
        <v>8.15</v>
      </c>
      <c r="ES17" s="102"/>
      <c r="ET17" s="102"/>
      <c r="EU17" s="104" t="str">
        <f t="shared" si="75"/>
        <v/>
      </c>
      <c r="EV17" s="118"/>
      <c r="EW17" s="104" t="str">
        <f t="shared" si="76"/>
        <v/>
      </c>
      <c r="EX17" s="102"/>
      <c r="EY17" s="102"/>
      <c r="EZ17" s="104" t="str">
        <f t="shared" si="77"/>
        <v/>
      </c>
      <c r="FA17" s="102"/>
      <c r="FB17" s="104" t="str">
        <f t="shared" si="78"/>
        <v/>
      </c>
      <c r="FC17" s="104">
        <f t="shared" si="79"/>
        <v>14.71875</v>
      </c>
      <c r="FD17" s="104">
        <f t="shared" si="80"/>
        <v>7.40625</v>
      </c>
      <c r="FE17" s="104">
        <f t="shared" si="81"/>
        <v>10.331250000000001</v>
      </c>
      <c r="FF17" s="104" t="str">
        <f t="shared" si="82"/>
        <v/>
      </c>
      <c r="FG17" s="104">
        <f t="shared" si="83"/>
        <v>10.331250000000001</v>
      </c>
      <c r="FH17" s="105">
        <f t="shared" si="84"/>
        <v>3</v>
      </c>
      <c r="FI17" s="109">
        <f t="shared" si="85"/>
        <v>4</v>
      </c>
      <c r="FJ17" s="102">
        <v>10</v>
      </c>
      <c r="FK17" s="102">
        <v>10</v>
      </c>
      <c r="FL17" s="104">
        <f t="shared" si="86"/>
        <v>10</v>
      </c>
      <c r="FM17" s="102">
        <v>15</v>
      </c>
      <c r="FN17" s="104">
        <f t="shared" si="87"/>
        <v>13</v>
      </c>
      <c r="FO17" s="102">
        <v>7.5</v>
      </c>
      <c r="FP17" s="102">
        <v>7.5</v>
      </c>
      <c r="FQ17" s="104">
        <f t="shared" si="88"/>
        <v>7.5</v>
      </c>
      <c r="FR17" s="102">
        <v>10</v>
      </c>
      <c r="FS17" s="104">
        <f t="shared" si="89"/>
        <v>9</v>
      </c>
      <c r="FT17" s="102"/>
      <c r="FU17" s="102"/>
      <c r="FV17" s="104" t="str">
        <f t="shared" si="90"/>
        <v/>
      </c>
      <c r="FW17" s="118"/>
      <c r="FX17" s="104" t="str">
        <f t="shared" si="91"/>
        <v/>
      </c>
      <c r="FY17" s="102"/>
      <c r="FZ17" s="102"/>
      <c r="GA17" s="104" t="str">
        <f t="shared" si="92"/>
        <v/>
      </c>
      <c r="GB17" s="118"/>
      <c r="GC17" s="104" t="str">
        <f t="shared" si="93"/>
        <v/>
      </c>
      <c r="GD17" s="102"/>
      <c r="GE17" s="102"/>
      <c r="GF17" s="104" t="str">
        <f t="shared" si="94"/>
        <v/>
      </c>
      <c r="GG17" s="102"/>
      <c r="GH17" s="104" t="str">
        <f t="shared" si="95"/>
        <v/>
      </c>
      <c r="GI17" s="104">
        <f t="shared" si="96"/>
        <v>8.75</v>
      </c>
      <c r="GJ17" s="104">
        <f t="shared" si="97"/>
        <v>8.75</v>
      </c>
      <c r="GK17" s="104">
        <f t="shared" si="98"/>
        <v>8.75</v>
      </c>
      <c r="GL17" s="104">
        <f t="shared" si="99"/>
        <v>12.5</v>
      </c>
      <c r="GM17" s="104">
        <f t="shared" si="100"/>
        <v>11</v>
      </c>
      <c r="GN17" s="105">
        <f t="shared" si="101"/>
        <v>3</v>
      </c>
      <c r="GO17" s="109">
        <f t="shared" si="102"/>
        <v>9</v>
      </c>
      <c r="GP17" s="102"/>
      <c r="GQ17" s="102"/>
      <c r="GR17" s="104" t="str">
        <f t="shared" si="103"/>
        <v/>
      </c>
      <c r="GS17" s="102"/>
      <c r="GT17" s="104" t="str">
        <f t="shared" si="104"/>
        <v/>
      </c>
      <c r="GU17" s="102"/>
      <c r="GV17" s="102"/>
      <c r="GW17" s="104" t="str">
        <f t="shared" si="105"/>
        <v/>
      </c>
      <c r="GX17" s="102"/>
      <c r="GY17" s="104" t="str">
        <f t="shared" si="106"/>
        <v/>
      </c>
      <c r="GZ17" s="102">
        <v>15.25</v>
      </c>
      <c r="HA17" s="102"/>
      <c r="HB17" s="104">
        <f t="shared" si="107"/>
        <v>15.25</v>
      </c>
      <c r="HC17" s="118"/>
      <c r="HD17" s="104">
        <f t="shared" si="108"/>
        <v>15.25</v>
      </c>
      <c r="HE17" s="102"/>
      <c r="HF17" s="102"/>
      <c r="HG17" s="104" t="str">
        <f t="shared" si="109"/>
        <v/>
      </c>
      <c r="HH17" s="118"/>
      <c r="HI17" s="104" t="str">
        <f t="shared" si="110"/>
        <v/>
      </c>
      <c r="HJ17" s="102"/>
      <c r="HK17" s="102"/>
      <c r="HL17" s="104" t="str">
        <f t="shared" si="111"/>
        <v/>
      </c>
      <c r="HM17" s="102"/>
      <c r="HN17" s="104" t="str">
        <f t="shared" si="112"/>
        <v/>
      </c>
      <c r="HO17" s="104">
        <f t="shared" si="113"/>
        <v>15.25</v>
      </c>
      <c r="HP17" s="104" t="str">
        <f t="shared" si="114"/>
        <v/>
      </c>
      <c r="HQ17" s="104">
        <f t="shared" si="115"/>
        <v>15.25</v>
      </c>
      <c r="HR17" s="104" t="str">
        <f t="shared" si="116"/>
        <v/>
      </c>
      <c r="HS17" s="104">
        <f t="shared" si="117"/>
        <v>15.25</v>
      </c>
      <c r="HT17" s="105">
        <f t="shared" si="118"/>
        <v>2</v>
      </c>
      <c r="HU17" s="109">
        <f t="shared" si="119"/>
        <v>3</v>
      </c>
      <c r="HV17" s="102">
        <v>1</v>
      </c>
      <c r="HW17" s="102">
        <v>12.25</v>
      </c>
      <c r="HX17" s="104">
        <f t="shared" si="120"/>
        <v>7.75</v>
      </c>
      <c r="HY17" s="102"/>
      <c r="HZ17" s="104">
        <f t="shared" si="121"/>
        <v>7.75</v>
      </c>
      <c r="IA17" s="102"/>
      <c r="IB17" s="102"/>
      <c r="IC17" s="104" t="str">
        <f t="shared" si="122"/>
        <v/>
      </c>
      <c r="ID17" s="102"/>
      <c r="IE17" s="104" t="str">
        <f t="shared" si="123"/>
        <v/>
      </c>
      <c r="IF17" s="102"/>
      <c r="IG17" s="102"/>
      <c r="IH17" s="104" t="str">
        <f t="shared" si="124"/>
        <v/>
      </c>
      <c r="II17" s="118"/>
      <c r="IJ17" s="104" t="str">
        <f t="shared" si="125"/>
        <v/>
      </c>
      <c r="IK17" s="102"/>
      <c r="IL17" s="102"/>
      <c r="IM17" s="104" t="str">
        <f t="shared" si="126"/>
        <v/>
      </c>
      <c r="IN17" s="118"/>
      <c r="IO17" s="104" t="str">
        <f t="shared" si="127"/>
        <v/>
      </c>
      <c r="IP17" s="102"/>
      <c r="IQ17" s="102"/>
      <c r="IR17" s="104" t="str">
        <f t="shared" si="128"/>
        <v/>
      </c>
      <c r="IS17" s="102"/>
      <c r="IT17" s="104" t="str">
        <f t="shared" si="129"/>
        <v/>
      </c>
      <c r="IU17" s="104">
        <f t="shared" si="130"/>
        <v>0.5</v>
      </c>
      <c r="IV17" s="104">
        <f t="shared" si="131"/>
        <v>6.125</v>
      </c>
      <c r="IW17" s="104">
        <f t="shared" si="132"/>
        <v>3.875</v>
      </c>
      <c r="IX17" s="104" t="str">
        <f t="shared" si="133"/>
        <v/>
      </c>
      <c r="IY17" s="104">
        <f t="shared" si="134"/>
        <v>3.875</v>
      </c>
      <c r="IZ17" s="105">
        <f t="shared" si="135"/>
        <v>0</v>
      </c>
      <c r="JA17" s="109">
        <f t="shared" si="136"/>
        <v>18</v>
      </c>
      <c r="JB17" s="102"/>
      <c r="JC17" s="102"/>
      <c r="JD17" s="104" t="str">
        <f t="shared" si="137"/>
        <v/>
      </c>
      <c r="JE17" s="102"/>
      <c r="JF17" s="104" t="str">
        <f t="shared" si="138"/>
        <v/>
      </c>
      <c r="JG17" s="102"/>
      <c r="JH17" s="102"/>
      <c r="JI17" s="104" t="str">
        <f t="shared" si="139"/>
        <v/>
      </c>
      <c r="JJ17" s="102"/>
      <c r="JK17" s="104" t="str">
        <f t="shared" si="140"/>
        <v/>
      </c>
      <c r="JL17" s="102"/>
      <c r="JM17" s="102"/>
      <c r="JN17" s="104" t="str">
        <f t="shared" si="141"/>
        <v/>
      </c>
      <c r="JO17" s="118"/>
      <c r="JP17" s="104" t="str">
        <f t="shared" si="142"/>
        <v/>
      </c>
      <c r="JQ17" s="102"/>
      <c r="JR17" s="102"/>
      <c r="JS17" s="104" t="str">
        <f t="shared" si="143"/>
        <v/>
      </c>
      <c r="JT17" s="118"/>
      <c r="JU17" s="104" t="str">
        <f t="shared" si="144"/>
        <v/>
      </c>
      <c r="JV17" s="102"/>
      <c r="JW17" s="102"/>
      <c r="JX17" s="104" t="str">
        <f t="shared" si="145"/>
        <v/>
      </c>
      <c r="JY17" s="102"/>
      <c r="JZ17" s="104" t="str">
        <f t="shared" si="146"/>
        <v/>
      </c>
      <c r="KA17" s="104" t="str">
        <f t="shared" si="147"/>
        <v/>
      </c>
      <c r="KB17" s="104" t="str">
        <f t="shared" si="148"/>
        <v/>
      </c>
      <c r="KC17" s="104" t="str">
        <f t="shared" si="149"/>
        <v/>
      </c>
      <c r="KD17" s="104" t="str">
        <f t="shared" si="150"/>
        <v/>
      </c>
      <c r="KE17" s="104" t="str">
        <f t="shared" si="151"/>
        <v/>
      </c>
      <c r="KF17" s="105" t="str">
        <f t="shared" si="152"/>
        <v/>
      </c>
      <c r="KG17" s="109" t="str">
        <f t="shared" si="153"/>
        <v/>
      </c>
      <c r="KH17" s="102"/>
      <c r="KI17" s="102"/>
      <c r="KJ17" s="104" t="str">
        <f t="shared" si="154"/>
        <v/>
      </c>
      <c r="KK17" s="102"/>
      <c r="KL17" s="104" t="str">
        <f t="shared" si="155"/>
        <v/>
      </c>
      <c r="KM17" s="102"/>
      <c r="KN17" s="102"/>
      <c r="KO17" s="104" t="str">
        <f t="shared" si="156"/>
        <v/>
      </c>
      <c r="KP17" s="102"/>
      <c r="KQ17" s="104" t="str">
        <f t="shared" si="157"/>
        <v/>
      </c>
      <c r="KR17" s="102"/>
      <c r="KS17" s="102"/>
      <c r="KT17" s="104" t="str">
        <f t="shared" si="158"/>
        <v/>
      </c>
      <c r="KU17" s="118"/>
      <c r="KV17" s="104" t="str">
        <f t="shared" si="159"/>
        <v/>
      </c>
      <c r="KW17" s="102"/>
      <c r="KX17" s="102"/>
      <c r="KY17" s="104" t="str">
        <f t="shared" si="160"/>
        <v/>
      </c>
      <c r="KZ17" s="118"/>
      <c r="LA17" s="104" t="str">
        <f t="shared" si="161"/>
        <v/>
      </c>
      <c r="LB17" s="102"/>
      <c r="LC17" s="102"/>
      <c r="LD17" s="104" t="str">
        <f t="shared" si="162"/>
        <v/>
      </c>
      <c r="LE17" s="102"/>
      <c r="LF17" s="104" t="str">
        <f t="shared" si="163"/>
        <v/>
      </c>
      <c r="LG17" s="104" t="str">
        <f t="shared" si="164"/>
        <v/>
      </c>
      <c r="LH17" s="104" t="str">
        <f t="shared" si="165"/>
        <v/>
      </c>
      <c r="LI17" s="104" t="str">
        <f t="shared" si="166"/>
        <v/>
      </c>
      <c r="LJ17" s="104" t="str">
        <f t="shared" si="167"/>
        <v/>
      </c>
      <c r="LK17" s="104" t="str">
        <f t="shared" si="168"/>
        <v/>
      </c>
      <c r="LL17" s="105" t="str">
        <f t="shared" si="169"/>
        <v/>
      </c>
      <c r="LM17" s="109" t="str">
        <f t="shared" si="170"/>
        <v/>
      </c>
      <c r="LN17" s="102"/>
      <c r="LO17" s="102"/>
      <c r="LP17" s="104" t="str">
        <f t="shared" si="171"/>
        <v/>
      </c>
      <c r="LQ17" s="102"/>
      <c r="LR17" s="104" t="str">
        <f t="shared" si="172"/>
        <v/>
      </c>
      <c r="LS17" s="102"/>
      <c r="LT17" s="102"/>
      <c r="LU17" s="104" t="str">
        <f t="shared" si="173"/>
        <v/>
      </c>
      <c r="LV17" s="102"/>
      <c r="LW17" s="104" t="str">
        <f t="shared" si="174"/>
        <v/>
      </c>
      <c r="LX17" s="102"/>
      <c r="LY17" s="102"/>
      <c r="LZ17" s="104" t="str">
        <f t="shared" si="175"/>
        <v/>
      </c>
      <c r="MA17" s="118"/>
      <c r="MB17" s="104" t="str">
        <f t="shared" si="176"/>
        <v/>
      </c>
      <c r="MC17" s="102"/>
      <c r="MD17" s="102"/>
      <c r="ME17" s="104" t="str">
        <f t="shared" si="177"/>
        <v/>
      </c>
      <c r="MF17" s="118"/>
      <c r="MG17" s="104" t="str">
        <f t="shared" si="178"/>
        <v/>
      </c>
      <c r="MH17" s="102"/>
      <c r="MI17" s="102"/>
      <c r="MJ17" s="104" t="str">
        <f t="shared" si="179"/>
        <v/>
      </c>
      <c r="MK17" s="102"/>
      <c r="ML17" s="104" t="str">
        <f t="shared" si="180"/>
        <v/>
      </c>
      <c r="MM17" s="104" t="str">
        <f t="shared" si="181"/>
        <v/>
      </c>
      <c r="MN17" s="104" t="str">
        <f t="shared" si="182"/>
        <v/>
      </c>
      <c r="MO17" s="104" t="str">
        <f t="shared" si="183"/>
        <v/>
      </c>
      <c r="MP17" s="104" t="str">
        <f t="shared" si="184"/>
        <v/>
      </c>
      <c r="MQ17" s="104" t="str">
        <f t="shared" si="185"/>
        <v/>
      </c>
      <c r="MR17" s="105" t="str">
        <f t="shared" si="186"/>
        <v/>
      </c>
      <c r="MS17" s="109" t="str">
        <f t="shared" si="187"/>
        <v/>
      </c>
      <c r="MT17" s="102"/>
      <c r="MU17" s="102"/>
      <c r="MV17" s="104" t="str">
        <f t="shared" si="188"/>
        <v/>
      </c>
      <c r="MW17" s="102"/>
      <c r="MX17" s="104" t="str">
        <f t="shared" si="189"/>
        <v/>
      </c>
      <c r="MY17" s="102"/>
      <c r="MZ17" s="102"/>
      <c r="NA17" s="104" t="str">
        <f t="shared" si="190"/>
        <v/>
      </c>
      <c r="NB17" s="102"/>
      <c r="NC17" s="104" t="str">
        <f t="shared" si="191"/>
        <v/>
      </c>
      <c r="ND17" s="102"/>
      <c r="NE17" s="102"/>
      <c r="NF17" s="104" t="str">
        <f t="shared" si="192"/>
        <v/>
      </c>
      <c r="NG17" s="118"/>
      <c r="NH17" s="104" t="str">
        <f t="shared" si="193"/>
        <v/>
      </c>
      <c r="NI17" s="102"/>
      <c r="NJ17" s="102"/>
      <c r="NK17" s="104" t="str">
        <f t="shared" si="194"/>
        <v/>
      </c>
      <c r="NL17" s="118"/>
      <c r="NM17" s="104" t="str">
        <f t="shared" si="195"/>
        <v/>
      </c>
      <c r="NN17" s="102"/>
      <c r="NO17" s="102"/>
      <c r="NP17" s="104" t="str">
        <f t="shared" si="196"/>
        <v/>
      </c>
      <c r="NQ17" s="102"/>
      <c r="NR17" s="104" t="str">
        <f t="shared" si="197"/>
        <v/>
      </c>
      <c r="NS17" s="104" t="str">
        <f t="shared" si="198"/>
        <v/>
      </c>
      <c r="NT17" s="104" t="str">
        <f t="shared" si="199"/>
        <v/>
      </c>
      <c r="NU17" s="104" t="str">
        <f t="shared" si="200"/>
        <v/>
      </c>
      <c r="NV17" s="104" t="str">
        <f t="shared" si="201"/>
        <v/>
      </c>
      <c r="NW17" s="104" t="str">
        <f t="shared" si="202"/>
        <v/>
      </c>
      <c r="NX17" s="105" t="str">
        <f t="shared" si="203"/>
        <v/>
      </c>
      <c r="NY17" s="109" t="str">
        <f t="shared" si="204"/>
        <v/>
      </c>
      <c r="OA17" s="104">
        <f t="shared" si="205"/>
        <v>14.15</v>
      </c>
      <c r="OB17" s="104">
        <f t="shared" si="206"/>
        <v>11.787500000000001</v>
      </c>
      <c r="OC17" s="104">
        <f t="shared" si="207"/>
        <v>11.598666666666666</v>
      </c>
      <c r="OD17" s="104">
        <f t="shared" si="208"/>
        <v>12.724999999999998</v>
      </c>
      <c r="OE17" s="104">
        <f t="shared" si="209"/>
        <v>10.331250000000001</v>
      </c>
      <c r="OF17" s="104">
        <f t="shared" si="210"/>
        <v>11</v>
      </c>
      <c r="OG17" s="104">
        <f t="shared" si="211"/>
        <v>15.25</v>
      </c>
      <c r="OH17" s="104">
        <f t="shared" si="212"/>
        <v>3.875</v>
      </c>
      <c r="OI17" s="104" t="str">
        <f t="shared" si="213"/>
        <v/>
      </c>
      <c r="OJ17" s="104" t="str">
        <f t="shared" si="214"/>
        <v/>
      </c>
      <c r="OK17" s="104" t="str">
        <f t="shared" si="215"/>
        <v/>
      </c>
      <c r="OL17" s="104" t="str">
        <f t="shared" si="216"/>
        <v/>
      </c>
      <c r="OM17" s="134"/>
      <c r="ON17" s="104">
        <f t="shared" si="217"/>
        <v>9.4275694444444458</v>
      </c>
      <c r="OO17" s="104">
        <f t="shared" si="218"/>
        <v>7.4093749999999998</v>
      </c>
      <c r="OP17" s="104">
        <f t="shared" si="219"/>
        <v>11.18498611111111</v>
      </c>
      <c r="OQ17" s="104">
        <f t="shared" si="220"/>
        <v>11.784986111111111</v>
      </c>
      <c r="OR17" s="105">
        <f t="shared" si="221"/>
        <v>28</v>
      </c>
      <c r="OS17" s="105">
        <f t="shared" si="222"/>
        <v>30</v>
      </c>
      <c r="OT17" s="134"/>
      <c r="OU17" s="109">
        <f t="shared" si="223"/>
        <v>8</v>
      </c>
      <c r="OW17" s="95" t="s">
        <v>34</v>
      </c>
      <c r="OX17" s="95" t="s">
        <v>35</v>
      </c>
      <c r="OY17" s="95"/>
      <c r="OZ17" s="95" t="s">
        <v>34</v>
      </c>
      <c r="PA17" s="95"/>
      <c r="PB17" s="95" t="s">
        <v>34</v>
      </c>
      <c r="PC17" s="95"/>
      <c r="PD17" s="95"/>
      <c r="PE17" s="95"/>
      <c r="PF17" s="95"/>
    </row>
    <row r="18" spans="1:422" s="3" customFormat="1" x14ac:dyDescent="0.3">
      <c r="A18" s="103" t="e">
        <f t="shared" si="0"/>
        <v>#VALUE!</v>
      </c>
      <c r="B18" s="195" t="s">
        <v>322</v>
      </c>
      <c r="C18" s="195" t="s">
        <v>322</v>
      </c>
      <c r="D18" s="195" t="s">
        <v>344</v>
      </c>
      <c r="E18" s="196"/>
      <c r="F18" s="102">
        <v>14.5</v>
      </c>
      <c r="G18" s="102">
        <v>12.5</v>
      </c>
      <c r="H18" s="104">
        <f t="shared" si="1"/>
        <v>13.3</v>
      </c>
      <c r="I18" s="102"/>
      <c r="J18" s="104">
        <f t="shared" si="2"/>
        <v>13.3</v>
      </c>
      <c r="K18" s="102">
        <v>13.5</v>
      </c>
      <c r="L18" s="102">
        <v>14</v>
      </c>
      <c r="M18" s="104">
        <f t="shared" si="3"/>
        <v>13.8</v>
      </c>
      <c r="N18" s="102"/>
      <c r="O18" s="104">
        <f t="shared" si="4"/>
        <v>13.8</v>
      </c>
      <c r="P18" s="102"/>
      <c r="Q18" s="102"/>
      <c r="R18" s="104" t="str">
        <f t="shared" si="5"/>
        <v/>
      </c>
      <c r="S18" s="118"/>
      <c r="T18" s="104" t="str">
        <f t="shared" si="6"/>
        <v/>
      </c>
      <c r="U18" s="102"/>
      <c r="V18" s="102"/>
      <c r="W18" s="104" t="str">
        <f t="shared" si="7"/>
        <v/>
      </c>
      <c r="X18" s="118"/>
      <c r="Y18" s="104" t="str">
        <f t="shared" si="8"/>
        <v/>
      </c>
      <c r="Z18" s="102"/>
      <c r="AA18" s="102"/>
      <c r="AB18" s="104" t="str">
        <f t="shared" si="9"/>
        <v/>
      </c>
      <c r="AC18" s="102"/>
      <c r="AD18" s="104" t="str">
        <f t="shared" si="10"/>
        <v/>
      </c>
      <c r="AE18" s="104">
        <f t="shared" si="11"/>
        <v>14</v>
      </c>
      <c r="AF18" s="104">
        <f t="shared" si="12"/>
        <v>13.25</v>
      </c>
      <c r="AG18" s="104">
        <f t="shared" si="13"/>
        <v>13.55</v>
      </c>
      <c r="AH18" s="104" t="str">
        <f t="shared" si="14"/>
        <v/>
      </c>
      <c r="AI18" s="104">
        <f t="shared" si="15"/>
        <v>13.55</v>
      </c>
      <c r="AJ18" s="105">
        <f t="shared" si="16"/>
        <v>5</v>
      </c>
      <c r="AK18" s="109">
        <f t="shared" si="17"/>
        <v>6</v>
      </c>
      <c r="AL18" s="102">
        <v>11</v>
      </c>
      <c r="AM18" s="102">
        <v>13</v>
      </c>
      <c r="AN18" s="104">
        <f t="shared" si="18"/>
        <v>12.2</v>
      </c>
      <c r="AO18" s="102"/>
      <c r="AP18" s="104">
        <f t="shared" si="19"/>
        <v>12.2</v>
      </c>
      <c r="AQ18" s="102">
        <v>16</v>
      </c>
      <c r="AR18" s="102">
        <v>14</v>
      </c>
      <c r="AS18" s="104">
        <f t="shared" si="20"/>
        <v>14.8</v>
      </c>
      <c r="AT18" s="102"/>
      <c r="AU18" s="104">
        <f t="shared" si="21"/>
        <v>14.8</v>
      </c>
      <c r="AV18" s="102"/>
      <c r="AW18" s="102"/>
      <c r="AX18" s="104" t="str">
        <f t="shared" si="22"/>
        <v/>
      </c>
      <c r="AY18" s="118"/>
      <c r="AZ18" s="104" t="str">
        <f t="shared" si="23"/>
        <v/>
      </c>
      <c r="BA18" s="102"/>
      <c r="BB18" s="102"/>
      <c r="BC18" s="104" t="str">
        <f t="shared" si="24"/>
        <v/>
      </c>
      <c r="BD18" s="118"/>
      <c r="BE18" s="104" t="str">
        <f t="shared" si="25"/>
        <v/>
      </c>
      <c r="BF18" s="102"/>
      <c r="BG18" s="102"/>
      <c r="BH18" s="104" t="str">
        <f t="shared" si="26"/>
        <v/>
      </c>
      <c r="BI18" s="102"/>
      <c r="BJ18" s="104" t="str">
        <f t="shared" si="27"/>
        <v/>
      </c>
      <c r="BK18" s="104">
        <f t="shared" si="28"/>
        <v>14.125</v>
      </c>
      <c r="BL18" s="104">
        <f t="shared" si="29"/>
        <v>13.625</v>
      </c>
      <c r="BM18" s="104">
        <f t="shared" si="30"/>
        <v>13.824999999999999</v>
      </c>
      <c r="BN18" s="104" t="str">
        <f t="shared" si="31"/>
        <v/>
      </c>
      <c r="BO18" s="104">
        <f t="shared" si="32"/>
        <v>13.824999999999999</v>
      </c>
      <c r="BP18" s="105">
        <f t="shared" si="33"/>
        <v>5</v>
      </c>
      <c r="BQ18" s="109">
        <f t="shared" si="34"/>
        <v>6</v>
      </c>
      <c r="BR18" s="102">
        <v>14.049999999999999</v>
      </c>
      <c r="BS18" s="102">
        <v>11</v>
      </c>
      <c r="BT18" s="104">
        <f t="shared" si="35"/>
        <v>12.219999999999999</v>
      </c>
      <c r="BU18" s="102"/>
      <c r="BV18" s="104">
        <f t="shared" si="36"/>
        <v>12.219999999999999</v>
      </c>
      <c r="BW18" s="102">
        <v>8.9933333333333341</v>
      </c>
      <c r="BX18" s="102">
        <v>14</v>
      </c>
      <c r="BY18" s="104">
        <f t="shared" si="37"/>
        <v>11.997333333333334</v>
      </c>
      <c r="BZ18" s="102"/>
      <c r="CA18" s="104">
        <f t="shared" si="38"/>
        <v>11.997333333333334</v>
      </c>
      <c r="CB18" s="102"/>
      <c r="CC18" s="102"/>
      <c r="CD18" s="104" t="str">
        <f t="shared" si="39"/>
        <v/>
      </c>
      <c r="CE18" s="118"/>
      <c r="CF18" s="104" t="str">
        <f t="shared" si="40"/>
        <v/>
      </c>
      <c r="CG18" s="102"/>
      <c r="CH18" s="102"/>
      <c r="CI18" s="104" t="str">
        <f t="shared" si="41"/>
        <v/>
      </c>
      <c r="CJ18" s="118"/>
      <c r="CK18" s="104" t="str">
        <f t="shared" si="42"/>
        <v/>
      </c>
      <c r="CL18" s="102"/>
      <c r="CM18" s="102"/>
      <c r="CN18" s="104" t="str">
        <f t="shared" si="43"/>
        <v/>
      </c>
      <c r="CO18" s="102"/>
      <c r="CP18" s="104" t="str">
        <f t="shared" si="44"/>
        <v/>
      </c>
      <c r="CQ18" s="104">
        <f t="shared" si="45"/>
        <v>11.521666666666667</v>
      </c>
      <c r="CR18" s="104">
        <f t="shared" si="46"/>
        <v>12.5</v>
      </c>
      <c r="CS18" s="104">
        <f t="shared" si="47"/>
        <v>12.108666666666666</v>
      </c>
      <c r="CT18" s="104" t="str">
        <f t="shared" si="48"/>
        <v/>
      </c>
      <c r="CU18" s="104">
        <f t="shared" si="49"/>
        <v>12.108666666666666</v>
      </c>
      <c r="CV18" s="105">
        <f t="shared" si="50"/>
        <v>5</v>
      </c>
      <c r="CW18" s="109">
        <f t="shared" si="51"/>
        <v>7</v>
      </c>
      <c r="CX18" s="102">
        <v>13.94</v>
      </c>
      <c r="CY18" s="102">
        <v>16.5</v>
      </c>
      <c r="CZ18" s="104">
        <f t="shared" si="52"/>
        <v>15.476000000000001</v>
      </c>
      <c r="DA18" s="102"/>
      <c r="DB18" s="104">
        <f t="shared" si="53"/>
        <v>15.476000000000001</v>
      </c>
      <c r="DC18" s="102">
        <v>13.48</v>
      </c>
      <c r="DD18" s="102">
        <v>13</v>
      </c>
      <c r="DE18" s="104">
        <f t="shared" si="54"/>
        <v>13.192</v>
      </c>
      <c r="DF18" s="102"/>
      <c r="DG18" s="104">
        <f t="shared" si="55"/>
        <v>13.192</v>
      </c>
      <c r="DH18" s="102">
        <v>16.399999999999999</v>
      </c>
      <c r="DI18" s="102">
        <v>10.5</v>
      </c>
      <c r="DJ18" s="104">
        <f t="shared" si="56"/>
        <v>12.86</v>
      </c>
      <c r="DK18" s="118"/>
      <c r="DL18" s="104">
        <f t="shared" si="57"/>
        <v>12.86</v>
      </c>
      <c r="DM18" s="102"/>
      <c r="DN18" s="102"/>
      <c r="DO18" s="104" t="str">
        <f t="shared" si="58"/>
        <v/>
      </c>
      <c r="DP18" s="118"/>
      <c r="DQ18" s="104" t="str">
        <f t="shared" si="59"/>
        <v/>
      </c>
      <c r="DR18" s="102"/>
      <c r="DS18" s="102"/>
      <c r="DT18" s="104" t="str">
        <f t="shared" si="60"/>
        <v/>
      </c>
      <c r="DU18" s="102"/>
      <c r="DV18" s="104" t="str">
        <f t="shared" si="61"/>
        <v/>
      </c>
      <c r="DW18" s="104">
        <f t="shared" si="62"/>
        <v>14.565000000000001</v>
      </c>
      <c r="DX18" s="104">
        <f t="shared" si="63"/>
        <v>13.53125</v>
      </c>
      <c r="DY18" s="104">
        <f t="shared" si="64"/>
        <v>13.944750000000003</v>
      </c>
      <c r="DZ18" s="104" t="str">
        <f t="shared" si="65"/>
        <v/>
      </c>
      <c r="EA18" s="104">
        <f t="shared" si="66"/>
        <v>13.944750000000003</v>
      </c>
      <c r="EB18" s="105">
        <f t="shared" si="67"/>
        <v>5</v>
      </c>
      <c r="EC18" s="109">
        <f t="shared" si="68"/>
        <v>9</v>
      </c>
      <c r="ED18" s="102">
        <v>14</v>
      </c>
      <c r="EE18" s="102">
        <v>3</v>
      </c>
      <c r="EF18" s="104">
        <f t="shared" si="69"/>
        <v>7.4</v>
      </c>
      <c r="EG18" s="102">
        <v>1</v>
      </c>
      <c r="EH18" s="104">
        <f t="shared" si="70"/>
        <v>7.4</v>
      </c>
      <c r="EI18" s="102">
        <v>12</v>
      </c>
      <c r="EJ18" s="102">
        <v>5.25</v>
      </c>
      <c r="EK18" s="104">
        <f t="shared" si="71"/>
        <v>7.9500000000000011</v>
      </c>
      <c r="EL18" s="102">
        <v>3.5</v>
      </c>
      <c r="EM18" s="104">
        <f t="shared" si="72"/>
        <v>7.9500000000000011</v>
      </c>
      <c r="EN18" s="102">
        <v>14</v>
      </c>
      <c r="EO18" s="102">
        <v>2.5</v>
      </c>
      <c r="EP18" s="104">
        <f t="shared" si="73"/>
        <v>7.1000000000000005</v>
      </c>
      <c r="EQ18" s="118">
        <v>9</v>
      </c>
      <c r="ER18" s="104">
        <f t="shared" si="74"/>
        <v>11</v>
      </c>
      <c r="ES18" s="102"/>
      <c r="ET18" s="102"/>
      <c r="EU18" s="104" t="str">
        <f t="shared" si="75"/>
        <v/>
      </c>
      <c r="EV18" s="118"/>
      <c r="EW18" s="104" t="str">
        <f t="shared" si="76"/>
        <v/>
      </c>
      <c r="EX18" s="102"/>
      <c r="EY18" s="102"/>
      <c r="EZ18" s="104" t="str">
        <f t="shared" si="77"/>
        <v/>
      </c>
      <c r="FA18" s="102"/>
      <c r="FB18" s="104" t="str">
        <f t="shared" si="78"/>
        <v/>
      </c>
      <c r="FC18" s="104">
        <f t="shared" si="79"/>
        <v>13</v>
      </c>
      <c r="FD18" s="104">
        <f t="shared" si="80"/>
        <v>4.03125</v>
      </c>
      <c r="FE18" s="104">
        <f t="shared" si="81"/>
        <v>7.6187500000000004</v>
      </c>
      <c r="FF18" s="104">
        <f t="shared" si="82"/>
        <v>3.75</v>
      </c>
      <c r="FG18" s="104">
        <f t="shared" si="83"/>
        <v>8.3500000000000014</v>
      </c>
      <c r="FH18" s="105">
        <f t="shared" si="84"/>
        <v>0</v>
      </c>
      <c r="FI18" s="109">
        <f t="shared" si="85"/>
        <v>12</v>
      </c>
      <c r="FJ18" s="102">
        <v>9</v>
      </c>
      <c r="FK18" s="102">
        <v>9</v>
      </c>
      <c r="FL18" s="104">
        <f t="shared" si="86"/>
        <v>9</v>
      </c>
      <c r="FM18" s="102">
        <v>9</v>
      </c>
      <c r="FN18" s="104">
        <f t="shared" si="87"/>
        <v>9</v>
      </c>
      <c r="FO18" s="102">
        <v>7</v>
      </c>
      <c r="FP18" s="102">
        <v>7</v>
      </c>
      <c r="FQ18" s="104">
        <f t="shared" si="88"/>
        <v>7</v>
      </c>
      <c r="FR18" s="102"/>
      <c r="FS18" s="104">
        <f t="shared" si="89"/>
        <v>7</v>
      </c>
      <c r="FT18" s="102"/>
      <c r="FU18" s="102"/>
      <c r="FV18" s="104" t="str">
        <f t="shared" si="90"/>
        <v/>
      </c>
      <c r="FW18" s="118"/>
      <c r="FX18" s="104" t="str">
        <f t="shared" si="91"/>
        <v/>
      </c>
      <c r="FY18" s="102"/>
      <c r="FZ18" s="102"/>
      <c r="GA18" s="104" t="str">
        <f t="shared" si="92"/>
        <v/>
      </c>
      <c r="GB18" s="118"/>
      <c r="GC18" s="104" t="str">
        <f t="shared" si="93"/>
        <v/>
      </c>
      <c r="GD18" s="102"/>
      <c r="GE18" s="102"/>
      <c r="GF18" s="104" t="str">
        <f t="shared" si="94"/>
        <v/>
      </c>
      <c r="GG18" s="102"/>
      <c r="GH18" s="104" t="str">
        <f t="shared" si="95"/>
        <v/>
      </c>
      <c r="GI18" s="104">
        <f t="shared" si="96"/>
        <v>8</v>
      </c>
      <c r="GJ18" s="104">
        <f t="shared" si="97"/>
        <v>8</v>
      </c>
      <c r="GK18" s="104">
        <f t="shared" si="98"/>
        <v>8</v>
      </c>
      <c r="GL18" s="104">
        <f t="shared" si="99"/>
        <v>4.5</v>
      </c>
      <c r="GM18" s="104">
        <f t="shared" si="100"/>
        <v>8</v>
      </c>
      <c r="GN18" s="105">
        <f t="shared" si="101"/>
        <v>0</v>
      </c>
      <c r="GO18" s="109">
        <f t="shared" si="102"/>
        <v>22</v>
      </c>
      <c r="GP18" s="102">
        <v>11</v>
      </c>
      <c r="GQ18" s="102"/>
      <c r="GR18" s="104">
        <f t="shared" si="103"/>
        <v>11</v>
      </c>
      <c r="GS18" s="102"/>
      <c r="GT18" s="104">
        <f t="shared" si="104"/>
        <v>11</v>
      </c>
      <c r="GU18" s="102"/>
      <c r="GV18" s="102"/>
      <c r="GW18" s="104" t="str">
        <f t="shared" si="105"/>
        <v/>
      </c>
      <c r="GX18" s="102"/>
      <c r="GY18" s="104" t="str">
        <f t="shared" si="106"/>
        <v/>
      </c>
      <c r="GZ18" s="102"/>
      <c r="HA18" s="102"/>
      <c r="HB18" s="104" t="str">
        <f t="shared" si="107"/>
        <v/>
      </c>
      <c r="HC18" s="118"/>
      <c r="HD18" s="104" t="str">
        <f t="shared" si="108"/>
        <v/>
      </c>
      <c r="HE18" s="102"/>
      <c r="HF18" s="102"/>
      <c r="HG18" s="104" t="str">
        <f t="shared" si="109"/>
        <v/>
      </c>
      <c r="HH18" s="118"/>
      <c r="HI18" s="104" t="str">
        <f t="shared" si="110"/>
        <v/>
      </c>
      <c r="HJ18" s="102"/>
      <c r="HK18" s="102"/>
      <c r="HL18" s="104" t="str">
        <f t="shared" si="111"/>
        <v/>
      </c>
      <c r="HM18" s="102"/>
      <c r="HN18" s="104" t="str">
        <f t="shared" si="112"/>
        <v/>
      </c>
      <c r="HO18" s="104">
        <f t="shared" si="113"/>
        <v>11</v>
      </c>
      <c r="HP18" s="104" t="str">
        <f t="shared" si="114"/>
        <v/>
      </c>
      <c r="HQ18" s="104">
        <f t="shared" si="115"/>
        <v>11</v>
      </c>
      <c r="HR18" s="104" t="str">
        <f t="shared" si="116"/>
        <v/>
      </c>
      <c r="HS18" s="104">
        <f t="shared" si="117"/>
        <v>11</v>
      </c>
      <c r="HT18" s="105">
        <f t="shared" si="118"/>
        <v>2</v>
      </c>
      <c r="HU18" s="109">
        <f t="shared" si="119"/>
        <v>17</v>
      </c>
      <c r="HV18" s="102">
        <v>9.5</v>
      </c>
      <c r="HW18" s="102">
        <v>13.25</v>
      </c>
      <c r="HX18" s="104">
        <f t="shared" si="120"/>
        <v>11.75</v>
      </c>
      <c r="HY18" s="102"/>
      <c r="HZ18" s="104">
        <f t="shared" si="121"/>
        <v>11.75</v>
      </c>
      <c r="IA18" s="102"/>
      <c r="IB18" s="102"/>
      <c r="IC18" s="104" t="str">
        <f t="shared" si="122"/>
        <v/>
      </c>
      <c r="ID18" s="102"/>
      <c r="IE18" s="104" t="str">
        <f t="shared" si="123"/>
        <v/>
      </c>
      <c r="IF18" s="102"/>
      <c r="IG18" s="102"/>
      <c r="IH18" s="104" t="str">
        <f t="shared" si="124"/>
        <v/>
      </c>
      <c r="II18" s="118"/>
      <c r="IJ18" s="104" t="str">
        <f t="shared" si="125"/>
        <v/>
      </c>
      <c r="IK18" s="102"/>
      <c r="IL18" s="102"/>
      <c r="IM18" s="104" t="str">
        <f t="shared" si="126"/>
        <v/>
      </c>
      <c r="IN18" s="118"/>
      <c r="IO18" s="104" t="str">
        <f t="shared" si="127"/>
        <v/>
      </c>
      <c r="IP18" s="102"/>
      <c r="IQ18" s="102"/>
      <c r="IR18" s="104" t="str">
        <f t="shared" si="128"/>
        <v/>
      </c>
      <c r="IS18" s="102"/>
      <c r="IT18" s="104" t="str">
        <f t="shared" si="129"/>
        <v/>
      </c>
      <c r="IU18" s="104">
        <f t="shared" si="130"/>
        <v>4.75</v>
      </c>
      <c r="IV18" s="104">
        <f t="shared" si="131"/>
        <v>6.625</v>
      </c>
      <c r="IW18" s="104">
        <f t="shared" si="132"/>
        <v>5.875</v>
      </c>
      <c r="IX18" s="104" t="str">
        <f t="shared" si="133"/>
        <v/>
      </c>
      <c r="IY18" s="104">
        <f t="shared" si="134"/>
        <v>5.875</v>
      </c>
      <c r="IZ18" s="105">
        <f t="shared" si="135"/>
        <v>0</v>
      </c>
      <c r="JA18" s="109">
        <f t="shared" si="136"/>
        <v>7</v>
      </c>
      <c r="JB18" s="102"/>
      <c r="JC18" s="102"/>
      <c r="JD18" s="104" t="str">
        <f t="shared" si="137"/>
        <v/>
      </c>
      <c r="JE18" s="102"/>
      <c r="JF18" s="104" t="str">
        <f t="shared" si="138"/>
        <v/>
      </c>
      <c r="JG18" s="102"/>
      <c r="JH18" s="102"/>
      <c r="JI18" s="104" t="str">
        <f t="shared" si="139"/>
        <v/>
      </c>
      <c r="JJ18" s="102"/>
      <c r="JK18" s="104" t="str">
        <f t="shared" si="140"/>
        <v/>
      </c>
      <c r="JL18" s="102"/>
      <c r="JM18" s="102"/>
      <c r="JN18" s="104" t="str">
        <f t="shared" si="141"/>
        <v/>
      </c>
      <c r="JO18" s="118"/>
      <c r="JP18" s="104" t="str">
        <f t="shared" si="142"/>
        <v/>
      </c>
      <c r="JQ18" s="102"/>
      <c r="JR18" s="102"/>
      <c r="JS18" s="104" t="str">
        <f t="shared" si="143"/>
        <v/>
      </c>
      <c r="JT18" s="118"/>
      <c r="JU18" s="104" t="str">
        <f t="shared" si="144"/>
        <v/>
      </c>
      <c r="JV18" s="102"/>
      <c r="JW18" s="102"/>
      <c r="JX18" s="104" t="str">
        <f t="shared" si="145"/>
        <v/>
      </c>
      <c r="JY18" s="102"/>
      <c r="JZ18" s="104" t="str">
        <f t="shared" si="146"/>
        <v/>
      </c>
      <c r="KA18" s="104" t="str">
        <f t="shared" si="147"/>
        <v/>
      </c>
      <c r="KB18" s="104" t="str">
        <f t="shared" si="148"/>
        <v/>
      </c>
      <c r="KC18" s="104" t="str">
        <f t="shared" si="149"/>
        <v/>
      </c>
      <c r="KD18" s="104" t="str">
        <f t="shared" si="150"/>
        <v/>
      </c>
      <c r="KE18" s="104" t="str">
        <f t="shared" si="151"/>
        <v/>
      </c>
      <c r="KF18" s="105" t="str">
        <f t="shared" si="152"/>
        <v/>
      </c>
      <c r="KG18" s="109" t="str">
        <f t="shared" si="153"/>
        <v/>
      </c>
      <c r="KH18" s="102"/>
      <c r="KI18" s="102"/>
      <c r="KJ18" s="104" t="str">
        <f t="shared" si="154"/>
        <v/>
      </c>
      <c r="KK18" s="102"/>
      <c r="KL18" s="104" t="str">
        <f t="shared" si="155"/>
        <v/>
      </c>
      <c r="KM18" s="102"/>
      <c r="KN18" s="102"/>
      <c r="KO18" s="104" t="str">
        <f t="shared" si="156"/>
        <v/>
      </c>
      <c r="KP18" s="102"/>
      <c r="KQ18" s="104" t="str">
        <f t="shared" si="157"/>
        <v/>
      </c>
      <c r="KR18" s="102"/>
      <c r="KS18" s="102"/>
      <c r="KT18" s="104" t="str">
        <f t="shared" si="158"/>
        <v/>
      </c>
      <c r="KU18" s="118"/>
      <c r="KV18" s="104" t="str">
        <f t="shared" si="159"/>
        <v/>
      </c>
      <c r="KW18" s="102"/>
      <c r="KX18" s="102"/>
      <c r="KY18" s="104" t="str">
        <f t="shared" si="160"/>
        <v/>
      </c>
      <c r="KZ18" s="118"/>
      <c r="LA18" s="104" t="str">
        <f t="shared" si="161"/>
        <v/>
      </c>
      <c r="LB18" s="102"/>
      <c r="LC18" s="102"/>
      <c r="LD18" s="104" t="str">
        <f t="shared" si="162"/>
        <v/>
      </c>
      <c r="LE18" s="102"/>
      <c r="LF18" s="104" t="str">
        <f t="shared" si="163"/>
        <v/>
      </c>
      <c r="LG18" s="104" t="str">
        <f t="shared" si="164"/>
        <v/>
      </c>
      <c r="LH18" s="104" t="str">
        <f t="shared" si="165"/>
        <v/>
      </c>
      <c r="LI18" s="104" t="str">
        <f t="shared" si="166"/>
        <v/>
      </c>
      <c r="LJ18" s="104" t="str">
        <f t="shared" si="167"/>
        <v/>
      </c>
      <c r="LK18" s="104" t="str">
        <f t="shared" si="168"/>
        <v/>
      </c>
      <c r="LL18" s="105" t="str">
        <f t="shared" si="169"/>
        <v/>
      </c>
      <c r="LM18" s="109" t="str">
        <f t="shared" si="170"/>
        <v/>
      </c>
      <c r="LN18" s="102"/>
      <c r="LO18" s="102"/>
      <c r="LP18" s="104" t="str">
        <f t="shared" si="171"/>
        <v/>
      </c>
      <c r="LQ18" s="102"/>
      <c r="LR18" s="104" t="str">
        <f t="shared" si="172"/>
        <v/>
      </c>
      <c r="LS18" s="102"/>
      <c r="LT18" s="102"/>
      <c r="LU18" s="104" t="str">
        <f t="shared" si="173"/>
        <v/>
      </c>
      <c r="LV18" s="102"/>
      <c r="LW18" s="104" t="str">
        <f t="shared" si="174"/>
        <v/>
      </c>
      <c r="LX18" s="102"/>
      <c r="LY18" s="102"/>
      <c r="LZ18" s="104" t="str">
        <f t="shared" si="175"/>
        <v/>
      </c>
      <c r="MA18" s="118"/>
      <c r="MB18" s="104" t="str">
        <f t="shared" si="176"/>
        <v/>
      </c>
      <c r="MC18" s="102"/>
      <c r="MD18" s="102"/>
      <c r="ME18" s="104" t="str">
        <f t="shared" si="177"/>
        <v/>
      </c>
      <c r="MF18" s="118"/>
      <c r="MG18" s="104" t="str">
        <f t="shared" si="178"/>
        <v/>
      </c>
      <c r="MH18" s="102"/>
      <c r="MI18" s="102"/>
      <c r="MJ18" s="104" t="str">
        <f t="shared" si="179"/>
        <v/>
      </c>
      <c r="MK18" s="102"/>
      <c r="ML18" s="104" t="str">
        <f t="shared" si="180"/>
        <v/>
      </c>
      <c r="MM18" s="104" t="str">
        <f t="shared" si="181"/>
        <v/>
      </c>
      <c r="MN18" s="104" t="str">
        <f t="shared" si="182"/>
        <v/>
      </c>
      <c r="MO18" s="104" t="str">
        <f t="shared" si="183"/>
        <v/>
      </c>
      <c r="MP18" s="104" t="str">
        <f t="shared" si="184"/>
        <v/>
      </c>
      <c r="MQ18" s="104" t="str">
        <f t="shared" si="185"/>
        <v/>
      </c>
      <c r="MR18" s="105" t="str">
        <f t="shared" si="186"/>
        <v/>
      </c>
      <c r="MS18" s="109" t="str">
        <f t="shared" si="187"/>
        <v/>
      </c>
      <c r="MT18" s="102"/>
      <c r="MU18" s="102"/>
      <c r="MV18" s="104" t="str">
        <f t="shared" si="188"/>
        <v/>
      </c>
      <c r="MW18" s="102"/>
      <c r="MX18" s="104" t="str">
        <f t="shared" si="189"/>
        <v/>
      </c>
      <c r="MY18" s="102"/>
      <c r="MZ18" s="102"/>
      <c r="NA18" s="104" t="str">
        <f t="shared" si="190"/>
        <v/>
      </c>
      <c r="NB18" s="102"/>
      <c r="NC18" s="104" t="str">
        <f t="shared" si="191"/>
        <v/>
      </c>
      <c r="ND18" s="102"/>
      <c r="NE18" s="102"/>
      <c r="NF18" s="104" t="str">
        <f t="shared" si="192"/>
        <v/>
      </c>
      <c r="NG18" s="118"/>
      <c r="NH18" s="104" t="str">
        <f t="shared" si="193"/>
        <v/>
      </c>
      <c r="NI18" s="102"/>
      <c r="NJ18" s="102"/>
      <c r="NK18" s="104" t="str">
        <f t="shared" si="194"/>
        <v/>
      </c>
      <c r="NL18" s="118"/>
      <c r="NM18" s="104" t="str">
        <f t="shared" si="195"/>
        <v/>
      </c>
      <c r="NN18" s="102"/>
      <c r="NO18" s="102"/>
      <c r="NP18" s="104" t="str">
        <f t="shared" si="196"/>
        <v/>
      </c>
      <c r="NQ18" s="102"/>
      <c r="NR18" s="104" t="str">
        <f t="shared" si="197"/>
        <v/>
      </c>
      <c r="NS18" s="104" t="str">
        <f t="shared" si="198"/>
        <v/>
      </c>
      <c r="NT18" s="104" t="str">
        <f t="shared" si="199"/>
        <v/>
      </c>
      <c r="NU18" s="104" t="str">
        <f t="shared" si="200"/>
        <v/>
      </c>
      <c r="NV18" s="104" t="str">
        <f t="shared" si="201"/>
        <v/>
      </c>
      <c r="NW18" s="104" t="str">
        <f t="shared" si="202"/>
        <v/>
      </c>
      <c r="NX18" s="105" t="str">
        <f t="shared" si="203"/>
        <v/>
      </c>
      <c r="NY18" s="109" t="str">
        <f t="shared" si="204"/>
        <v/>
      </c>
      <c r="NZ18" s="10"/>
      <c r="OA18" s="104">
        <f t="shared" si="205"/>
        <v>13.55</v>
      </c>
      <c r="OB18" s="104">
        <f t="shared" si="206"/>
        <v>13.824999999999999</v>
      </c>
      <c r="OC18" s="104">
        <f t="shared" si="207"/>
        <v>12.108666666666666</v>
      </c>
      <c r="OD18" s="104">
        <f t="shared" si="208"/>
        <v>13.944750000000003</v>
      </c>
      <c r="OE18" s="104">
        <f t="shared" si="209"/>
        <v>8.3500000000000014</v>
      </c>
      <c r="OF18" s="104">
        <f t="shared" si="210"/>
        <v>8</v>
      </c>
      <c r="OG18" s="104">
        <f t="shared" si="211"/>
        <v>11</v>
      </c>
      <c r="OH18" s="104">
        <f t="shared" si="212"/>
        <v>5.875</v>
      </c>
      <c r="OI18" s="104" t="str">
        <f t="shared" si="213"/>
        <v/>
      </c>
      <c r="OJ18" s="104" t="str">
        <f t="shared" si="214"/>
        <v/>
      </c>
      <c r="OK18" s="104" t="str">
        <f t="shared" si="215"/>
        <v/>
      </c>
      <c r="OL18" s="104" t="str">
        <f t="shared" si="216"/>
        <v/>
      </c>
      <c r="OM18" s="134"/>
      <c r="ON18" s="104">
        <f t="shared" si="217"/>
        <v>9.8519444444444453</v>
      </c>
      <c r="OO18" s="104">
        <f t="shared" si="218"/>
        <v>8.2541666666666664</v>
      </c>
      <c r="OP18" s="104">
        <f t="shared" si="219"/>
        <v>11.591611111111112</v>
      </c>
      <c r="OQ18" s="104">
        <f t="shared" si="220"/>
        <v>11.664736111111113</v>
      </c>
      <c r="OR18" s="105">
        <f t="shared" si="221"/>
        <v>22</v>
      </c>
      <c r="OS18" s="105">
        <f t="shared" si="222"/>
        <v>30</v>
      </c>
      <c r="OT18" s="134"/>
      <c r="OU18" s="109">
        <f t="shared" si="223"/>
        <v>9</v>
      </c>
      <c r="OV18" s="10"/>
      <c r="OW18" s="95" t="s">
        <v>35</v>
      </c>
      <c r="OX18" s="95" t="s">
        <v>34</v>
      </c>
      <c r="OY18" s="95" t="s">
        <v>35</v>
      </c>
      <c r="OZ18" s="95" t="s">
        <v>34</v>
      </c>
      <c r="PA18" s="95"/>
      <c r="PB18" s="95" t="s">
        <v>33</v>
      </c>
      <c r="PC18" s="95"/>
      <c r="PD18" s="95"/>
      <c r="PE18" s="95"/>
      <c r="PF18" s="95"/>
    </row>
    <row r="19" spans="1:422" x14ac:dyDescent="0.3">
      <c r="A19" s="103" t="e">
        <f t="shared" si="0"/>
        <v>#VALUE!</v>
      </c>
      <c r="B19" s="195" t="s">
        <v>314</v>
      </c>
      <c r="C19" s="195" t="s">
        <v>314</v>
      </c>
      <c r="D19" s="195" t="s">
        <v>336</v>
      </c>
      <c r="E19" s="196"/>
      <c r="F19" s="102">
        <v>13.25</v>
      </c>
      <c r="G19" s="102">
        <v>10.75</v>
      </c>
      <c r="H19" s="104">
        <f t="shared" si="1"/>
        <v>11.75</v>
      </c>
      <c r="I19" s="102"/>
      <c r="J19" s="104">
        <f t="shared" si="2"/>
        <v>11.75</v>
      </c>
      <c r="K19" s="102">
        <v>12</v>
      </c>
      <c r="L19" s="102">
        <v>13.5</v>
      </c>
      <c r="M19" s="104">
        <f t="shared" si="3"/>
        <v>12.9</v>
      </c>
      <c r="N19" s="102"/>
      <c r="O19" s="104">
        <f t="shared" si="4"/>
        <v>12.9</v>
      </c>
      <c r="P19" s="102"/>
      <c r="Q19" s="102"/>
      <c r="R19" s="104" t="str">
        <f t="shared" si="5"/>
        <v/>
      </c>
      <c r="S19" s="118"/>
      <c r="T19" s="104" t="str">
        <f t="shared" si="6"/>
        <v/>
      </c>
      <c r="U19" s="102"/>
      <c r="V19" s="102"/>
      <c r="W19" s="104" t="str">
        <f t="shared" si="7"/>
        <v/>
      </c>
      <c r="X19" s="118"/>
      <c r="Y19" s="104" t="str">
        <f t="shared" si="8"/>
        <v/>
      </c>
      <c r="Z19" s="102"/>
      <c r="AA19" s="102"/>
      <c r="AB19" s="104" t="str">
        <f t="shared" si="9"/>
        <v/>
      </c>
      <c r="AC19" s="102"/>
      <c r="AD19" s="104" t="str">
        <f t="shared" si="10"/>
        <v/>
      </c>
      <c r="AE19" s="104">
        <f t="shared" si="11"/>
        <v>12.625</v>
      </c>
      <c r="AF19" s="104">
        <f t="shared" si="12"/>
        <v>12.125</v>
      </c>
      <c r="AG19" s="104">
        <f t="shared" si="13"/>
        <v>12.324999999999999</v>
      </c>
      <c r="AH19" s="104" t="str">
        <f t="shared" si="14"/>
        <v/>
      </c>
      <c r="AI19" s="104">
        <f t="shared" si="15"/>
        <v>12.324999999999999</v>
      </c>
      <c r="AJ19" s="105">
        <f t="shared" si="16"/>
        <v>5</v>
      </c>
      <c r="AK19" s="109">
        <f t="shared" si="17"/>
        <v>10</v>
      </c>
      <c r="AL19" s="102">
        <v>8</v>
      </c>
      <c r="AM19" s="102">
        <v>10</v>
      </c>
      <c r="AN19" s="104">
        <f t="shared" si="18"/>
        <v>9.1999999999999993</v>
      </c>
      <c r="AO19" s="102">
        <v>10</v>
      </c>
      <c r="AP19" s="104">
        <f t="shared" si="19"/>
        <v>9.1999999999999993</v>
      </c>
      <c r="AQ19" s="102">
        <v>14</v>
      </c>
      <c r="AR19" s="102">
        <v>7</v>
      </c>
      <c r="AS19" s="104">
        <f t="shared" si="20"/>
        <v>9.8000000000000007</v>
      </c>
      <c r="AT19" s="102">
        <v>13.5</v>
      </c>
      <c r="AU19" s="104">
        <f t="shared" si="21"/>
        <v>13.7</v>
      </c>
      <c r="AV19" s="102"/>
      <c r="AW19" s="102"/>
      <c r="AX19" s="104" t="str">
        <f t="shared" si="22"/>
        <v/>
      </c>
      <c r="AY19" s="118"/>
      <c r="AZ19" s="104" t="str">
        <f t="shared" si="23"/>
        <v/>
      </c>
      <c r="BA19" s="102"/>
      <c r="BB19" s="102"/>
      <c r="BC19" s="104" t="str">
        <f t="shared" si="24"/>
        <v/>
      </c>
      <c r="BD19" s="118"/>
      <c r="BE19" s="104" t="str">
        <f t="shared" si="25"/>
        <v/>
      </c>
      <c r="BF19" s="102"/>
      <c r="BG19" s="102"/>
      <c r="BH19" s="104" t="str">
        <f t="shared" si="26"/>
        <v/>
      </c>
      <c r="BI19" s="102"/>
      <c r="BJ19" s="104" t="str">
        <f t="shared" si="27"/>
        <v/>
      </c>
      <c r="BK19" s="104">
        <f t="shared" si="28"/>
        <v>11.75</v>
      </c>
      <c r="BL19" s="104">
        <f t="shared" si="29"/>
        <v>8.125</v>
      </c>
      <c r="BM19" s="104">
        <f t="shared" si="30"/>
        <v>9.5749999999999993</v>
      </c>
      <c r="BN19" s="104">
        <f t="shared" si="31"/>
        <v>12.1875</v>
      </c>
      <c r="BO19" s="104">
        <f t="shared" si="32"/>
        <v>12.012499999999999</v>
      </c>
      <c r="BP19" s="105">
        <f t="shared" si="33"/>
        <v>5</v>
      </c>
      <c r="BQ19" s="109">
        <f t="shared" si="34"/>
        <v>11</v>
      </c>
      <c r="BR19" s="102">
        <v>8.6166666666666671</v>
      </c>
      <c r="BS19" s="102">
        <v>9</v>
      </c>
      <c r="BT19" s="104">
        <f t="shared" si="35"/>
        <v>8.8466666666666676</v>
      </c>
      <c r="BU19" s="102">
        <v>8</v>
      </c>
      <c r="BV19" s="104">
        <f t="shared" si="36"/>
        <v>8.8466666666666676</v>
      </c>
      <c r="BW19" s="102">
        <v>9.3933333333333326</v>
      </c>
      <c r="BX19" s="102">
        <v>8.5</v>
      </c>
      <c r="BY19" s="104">
        <f t="shared" si="37"/>
        <v>8.8573333333333331</v>
      </c>
      <c r="BZ19" s="102">
        <v>11</v>
      </c>
      <c r="CA19" s="104">
        <f t="shared" si="38"/>
        <v>10.357333333333333</v>
      </c>
      <c r="CB19" s="102"/>
      <c r="CC19" s="102"/>
      <c r="CD19" s="104" t="str">
        <f t="shared" si="39"/>
        <v/>
      </c>
      <c r="CE19" s="118"/>
      <c r="CF19" s="104" t="str">
        <f t="shared" si="40"/>
        <v/>
      </c>
      <c r="CG19" s="102"/>
      <c r="CH19" s="102"/>
      <c r="CI19" s="104" t="str">
        <f t="shared" si="41"/>
        <v/>
      </c>
      <c r="CJ19" s="118"/>
      <c r="CK19" s="104" t="str">
        <f t="shared" si="42"/>
        <v/>
      </c>
      <c r="CL19" s="102"/>
      <c r="CM19" s="102"/>
      <c r="CN19" s="104" t="str">
        <f t="shared" si="43"/>
        <v/>
      </c>
      <c r="CO19" s="102"/>
      <c r="CP19" s="104" t="str">
        <f t="shared" si="44"/>
        <v/>
      </c>
      <c r="CQ19" s="104">
        <f t="shared" si="45"/>
        <v>9.004999999999999</v>
      </c>
      <c r="CR19" s="104">
        <f t="shared" si="46"/>
        <v>8.75</v>
      </c>
      <c r="CS19" s="104">
        <f t="shared" si="47"/>
        <v>8.8520000000000003</v>
      </c>
      <c r="CT19" s="104">
        <f t="shared" si="48"/>
        <v>9.5</v>
      </c>
      <c r="CU19" s="104">
        <f t="shared" si="49"/>
        <v>9.6020000000000003</v>
      </c>
      <c r="CV19" s="105">
        <f t="shared" si="50"/>
        <v>0</v>
      </c>
      <c r="CW19" s="109">
        <f t="shared" si="51"/>
        <v>19</v>
      </c>
      <c r="CX19" s="102">
        <v>14.14</v>
      </c>
      <c r="CY19" s="102">
        <v>17.5</v>
      </c>
      <c r="CZ19" s="104">
        <f t="shared" si="52"/>
        <v>16.155999999999999</v>
      </c>
      <c r="DA19" s="102"/>
      <c r="DB19" s="104">
        <f t="shared" si="53"/>
        <v>16.155999999999999</v>
      </c>
      <c r="DC19" s="102">
        <v>15.24</v>
      </c>
      <c r="DD19" s="102">
        <v>14</v>
      </c>
      <c r="DE19" s="104">
        <f t="shared" si="54"/>
        <v>14.496</v>
      </c>
      <c r="DF19" s="102"/>
      <c r="DG19" s="104">
        <f t="shared" si="55"/>
        <v>14.496</v>
      </c>
      <c r="DH19" s="102">
        <v>13</v>
      </c>
      <c r="DI19" s="102">
        <v>13.5</v>
      </c>
      <c r="DJ19" s="104">
        <f t="shared" si="56"/>
        <v>13.3</v>
      </c>
      <c r="DK19" s="118"/>
      <c r="DL19" s="104">
        <f t="shared" si="57"/>
        <v>13.3</v>
      </c>
      <c r="DM19" s="102"/>
      <c r="DN19" s="102"/>
      <c r="DO19" s="104" t="str">
        <f t="shared" si="58"/>
        <v/>
      </c>
      <c r="DP19" s="118"/>
      <c r="DQ19" s="104" t="str">
        <f t="shared" si="59"/>
        <v/>
      </c>
      <c r="DR19" s="102"/>
      <c r="DS19" s="102"/>
      <c r="DT19" s="104" t="str">
        <f t="shared" si="60"/>
        <v/>
      </c>
      <c r="DU19" s="102"/>
      <c r="DV19" s="104" t="str">
        <f t="shared" si="61"/>
        <v/>
      </c>
      <c r="DW19" s="104">
        <f t="shared" si="62"/>
        <v>14.127500000000001</v>
      </c>
      <c r="DX19" s="104">
        <f t="shared" si="63"/>
        <v>15.15625</v>
      </c>
      <c r="DY19" s="104">
        <f t="shared" si="64"/>
        <v>14.74475</v>
      </c>
      <c r="DZ19" s="104" t="str">
        <f t="shared" si="65"/>
        <v/>
      </c>
      <c r="EA19" s="104">
        <f t="shared" si="66"/>
        <v>14.74475</v>
      </c>
      <c r="EB19" s="105">
        <f t="shared" si="67"/>
        <v>5</v>
      </c>
      <c r="EC19" s="109">
        <f t="shared" si="68"/>
        <v>7</v>
      </c>
      <c r="ED19" s="102">
        <v>9</v>
      </c>
      <c r="EE19" s="102">
        <v>2.5</v>
      </c>
      <c r="EF19" s="104">
        <f t="shared" si="69"/>
        <v>5.0999999999999996</v>
      </c>
      <c r="EG19" s="102">
        <v>1.5</v>
      </c>
      <c r="EH19" s="104">
        <f t="shared" si="70"/>
        <v>5.0999999999999996</v>
      </c>
      <c r="EI19" s="102">
        <v>11.5</v>
      </c>
      <c r="EJ19" s="102">
        <v>3.25</v>
      </c>
      <c r="EK19" s="104">
        <f t="shared" si="71"/>
        <v>6.5500000000000007</v>
      </c>
      <c r="EL19" s="102">
        <v>2</v>
      </c>
      <c r="EM19" s="104">
        <f t="shared" si="72"/>
        <v>6.5500000000000007</v>
      </c>
      <c r="EN19" s="102">
        <v>10.5</v>
      </c>
      <c r="EO19" s="102">
        <v>1</v>
      </c>
      <c r="EP19" s="104">
        <f t="shared" si="73"/>
        <v>4.8</v>
      </c>
      <c r="EQ19" s="118">
        <v>1.25</v>
      </c>
      <c r="ER19" s="104">
        <f t="shared" si="74"/>
        <v>4.8</v>
      </c>
      <c r="ES19" s="102"/>
      <c r="ET19" s="102"/>
      <c r="EU19" s="104" t="str">
        <f t="shared" si="75"/>
        <v/>
      </c>
      <c r="EV19" s="118"/>
      <c r="EW19" s="104" t="str">
        <f t="shared" si="76"/>
        <v/>
      </c>
      <c r="EX19" s="102"/>
      <c r="EY19" s="102"/>
      <c r="EZ19" s="104" t="str">
        <f t="shared" si="77"/>
        <v/>
      </c>
      <c r="FA19" s="102"/>
      <c r="FB19" s="104" t="str">
        <f t="shared" si="78"/>
        <v/>
      </c>
      <c r="FC19" s="104">
        <f t="shared" si="79"/>
        <v>10.53125</v>
      </c>
      <c r="FD19" s="104">
        <f t="shared" si="80"/>
        <v>2.59375</v>
      </c>
      <c r="FE19" s="104">
        <f t="shared" si="81"/>
        <v>5.7687500000000007</v>
      </c>
      <c r="FF19" s="104">
        <f t="shared" si="82"/>
        <v>1.703125</v>
      </c>
      <c r="FG19" s="104">
        <f t="shared" si="83"/>
        <v>5.7687500000000007</v>
      </c>
      <c r="FH19" s="105">
        <f t="shared" si="84"/>
        <v>0</v>
      </c>
      <c r="FI19" s="109">
        <f t="shared" si="85"/>
        <v>20</v>
      </c>
      <c r="FJ19" s="102">
        <v>11</v>
      </c>
      <c r="FK19" s="102">
        <v>11</v>
      </c>
      <c r="FL19" s="104">
        <f t="shared" si="86"/>
        <v>11</v>
      </c>
      <c r="FM19" s="102">
        <v>15</v>
      </c>
      <c r="FN19" s="104">
        <f t="shared" si="87"/>
        <v>13.4</v>
      </c>
      <c r="FO19" s="102">
        <v>8</v>
      </c>
      <c r="FP19" s="102">
        <v>8</v>
      </c>
      <c r="FQ19" s="104">
        <f t="shared" si="88"/>
        <v>8</v>
      </c>
      <c r="FR19" s="102">
        <v>10</v>
      </c>
      <c r="FS19" s="104">
        <f t="shared" si="89"/>
        <v>9.1999999999999993</v>
      </c>
      <c r="FT19" s="102"/>
      <c r="FU19" s="102"/>
      <c r="FV19" s="104" t="str">
        <f t="shared" si="90"/>
        <v/>
      </c>
      <c r="FW19" s="118"/>
      <c r="FX19" s="104" t="str">
        <f t="shared" si="91"/>
        <v/>
      </c>
      <c r="FY19" s="102"/>
      <c r="FZ19" s="102"/>
      <c r="GA19" s="104" t="str">
        <f t="shared" si="92"/>
        <v/>
      </c>
      <c r="GB19" s="118"/>
      <c r="GC19" s="104" t="str">
        <f t="shared" si="93"/>
        <v/>
      </c>
      <c r="GD19" s="102"/>
      <c r="GE19" s="102"/>
      <c r="GF19" s="104" t="str">
        <f t="shared" si="94"/>
        <v/>
      </c>
      <c r="GG19" s="102"/>
      <c r="GH19" s="104" t="str">
        <f t="shared" si="95"/>
        <v/>
      </c>
      <c r="GI19" s="104">
        <f t="shared" si="96"/>
        <v>9.5</v>
      </c>
      <c r="GJ19" s="104">
        <f t="shared" si="97"/>
        <v>9.5</v>
      </c>
      <c r="GK19" s="104">
        <f t="shared" si="98"/>
        <v>9.5</v>
      </c>
      <c r="GL19" s="104">
        <f t="shared" si="99"/>
        <v>12.5</v>
      </c>
      <c r="GM19" s="104">
        <f t="shared" si="100"/>
        <v>11.3</v>
      </c>
      <c r="GN19" s="105">
        <f t="shared" si="101"/>
        <v>3</v>
      </c>
      <c r="GO19" s="109">
        <f t="shared" si="102"/>
        <v>7</v>
      </c>
      <c r="GP19" s="102"/>
      <c r="GQ19" s="102"/>
      <c r="GR19" s="104" t="str">
        <f t="shared" si="103"/>
        <v/>
      </c>
      <c r="GS19" s="102"/>
      <c r="GT19" s="104" t="str">
        <f t="shared" si="104"/>
        <v/>
      </c>
      <c r="GU19" s="102"/>
      <c r="GV19" s="102"/>
      <c r="GW19" s="104" t="str">
        <f t="shared" si="105"/>
        <v/>
      </c>
      <c r="GX19" s="102"/>
      <c r="GY19" s="104" t="str">
        <f t="shared" si="106"/>
        <v/>
      </c>
      <c r="GZ19" s="102">
        <v>13.5</v>
      </c>
      <c r="HA19" s="102"/>
      <c r="HB19" s="104">
        <f t="shared" si="107"/>
        <v>13.5</v>
      </c>
      <c r="HC19" s="118"/>
      <c r="HD19" s="104">
        <f t="shared" si="108"/>
        <v>13.5</v>
      </c>
      <c r="HE19" s="102"/>
      <c r="HF19" s="102"/>
      <c r="HG19" s="104" t="str">
        <f t="shared" si="109"/>
        <v/>
      </c>
      <c r="HH19" s="118"/>
      <c r="HI19" s="104" t="str">
        <f t="shared" si="110"/>
        <v/>
      </c>
      <c r="HJ19" s="102"/>
      <c r="HK19" s="102"/>
      <c r="HL19" s="104" t="str">
        <f t="shared" si="111"/>
        <v/>
      </c>
      <c r="HM19" s="102"/>
      <c r="HN19" s="104" t="str">
        <f t="shared" si="112"/>
        <v/>
      </c>
      <c r="HO19" s="104">
        <f t="shared" si="113"/>
        <v>13.5</v>
      </c>
      <c r="HP19" s="104" t="str">
        <f t="shared" si="114"/>
        <v/>
      </c>
      <c r="HQ19" s="104">
        <f t="shared" si="115"/>
        <v>13.5</v>
      </c>
      <c r="HR19" s="104" t="str">
        <f t="shared" si="116"/>
        <v/>
      </c>
      <c r="HS19" s="104">
        <f t="shared" si="117"/>
        <v>13.5</v>
      </c>
      <c r="HT19" s="105">
        <f t="shared" si="118"/>
        <v>2</v>
      </c>
      <c r="HU19" s="109">
        <f t="shared" si="119"/>
        <v>10</v>
      </c>
      <c r="HV19" s="102">
        <v>5</v>
      </c>
      <c r="HW19" s="102">
        <v>12.75</v>
      </c>
      <c r="HX19" s="104">
        <f t="shared" si="120"/>
        <v>9.6499999999999986</v>
      </c>
      <c r="HY19" s="102"/>
      <c r="HZ19" s="104">
        <f t="shared" si="121"/>
        <v>9.6499999999999986</v>
      </c>
      <c r="IA19" s="102"/>
      <c r="IB19" s="102"/>
      <c r="IC19" s="104" t="str">
        <f t="shared" si="122"/>
        <v/>
      </c>
      <c r="ID19" s="102"/>
      <c r="IE19" s="104" t="str">
        <f t="shared" si="123"/>
        <v/>
      </c>
      <c r="IF19" s="102"/>
      <c r="IG19" s="102"/>
      <c r="IH19" s="104" t="str">
        <f t="shared" si="124"/>
        <v/>
      </c>
      <c r="II19" s="118"/>
      <c r="IJ19" s="104" t="str">
        <f t="shared" si="125"/>
        <v/>
      </c>
      <c r="IK19" s="102"/>
      <c r="IL19" s="102"/>
      <c r="IM19" s="104" t="str">
        <f t="shared" si="126"/>
        <v/>
      </c>
      <c r="IN19" s="118"/>
      <c r="IO19" s="104" t="str">
        <f t="shared" si="127"/>
        <v/>
      </c>
      <c r="IP19" s="102"/>
      <c r="IQ19" s="102"/>
      <c r="IR19" s="104" t="str">
        <f t="shared" si="128"/>
        <v/>
      </c>
      <c r="IS19" s="102"/>
      <c r="IT19" s="104" t="str">
        <f t="shared" si="129"/>
        <v/>
      </c>
      <c r="IU19" s="104">
        <f t="shared" si="130"/>
        <v>2.5</v>
      </c>
      <c r="IV19" s="104">
        <f t="shared" si="131"/>
        <v>6.375</v>
      </c>
      <c r="IW19" s="104">
        <f t="shared" si="132"/>
        <v>4.8249999999999993</v>
      </c>
      <c r="IX19" s="104" t="str">
        <f t="shared" si="133"/>
        <v/>
      </c>
      <c r="IY19" s="104">
        <f t="shared" si="134"/>
        <v>4.8249999999999993</v>
      </c>
      <c r="IZ19" s="105">
        <f t="shared" si="135"/>
        <v>0</v>
      </c>
      <c r="JA19" s="109">
        <f t="shared" si="136"/>
        <v>14</v>
      </c>
      <c r="JB19" s="102"/>
      <c r="JC19" s="102"/>
      <c r="JD19" s="104" t="str">
        <f t="shared" si="137"/>
        <v/>
      </c>
      <c r="JE19" s="102"/>
      <c r="JF19" s="104" t="str">
        <f t="shared" si="138"/>
        <v/>
      </c>
      <c r="JG19" s="102"/>
      <c r="JH19" s="102"/>
      <c r="JI19" s="104" t="str">
        <f t="shared" si="139"/>
        <v/>
      </c>
      <c r="JJ19" s="102"/>
      <c r="JK19" s="104" t="str">
        <f t="shared" si="140"/>
        <v/>
      </c>
      <c r="JL19" s="102"/>
      <c r="JM19" s="102"/>
      <c r="JN19" s="104" t="str">
        <f t="shared" si="141"/>
        <v/>
      </c>
      <c r="JO19" s="118"/>
      <c r="JP19" s="104" t="str">
        <f t="shared" si="142"/>
        <v/>
      </c>
      <c r="JQ19" s="102"/>
      <c r="JR19" s="102"/>
      <c r="JS19" s="104" t="str">
        <f t="shared" si="143"/>
        <v/>
      </c>
      <c r="JT19" s="118"/>
      <c r="JU19" s="104" t="str">
        <f t="shared" si="144"/>
        <v/>
      </c>
      <c r="JV19" s="102"/>
      <c r="JW19" s="102"/>
      <c r="JX19" s="104" t="str">
        <f t="shared" si="145"/>
        <v/>
      </c>
      <c r="JY19" s="102"/>
      <c r="JZ19" s="104" t="str">
        <f t="shared" si="146"/>
        <v/>
      </c>
      <c r="KA19" s="104" t="str">
        <f t="shared" si="147"/>
        <v/>
      </c>
      <c r="KB19" s="104" t="str">
        <f t="shared" si="148"/>
        <v/>
      </c>
      <c r="KC19" s="104" t="str">
        <f t="shared" si="149"/>
        <v/>
      </c>
      <c r="KD19" s="104" t="str">
        <f t="shared" si="150"/>
        <v/>
      </c>
      <c r="KE19" s="104" t="str">
        <f t="shared" si="151"/>
        <v/>
      </c>
      <c r="KF19" s="105" t="str">
        <f t="shared" si="152"/>
        <v/>
      </c>
      <c r="KG19" s="109" t="str">
        <f t="shared" si="153"/>
        <v/>
      </c>
      <c r="KH19" s="102"/>
      <c r="KI19" s="102"/>
      <c r="KJ19" s="104" t="str">
        <f t="shared" si="154"/>
        <v/>
      </c>
      <c r="KK19" s="102"/>
      <c r="KL19" s="104" t="str">
        <f t="shared" si="155"/>
        <v/>
      </c>
      <c r="KM19" s="102"/>
      <c r="KN19" s="102"/>
      <c r="KO19" s="104" t="str">
        <f t="shared" si="156"/>
        <v/>
      </c>
      <c r="KP19" s="102"/>
      <c r="KQ19" s="104" t="str">
        <f t="shared" si="157"/>
        <v/>
      </c>
      <c r="KR19" s="102"/>
      <c r="KS19" s="102"/>
      <c r="KT19" s="104" t="str">
        <f t="shared" si="158"/>
        <v/>
      </c>
      <c r="KU19" s="118"/>
      <c r="KV19" s="104" t="str">
        <f t="shared" si="159"/>
        <v/>
      </c>
      <c r="KW19" s="102"/>
      <c r="KX19" s="102"/>
      <c r="KY19" s="104" t="str">
        <f t="shared" si="160"/>
        <v/>
      </c>
      <c r="KZ19" s="118"/>
      <c r="LA19" s="104" t="str">
        <f t="shared" si="161"/>
        <v/>
      </c>
      <c r="LB19" s="102"/>
      <c r="LC19" s="102"/>
      <c r="LD19" s="104" t="str">
        <f t="shared" si="162"/>
        <v/>
      </c>
      <c r="LE19" s="102"/>
      <c r="LF19" s="104" t="str">
        <f t="shared" si="163"/>
        <v/>
      </c>
      <c r="LG19" s="104" t="str">
        <f t="shared" si="164"/>
        <v/>
      </c>
      <c r="LH19" s="104" t="str">
        <f t="shared" si="165"/>
        <v/>
      </c>
      <c r="LI19" s="104" t="str">
        <f t="shared" si="166"/>
        <v/>
      </c>
      <c r="LJ19" s="104" t="str">
        <f t="shared" si="167"/>
        <v/>
      </c>
      <c r="LK19" s="104" t="str">
        <f t="shared" si="168"/>
        <v/>
      </c>
      <c r="LL19" s="105" t="str">
        <f t="shared" si="169"/>
        <v/>
      </c>
      <c r="LM19" s="109" t="str">
        <f t="shared" si="170"/>
        <v/>
      </c>
      <c r="LN19" s="102"/>
      <c r="LO19" s="102"/>
      <c r="LP19" s="104" t="str">
        <f t="shared" si="171"/>
        <v/>
      </c>
      <c r="LQ19" s="102"/>
      <c r="LR19" s="104" t="str">
        <f t="shared" si="172"/>
        <v/>
      </c>
      <c r="LS19" s="102"/>
      <c r="LT19" s="102"/>
      <c r="LU19" s="104" t="str">
        <f t="shared" si="173"/>
        <v/>
      </c>
      <c r="LV19" s="102"/>
      <c r="LW19" s="104" t="str">
        <f t="shared" si="174"/>
        <v/>
      </c>
      <c r="LX19" s="102"/>
      <c r="LY19" s="102"/>
      <c r="LZ19" s="104" t="str">
        <f t="shared" si="175"/>
        <v/>
      </c>
      <c r="MA19" s="118"/>
      <c r="MB19" s="104" t="str">
        <f t="shared" si="176"/>
        <v/>
      </c>
      <c r="MC19" s="102"/>
      <c r="MD19" s="102"/>
      <c r="ME19" s="104" t="str">
        <f t="shared" si="177"/>
        <v/>
      </c>
      <c r="MF19" s="118"/>
      <c r="MG19" s="104" t="str">
        <f t="shared" si="178"/>
        <v/>
      </c>
      <c r="MH19" s="102"/>
      <c r="MI19" s="102"/>
      <c r="MJ19" s="104" t="str">
        <f t="shared" si="179"/>
        <v/>
      </c>
      <c r="MK19" s="102"/>
      <c r="ML19" s="104" t="str">
        <f t="shared" si="180"/>
        <v/>
      </c>
      <c r="MM19" s="104" t="str">
        <f t="shared" si="181"/>
        <v/>
      </c>
      <c r="MN19" s="104" t="str">
        <f t="shared" si="182"/>
        <v/>
      </c>
      <c r="MO19" s="104" t="str">
        <f t="shared" si="183"/>
        <v/>
      </c>
      <c r="MP19" s="104" t="str">
        <f t="shared" si="184"/>
        <v/>
      </c>
      <c r="MQ19" s="104" t="str">
        <f t="shared" si="185"/>
        <v/>
      </c>
      <c r="MR19" s="105" t="str">
        <f t="shared" si="186"/>
        <v/>
      </c>
      <c r="MS19" s="109" t="str">
        <f t="shared" si="187"/>
        <v/>
      </c>
      <c r="MT19" s="102"/>
      <c r="MU19" s="102"/>
      <c r="MV19" s="104" t="str">
        <f t="shared" si="188"/>
        <v/>
      </c>
      <c r="MW19" s="102"/>
      <c r="MX19" s="104" t="str">
        <f t="shared" si="189"/>
        <v/>
      </c>
      <c r="MY19" s="102"/>
      <c r="MZ19" s="102"/>
      <c r="NA19" s="104" t="str">
        <f t="shared" si="190"/>
        <v/>
      </c>
      <c r="NB19" s="102"/>
      <c r="NC19" s="104" t="str">
        <f t="shared" si="191"/>
        <v/>
      </c>
      <c r="ND19" s="102"/>
      <c r="NE19" s="102"/>
      <c r="NF19" s="104" t="str">
        <f t="shared" si="192"/>
        <v/>
      </c>
      <c r="NG19" s="118"/>
      <c r="NH19" s="104" t="str">
        <f t="shared" si="193"/>
        <v/>
      </c>
      <c r="NI19" s="102"/>
      <c r="NJ19" s="102"/>
      <c r="NK19" s="104" t="str">
        <f t="shared" si="194"/>
        <v/>
      </c>
      <c r="NL19" s="118"/>
      <c r="NM19" s="104" t="str">
        <f t="shared" si="195"/>
        <v/>
      </c>
      <c r="NN19" s="102"/>
      <c r="NO19" s="102"/>
      <c r="NP19" s="104" t="str">
        <f t="shared" si="196"/>
        <v/>
      </c>
      <c r="NQ19" s="102"/>
      <c r="NR19" s="104" t="str">
        <f t="shared" si="197"/>
        <v/>
      </c>
      <c r="NS19" s="104" t="str">
        <f t="shared" si="198"/>
        <v/>
      </c>
      <c r="NT19" s="104" t="str">
        <f t="shared" si="199"/>
        <v/>
      </c>
      <c r="NU19" s="104" t="str">
        <f t="shared" si="200"/>
        <v/>
      </c>
      <c r="NV19" s="104" t="str">
        <f t="shared" si="201"/>
        <v/>
      </c>
      <c r="NW19" s="104" t="str">
        <f t="shared" si="202"/>
        <v/>
      </c>
      <c r="NX19" s="105" t="str">
        <f t="shared" si="203"/>
        <v/>
      </c>
      <c r="NY19" s="109" t="str">
        <f t="shared" si="204"/>
        <v/>
      </c>
      <c r="OA19" s="104">
        <f t="shared" si="205"/>
        <v>12.324999999999999</v>
      </c>
      <c r="OB19" s="104">
        <f t="shared" si="206"/>
        <v>12.012499999999999</v>
      </c>
      <c r="OC19" s="104">
        <f t="shared" si="207"/>
        <v>9.6020000000000003</v>
      </c>
      <c r="OD19" s="104">
        <f t="shared" si="208"/>
        <v>14.74475</v>
      </c>
      <c r="OE19" s="104">
        <f t="shared" si="209"/>
        <v>5.7687500000000007</v>
      </c>
      <c r="OF19" s="104">
        <f t="shared" si="210"/>
        <v>11.3</v>
      </c>
      <c r="OG19" s="104">
        <f t="shared" si="211"/>
        <v>13.5</v>
      </c>
      <c r="OH19" s="104">
        <f t="shared" si="212"/>
        <v>4.8249999999999993</v>
      </c>
      <c r="OI19" s="104" t="str">
        <f t="shared" si="213"/>
        <v/>
      </c>
      <c r="OJ19" s="104" t="str">
        <f t="shared" si="214"/>
        <v/>
      </c>
      <c r="OK19" s="104" t="str">
        <f t="shared" si="215"/>
        <v/>
      </c>
      <c r="OL19" s="104" t="str">
        <f t="shared" si="216"/>
        <v/>
      </c>
      <c r="OM19" s="134"/>
      <c r="ON19" s="104">
        <f t="shared" si="217"/>
        <v>8.8835416666666678</v>
      </c>
      <c r="OO19" s="104">
        <f t="shared" si="218"/>
        <v>6.9729166666666664</v>
      </c>
      <c r="OP19" s="104">
        <f t="shared" si="219"/>
        <v>10.331333333333331</v>
      </c>
      <c r="OQ19" s="104">
        <f t="shared" si="220"/>
        <v>11.042583333333331</v>
      </c>
      <c r="OR19" s="105">
        <f t="shared" si="221"/>
        <v>20</v>
      </c>
      <c r="OS19" s="105">
        <f t="shared" si="222"/>
        <v>30</v>
      </c>
      <c r="OT19" s="134"/>
      <c r="OU19" s="109">
        <f t="shared" si="223"/>
        <v>16</v>
      </c>
      <c r="OW19" s="95" t="s">
        <v>35</v>
      </c>
      <c r="OX19" s="95" t="s">
        <v>35</v>
      </c>
      <c r="OY19" s="95" t="s">
        <v>35</v>
      </c>
      <c r="OZ19" s="95" t="s">
        <v>34</v>
      </c>
      <c r="PA19" s="95"/>
      <c r="PB19" s="95" t="s">
        <v>34</v>
      </c>
      <c r="PC19" s="95"/>
      <c r="PD19" s="95"/>
      <c r="PE19" s="95"/>
      <c r="PF19" s="95"/>
    </row>
    <row r="20" spans="1:422" x14ac:dyDescent="0.3">
      <c r="A20" s="103">
        <v>1</v>
      </c>
      <c r="B20" s="195" t="s">
        <v>301</v>
      </c>
      <c r="C20" s="195" t="s">
        <v>301</v>
      </c>
      <c r="D20" s="195" t="s">
        <v>323</v>
      </c>
      <c r="E20" s="196"/>
      <c r="F20" s="102">
        <v>14</v>
      </c>
      <c r="G20" s="102">
        <v>15.75</v>
      </c>
      <c r="H20" s="104">
        <f t="shared" si="1"/>
        <v>15.05</v>
      </c>
      <c r="I20" s="102"/>
      <c r="J20" s="104">
        <f t="shared" si="2"/>
        <v>15.05</v>
      </c>
      <c r="K20" s="102">
        <v>14</v>
      </c>
      <c r="L20" s="102">
        <v>15.5</v>
      </c>
      <c r="M20" s="104">
        <f t="shared" si="3"/>
        <v>14.899999999999999</v>
      </c>
      <c r="N20" s="102"/>
      <c r="O20" s="104">
        <f t="shared" si="4"/>
        <v>14.899999999999999</v>
      </c>
      <c r="P20" s="102"/>
      <c r="Q20" s="102"/>
      <c r="R20" s="104" t="str">
        <f t="shared" si="5"/>
        <v/>
      </c>
      <c r="S20" s="118"/>
      <c r="T20" s="104" t="str">
        <f t="shared" si="6"/>
        <v/>
      </c>
      <c r="U20" s="102"/>
      <c r="V20" s="102"/>
      <c r="W20" s="104" t="str">
        <f t="shared" si="7"/>
        <v/>
      </c>
      <c r="X20" s="118"/>
      <c r="Y20" s="104" t="str">
        <f t="shared" si="8"/>
        <v/>
      </c>
      <c r="Z20" s="102"/>
      <c r="AA20" s="102"/>
      <c r="AB20" s="104" t="str">
        <f t="shared" si="9"/>
        <v/>
      </c>
      <c r="AC20" s="102"/>
      <c r="AD20" s="104" t="str">
        <f t="shared" si="10"/>
        <v/>
      </c>
      <c r="AE20" s="104">
        <f t="shared" si="11"/>
        <v>14</v>
      </c>
      <c r="AF20" s="104">
        <f t="shared" si="12"/>
        <v>15.625</v>
      </c>
      <c r="AG20" s="104">
        <f t="shared" si="13"/>
        <v>14.975</v>
      </c>
      <c r="AH20" s="104" t="str">
        <f t="shared" si="14"/>
        <v/>
      </c>
      <c r="AI20" s="104">
        <f t="shared" si="15"/>
        <v>14.975</v>
      </c>
      <c r="AJ20" s="105">
        <f t="shared" si="16"/>
        <v>5</v>
      </c>
      <c r="AK20" s="109">
        <f t="shared" si="17"/>
        <v>1</v>
      </c>
      <c r="AL20" s="102">
        <v>13</v>
      </c>
      <c r="AM20" s="102">
        <v>15</v>
      </c>
      <c r="AN20" s="104">
        <f t="shared" si="18"/>
        <v>14.2</v>
      </c>
      <c r="AO20" s="102"/>
      <c r="AP20" s="104">
        <f t="shared" si="19"/>
        <v>14.2</v>
      </c>
      <c r="AQ20" s="102">
        <v>18</v>
      </c>
      <c r="AR20" s="102">
        <v>17</v>
      </c>
      <c r="AS20" s="104">
        <f t="shared" si="20"/>
        <v>17.399999999999999</v>
      </c>
      <c r="AT20" s="102"/>
      <c r="AU20" s="104">
        <f t="shared" si="21"/>
        <v>17.399999999999999</v>
      </c>
      <c r="AV20" s="102"/>
      <c r="AW20" s="102"/>
      <c r="AX20" s="104" t="str">
        <f t="shared" si="22"/>
        <v/>
      </c>
      <c r="AY20" s="118"/>
      <c r="AZ20" s="104" t="str">
        <f t="shared" si="23"/>
        <v/>
      </c>
      <c r="BA20" s="102"/>
      <c r="BB20" s="102"/>
      <c r="BC20" s="104" t="str">
        <f t="shared" si="24"/>
        <v/>
      </c>
      <c r="BD20" s="118"/>
      <c r="BE20" s="104" t="str">
        <f t="shared" si="25"/>
        <v/>
      </c>
      <c r="BF20" s="102"/>
      <c r="BG20" s="102"/>
      <c r="BH20" s="104" t="str">
        <f t="shared" si="26"/>
        <v/>
      </c>
      <c r="BI20" s="102"/>
      <c r="BJ20" s="104" t="str">
        <f t="shared" si="27"/>
        <v/>
      </c>
      <c r="BK20" s="104">
        <f t="shared" si="28"/>
        <v>16.125</v>
      </c>
      <c r="BL20" s="104">
        <f t="shared" si="29"/>
        <v>16.25</v>
      </c>
      <c r="BM20" s="104">
        <f t="shared" si="30"/>
        <v>16.2</v>
      </c>
      <c r="BN20" s="104" t="str">
        <f t="shared" si="31"/>
        <v/>
      </c>
      <c r="BO20" s="104">
        <f t="shared" si="32"/>
        <v>16.2</v>
      </c>
      <c r="BP20" s="105">
        <f t="shared" si="33"/>
        <v>5</v>
      </c>
      <c r="BQ20" s="109">
        <f t="shared" si="34"/>
        <v>1</v>
      </c>
      <c r="BR20" s="102">
        <v>14.076666666666668</v>
      </c>
      <c r="BS20" s="102">
        <v>15.5</v>
      </c>
      <c r="BT20" s="104">
        <f t="shared" si="35"/>
        <v>14.930666666666667</v>
      </c>
      <c r="BU20" s="102"/>
      <c r="BV20" s="104">
        <f t="shared" si="36"/>
        <v>14.930666666666667</v>
      </c>
      <c r="BW20" s="102">
        <v>10.296666666666667</v>
      </c>
      <c r="BX20" s="102">
        <v>13</v>
      </c>
      <c r="BY20" s="104">
        <f t="shared" si="37"/>
        <v>11.918666666666667</v>
      </c>
      <c r="BZ20" s="102"/>
      <c r="CA20" s="104">
        <f t="shared" si="38"/>
        <v>11.918666666666667</v>
      </c>
      <c r="CB20" s="102"/>
      <c r="CC20" s="102"/>
      <c r="CD20" s="104" t="str">
        <f t="shared" si="39"/>
        <v/>
      </c>
      <c r="CE20" s="118"/>
      <c r="CF20" s="104" t="str">
        <f t="shared" si="40"/>
        <v/>
      </c>
      <c r="CG20" s="102"/>
      <c r="CH20" s="102"/>
      <c r="CI20" s="104" t="str">
        <f t="shared" si="41"/>
        <v/>
      </c>
      <c r="CJ20" s="118"/>
      <c r="CK20" s="104" t="str">
        <f t="shared" si="42"/>
        <v/>
      </c>
      <c r="CL20" s="102"/>
      <c r="CM20" s="102"/>
      <c r="CN20" s="104" t="str">
        <f t="shared" si="43"/>
        <v/>
      </c>
      <c r="CO20" s="102"/>
      <c r="CP20" s="104" t="str">
        <f t="shared" si="44"/>
        <v/>
      </c>
      <c r="CQ20" s="104">
        <f t="shared" si="45"/>
        <v>12.186666666666667</v>
      </c>
      <c r="CR20" s="104">
        <f t="shared" si="46"/>
        <v>14.25</v>
      </c>
      <c r="CS20" s="104">
        <f t="shared" si="47"/>
        <v>13.424666666666667</v>
      </c>
      <c r="CT20" s="104" t="str">
        <f t="shared" si="48"/>
        <v/>
      </c>
      <c r="CU20" s="104">
        <f t="shared" si="49"/>
        <v>13.424666666666667</v>
      </c>
      <c r="CV20" s="105">
        <f t="shared" si="50"/>
        <v>5</v>
      </c>
      <c r="CW20" s="109">
        <f t="shared" si="51"/>
        <v>4</v>
      </c>
      <c r="CX20" s="102">
        <v>14.5</v>
      </c>
      <c r="CY20" s="102">
        <v>11</v>
      </c>
      <c r="CZ20" s="104">
        <f t="shared" si="52"/>
        <v>12.4</v>
      </c>
      <c r="DA20" s="102"/>
      <c r="DB20" s="104">
        <f t="shared" si="53"/>
        <v>12.4</v>
      </c>
      <c r="DC20" s="102">
        <v>13.26</v>
      </c>
      <c r="DD20" s="102">
        <v>16</v>
      </c>
      <c r="DE20" s="104">
        <f t="shared" si="54"/>
        <v>14.904</v>
      </c>
      <c r="DF20" s="102"/>
      <c r="DG20" s="104">
        <f t="shared" si="55"/>
        <v>14.904</v>
      </c>
      <c r="DH20" s="102">
        <v>16.3</v>
      </c>
      <c r="DI20" s="102">
        <v>10.75</v>
      </c>
      <c r="DJ20" s="104">
        <f t="shared" si="56"/>
        <v>12.97</v>
      </c>
      <c r="DK20" s="118"/>
      <c r="DL20" s="104">
        <f t="shared" si="57"/>
        <v>12.97</v>
      </c>
      <c r="DM20" s="102"/>
      <c r="DN20" s="102"/>
      <c r="DO20" s="104" t="str">
        <f t="shared" si="58"/>
        <v/>
      </c>
      <c r="DP20" s="118"/>
      <c r="DQ20" s="104" t="str">
        <f t="shared" si="59"/>
        <v/>
      </c>
      <c r="DR20" s="102"/>
      <c r="DS20" s="102"/>
      <c r="DT20" s="104" t="str">
        <f t="shared" si="60"/>
        <v/>
      </c>
      <c r="DU20" s="102"/>
      <c r="DV20" s="104" t="str">
        <f t="shared" si="61"/>
        <v/>
      </c>
      <c r="DW20" s="104">
        <f t="shared" si="62"/>
        <v>14.675000000000001</v>
      </c>
      <c r="DX20" s="104">
        <f t="shared" si="63"/>
        <v>12.484375</v>
      </c>
      <c r="DY20" s="104">
        <f t="shared" si="64"/>
        <v>13.360625000000002</v>
      </c>
      <c r="DZ20" s="104" t="str">
        <f t="shared" si="65"/>
        <v/>
      </c>
      <c r="EA20" s="104">
        <f t="shared" si="66"/>
        <v>13.360625000000002</v>
      </c>
      <c r="EB20" s="105">
        <f t="shared" si="67"/>
        <v>5</v>
      </c>
      <c r="EC20" s="109">
        <f t="shared" si="68"/>
        <v>12</v>
      </c>
      <c r="ED20" s="102">
        <v>13.5</v>
      </c>
      <c r="EE20" s="102">
        <v>4.25</v>
      </c>
      <c r="EF20" s="104">
        <f t="shared" si="69"/>
        <v>7.95</v>
      </c>
      <c r="EG20" s="102">
        <v>10.25</v>
      </c>
      <c r="EH20" s="104">
        <f t="shared" si="70"/>
        <v>11.55</v>
      </c>
      <c r="EI20" s="102">
        <v>16</v>
      </c>
      <c r="EJ20" s="102">
        <v>7</v>
      </c>
      <c r="EK20" s="104">
        <f t="shared" si="71"/>
        <v>10.600000000000001</v>
      </c>
      <c r="EL20" s="102"/>
      <c r="EM20" s="104">
        <f t="shared" si="72"/>
        <v>10.600000000000001</v>
      </c>
      <c r="EN20" s="102">
        <v>15.5</v>
      </c>
      <c r="EO20" s="102">
        <v>3.25</v>
      </c>
      <c r="EP20" s="104">
        <f t="shared" si="73"/>
        <v>8.15</v>
      </c>
      <c r="EQ20" s="118">
        <v>8</v>
      </c>
      <c r="ER20" s="104">
        <f t="shared" si="74"/>
        <v>8.15</v>
      </c>
      <c r="ES20" s="102"/>
      <c r="ET20" s="102"/>
      <c r="EU20" s="104" t="str">
        <f t="shared" si="75"/>
        <v/>
      </c>
      <c r="EV20" s="118"/>
      <c r="EW20" s="104" t="str">
        <f t="shared" si="76"/>
        <v/>
      </c>
      <c r="EX20" s="102"/>
      <c r="EY20" s="102"/>
      <c r="EZ20" s="104" t="str">
        <f t="shared" si="77"/>
        <v/>
      </c>
      <c r="FA20" s="102"/>
      <c r="FB20" s="104" t="str">
        <f t="shared" si="78"/>
        <v/>
      </c>
      <c r="FC20" s="104">
        <f t="shared" si="79"/>
        <v>15.125</v>
      </c>
      <c r="FD20" s="104">
        <f t="shared" si="80"/>
        <v>5.4375</v>
      </c>
      <c r="FE20" s="104">
        <f t="shared" si="81"/>
        <v>9.3125</v>
      </c>
      <c r="FF20" s="104">
        <f t="shared" si="82"/>
        <v>4.703125</v>
      </c>
      <c r="FG20" s="104">
        <f t="shared" si="83"/>
        <v>10.4375</v>
      </c>
      <c r="FH20" s="105">
        <f t="shared" si="84"/>
        <v>3</v>
      </c>
      <c r="FI20" s="109">
        <f t="shared" si="85"/>
        <v>2</v>
      </c>
      <c r="FJ20" s="102">
        <v>10.5</v>
      </c>
      <c r="FK20" s="102">
        <v>10.5</v>
      </c>
      <c r="FL20" s="104">
        <f t="shared" si="86"/>
        <v>10.5</v>
      </c>
      <c r="FM20" s="102">
        <v>15</v>
      </c>
      <c r="FN20" s="104">
        <f t="shared" si="87"/>
        <v>13.2</v>
      </c>
      <c r="FO20" s="102">
        <v>8.5</v>
      </c>
      <c r="FP20" s="102">
        <v>8.5</v>
      </c>
      <c r="FQ20" s="104">
        <f t="shared" si="88"/>
        <v>8.5</v>
      </c>
      <c r="FR20" s="102"/>
      <c r="FS20" s="104">
        <f t="shared" si="89"/>
        <v>8.5</v>
      </c>
      <c r="FT20" s="102"/>
      <c r="FU20" s="102"/>
      <c r="FV20" s="104" t="str">
        <f t="shared" si="90"/>
        <v/>
      </c>
      <c r="FW20" s="118"/>
      <c r="FX20" s="104" t="str">
        <f t="shared" si="91"/>
        <v/>
      </c>
      <c r="FY20" s="102"/>
      <c r="FZ20" s="102"/>
      <c r="GA20" s="104" t="str">
        <f t="shared" si="92"/>
        <v/>
      </c>
      <c r="GB20" s="118"/>
      <c r="GC20" s="104" t="str">
        <f t="shared" si="93"/>
        <v/>
      </c>
      <c r="GD20" s="102"/>
      <c r="GE20" s="102"/>
      <c r="GF20" s="104" t="str">
        <f t="shared" si="94"/>
        <v/>
      </c>
      <c r="GG20" s="102"/>
      <c r="GH20" s="104" t="str">
        <f t="shared" si="95"/>
        <v/>
      </c>
      <c r="GI20" s="104">
        <f t="shared" si="96"/>
        <v>9.5</v>
      </c>
      <c r="GJ20" s="104">
        <f t="shared" si="97"/>
        <v>9.5</v>
      </c>
      <c r="GK20" s="104">
        <f t="shared" si="98"/>
        <v>9.5</v>
      </c>
      <c r="GL20" s="104">
        <f t="shared" si="99"/>
        <v>7.5</v>
      </c>
      <c r="GM20" s="104">
        <f t="shared" si="100"/>
        <v>10.85</v>
      </c>
      <c r="GN20" s="105">
        <f t="shared" si="101"/>
        <v>3</v>
      </c>
      <c r="GO20" s="109">
        <f t="shared" si="102"/>
        <v>13</v>
      </c>
      <c r="GP20" s="102">
        <v>16</v>
      </c>
      <c r="GQ20" s="102"/>
      <c r="GR20" s="104">
        <f t="shared" si="103"/>
        <v>16</v>
      </c>
      <c r="GS20" s="102"/>
      <c r="GT20" s="104">
        <f t="shared" si="104"/>
        <v>16</v>
      </c>
      <c r="GU20" s="102"/>
      <c r="GV20" s="102"/>
      <c r="GW20" s="104" t="str">
        <f t="shared" si="105"/>
        <v/>
      </c>
      <c r="GX20" s="102"/>
      <c r="GY20" s="104" t="str">
        <f t="shared" si="106"/>
        <v/>
      </c>
      <c r="GZ20" s="102"/>
      <c r="HA20" s="102"/>
      <c r="HB20" s="104" t="str">
        <f t="shared" si="107"/>
        <v/>
      </c>
      <c r="HC20" s="118"/>
      <c r="HD20" s="104" t="str">
        <f t="shared" si="108"/>
        <v/>
      </c>
      <c r="HE20" s="102"/>
      <c r="HF20" s="102"/>
      <c r="HG20" s="104" t="str">
        <f t="shared" si="109"/>
        <v/>
      </c>
      <c r="HH20" s="118"/>
      <c r="HI20" s="104" t="str">
        <f t="shared" si="110"/>
        <v/>
      </c>
      <c r="HJ20" s="102"/>
      <c r="HK20" s="102"/>
      <c r="HL20" s="104" t="str">
        <f t="shared" si="111"/>
        <v/>
      </c>
      <c r="HM20" s="102"/>
      <c r="HN20" s="104" t="str">
        <f t="shared" si="112"/>
        <v/>
      </c>
      <c r="HO20" s="104">
        <f t="shared" si="113"/>
        <v>16</v>
      </c>
      <c r="HP20" s="104" t="str">
        <f t="shared" si="114"/>
        <v/>
      </c>
      <c r="HQ20" s="104">
        <f t="shared" si="115"/>
        <v>16</v>
      </c>
      <c r="HR20" s="104" t="str">
        <f t="shared" si="116"/>
        <v/>
      </c>
      <c r="HS20" s="104">
        <f t="shared" si="117"/>
        <v>16</v>
      </c>
      <c r="HT20" s="105">
        <f t="shared" si="118"/>
        <v>2</v>
      </c>
      <c r="HU20" s="109">
        <f t="shared" si="119"/>
        <v>1</v>
      </c>
      <c r="HV20" s="102">
        <v>13.25</v>
      </c>
      <c r="HW20" s="102">
        <v>15</v>
      </c>
      <c r="HX20" s="104">
        <f t="shared" si="120"/>
        <v>14.3</v>
      </c>
      <c r="HY20" s="102"/>
      <c r="HZ20" s="104">
        <f t="shared" si="121"/>
        <v>14.3</v>
      </c>
      <c r="IA20" s="102"/>
      <c r="IB20" s="102"/>
      <c r="IC20" s="104" t="str">
        <f t="shared" si="122"/>
        <v/>
      </c>
      <c r="ID20" s="102"/>
      <c r="IE20" s="104" t="str">
        <f t="shared" si="123"/>
        <v/>
      </c>
      <c r="IF20" s="102"/>
      <c r="IG20" s="102"/>
      <c r="IH20" s="104" t="str">
        <f t="shared" si="124"/>
        <v/>
      </c>
      <c r="II20" s="118"/>
      <c r="IJ20" s="104" t="str">
        <f t="shared" si="125"/>
        <v/>
      </c>
      <c r="IK20" s="102"/>
      <c r="IL20" s="102"/>
      <c r="IM20" s="104" t="str">
        <f t="shared" si="126"/>
        <v/>
      </c>
      <c r="IN20" s="118"/>
      <c r="IO20" s="104" t="str">
        <f t="shared" si="127"/>
        <v/>
      </c>
      <c r="IP20" s="102"/>
      <c r="IQ20" s="102"/>
      <c r="IR20" s="104" t="str">
        <f t="shared" si="128"/>
        <v/>
      </c>
      <c r="IS20" s="102"/>
      <c r="IT20" s="104" t="str">
        <f t="shared" si="129"/>
        <v/>
      </c>
      <c r="IU20" s="104">
        <f t="shared" si="130"/>
        <v>6.625</v>
      </c>
      <c r="IV20" s="104">
        <f t="shared" si="131"/>
        <v>7.5</v>
      </c>
      <c r="IW20" s="104">
        <f t="shared" si="132"/>
        <v>7.15</v>
      </c>
      <c r="IX20" s="104" t="str">
        <f t="shared" si="133"/>
        <v/>
      </c>
      <c r="IY20" s="104">
        <f t="shared" si="134"/>
        <v>7.15</v>
      </c>
      <c r="IZ20" s="105">
        <f t="shared" si="135"/>
        <v>0</v>
      </c>
      <c r="JA20" s="109">
        <f t="shared" si="136"/>
        <v>1</v>
      </c>
      <c r="JB20" s="102"/>
      <c r="JC20" s="102"/>
      <c r="JD20" s="104" t="str">
        <f t="shared" si="137"/>
        <v/>
      </c>
      <c r="JE20" s="102"/>
      <c r="JF20" s="104" t="str">
        <f t="shared" si="138"/>
        <v/>
      </c>
      <c r="JG20" s="102"/>
      <c r="JH20" s="102"/>
      <c r="JI20" s="104" t="str">
        <f t="shared" si="139"/>
        <v/>
      </c>
      <c r="JJ20" s="102"/>
      <c r="JK20" s="104" t="str">
        <f t="shared" si="140"/>
        <v/>
      </c>
      <c r="JL20" s="102"/>
      <c r="JM20" s="102"/>
      <c r="JN20" s="104" t="str">
        <f t="shared" si="141"/>
        <v/>
      </c>
      <c r="JO20" s="118"/>
      <c r="JP20" s="104" t="str">
        <f t="shared" si="142"/>
        <v/>
      </c>
      <c r="JQ20" s="102"/>
      <c r="JR20" s="102"/>
      <c r="JS20" s="104" t="str">
        <f t="shared" si="143"/>
        <v/>
      </c>
      <c r="JT20" s="118"/>
      <c r="JU20" s="104" t="str">
        <f t="shared" si="144"/>
        <v/>
      </c>
      <c r="JV20" s="102"/>
      <c r="JW20" s="102"/>
      <c r="JX20" s="104" t="str">
        <f t="shared" si="145"/>
        <v/>
      </c>
      <c r="JY20" s="102"/>
      <c r="JZ20" s="104" t="str">
        <f t="shared" si="146"/>
        <v/>
      </c>
      <c r="KA20" s="104" t="str">
        <f t="shared" si="147"/>
        <v/>
      </c>
      <c r="KB20" s="104" t="str">
        <f t="shared" si="148"/>
        <v/>
      </c>
      <c r="KC20" s="104" t="str">
        <f t="shared" si="149"/>
        <v/>
      </c>
      <c r="KD20" s="104" t="str">
        <f t="shared" si="150"/>
        <v/>
      </c>
      <c r="KE20" s="104" t="str">
        <f t="shared" si="151"/>
        <v/>
      </c>
      <c r="KF20" s="105" t="str">
        <f t="shared" si="152"/>
        <v/>
      </c>
      <c r="KG20" s="109" t="str">
        <f t="shared" si="153"/>
        <v/>
      </c>
      <c r="KH20" s="102"/>
      <c r="KI20" s="102"/>
      <c r="KJ20" s="104" t="str">
        <f t="shared" si="154"/>
        <v/>
      </c>
      <c r="KK20" s="102"/>
      <c r="KL20" s="104" t="str">
        <f t="shared" si="155"/>
        <v/>
      </c>
      <c r="KM20" s="102"/>
      <c r="KN20" s="102"/>
      <c r="KO20" s="104" t="str">
        <f t="shared" si="156"/>
        <v/>
      </c>
      <c r="KP20" s="102"/>
      <c r="KQ20" s="104" t="str">
        <f t="shared" si="157"/>
        <v/>
      </c>
      <c r="KR20" s="102"/>
      <c r="KS20" s="102"/>
      <c r="KT20" s="104" t="str">
        <f t="shared" si="158"/>
        <v/>
      </c>
      <c r="KU20" s="118"/>
      <c r="KV20" s="104" t="str">
        <f t="shared" si="159"/>
        <v/>
      </c>
      <c r="KW20" s="102"/>
      <c r="KX20" s="102"/>
      <c r="KY20" s="104" t="str">
        <f t="shared" si="160"/>
        <v/>
      </c>
      <c r="KZ20" s="118"/>
      <c r="LA20" s="104" t="str">
        <f t="shared" si="161"/>
        <v/>
      </c>
      <c r="LB20" s="102"/>
      <c r="LC20" s="102"/>
      <c r="LD20" s="104" t="str">
        <f t="shared" si="162"/>
        <v/>
      </c>
      <c r="LE20" s="102"/>
      <c r="LF20" s="104" t="str">
        <f t="shared" si="163"/>
        <v/>
      </c>
      <c r="LG20" s="104" t="str">
        <f t="shared" si="164"/>
        <v/>
      </c>
      <c r="LH20" s="104" t="str">
        <f t="shared" si="165"/>
        <v/>
      </c>
      <c r="LI20" s="104" t="str">
        <f t="shared" si="166"/>
        <v/>
      </c>
      <c r="LJ20" s="104" t="str">
        <f t="shared" si="167"/>
        <v/>
      </c>
      <c r="LK20" s="104" t="str">
        <f t="shared" si="168"/>
        <v/>
      </c>
      <c r="LL20" s="105" t="str">
        <f t="shared" si="169"/>
        <v/>
      </c>
      <c r="LM20" s="109" t="str">
        <f t="shared" si="170"/>
        <v/>
      </c>
      <c r="LN20" s="102"/>
      <c r="LO20" s="102"/>
      <c r="LP20" s="104" t="str">
        <f t="shared" si="171"/>
        <v/>
      </c>
      <c r="LQ20" s="102"/>
      <c r="LR20" s="104" t="str">
        <f t="shared" si="172"/>
        <v/>
      </c>
      <c r="LS20" s="102"/>
      <c r="LT20" s="102"/>
      <c r="LU20" s="104" t="str">
        <f t="shared" si="173"/>
        <v/>
      </c>
      <c r="LV20" s="102"/>
      <c r="LW20" s="104" t="str">
        <f t="shared" si="174"/>
        <v/>
      </c>
      <c r="LX20" s="102"/>
      <c r="LY20" s="102"/>
      <c r="LZ20" s="104" t="str">
        <f t="shared" si="175"/>
        <v/>
      </c>
      <c r="MA20" s="118"/>
      <c r="MB20" s="104" t="str">
        <f t="shared" si="176"/>
        <v/>
      </c>
      <c r="MC20" s="102"/>
      <c r="MD20" s="102"/>
      <c r="ME20" s="104" t="str">
        <f t="shared" si="177"/>
        <v/>
      </c>
      <c r="MF20" s="118"/>
      <c r="MG20" s="104" t="str">
        <f t="shared" si="178"/>
        <v/>
      </c>
      <c r="MH20" s="102"/>
      <c r="MI20" s="102"/>
      <c r="MJ20" s="104" t="str">
        <f t="shared" si="179"/>
        <v/>
      </c>
      <c r="MK20" s="102"/>
      <c r="ML20" s="104" t="str">
        <f t="shared" si="180"/>
        <v/>
      </c>
      <c r="MM20" s="104" t="str">
        <f t="shared" si="181"/>
        <v/>
      </c>
      <c r="MN20" s="104" t="str">
        <f t="shared" si="182"/>
        <v/>
      </c>
      <c r="MO20" s="104" t="str">
        <f t="shared" si="183"/>
        <v/>
      </c>
      <c r="MP20" s="104" t="str">
        <f t="shared" si="184"/>
        <v/>
      </c>
      <c r="MQ20" s="104" t="str">
        <f t="shared" si="185"/>
        <v/>
      </c>
      <c r="MR20" s="105" t="str">
        <f t="shared" si="186"/>
        <v/>
      </c>
      <c r="MS20" s="109" t="str">
        <f t="shared" si="187"/>
        <v/>
      </c>
      <c r="MT20" s="102"/>
      <c r="MU20" s="102"/>
      <c r="MV20" s="104" t="str">
        <f t="shared" si="188"/>
        <v/>
      </c>
      <c r="MW20" s="102"/>
      <c r="MX20" s="104" t="str">
        <f t="shared" si="189"/>
        <v/>
      </c>
      <c r="MY20" s="102"/>
      <c r="MZ20" s="102"/>
      <c r="NA20" s="104" t="str">
        <f t="shared" si="190"/>
        <v/>
      </c>
      <c r="NB20" s="102"/>
      <c r="NC20" s="104" t="str">
        <f t="shared" si="191"/>
        <v/>
      </c>
      <c r="ND20" s="102"/>
      <c r="NE20" s="102"/>
      <c r="NF20" s="104" t="str">
        <f t="shared" si="192"/>
        <v/>
      </c>
      <c r="NG20" s="118"/>
      <c r="NH20" s="104" t="str">
        <f t="shared" si="193"/>
        <v/>
      </c>
      <c r="NI20" s="102"/>
      <c r="NJ20" s="102"/>
      <c r="NK20" s="104" t="str">
        <f t="shared" si="194"/>
        <v/>
      </c>
      <c r="NL20" s="118"/>
      <c r="NM20" s="104" t="str">
        <f t="shared" si="195"/>
        <v/>
      </c>
      <c r="NN20" s="102"/>
      <c r="NO20" s="102"/>
      <c r="NP20" s="104" t="str">
        <f t="shared" si="196"/>
        <v/>
      </c>
      <c r="NQ20" s="102"/>
      <c r="NR20" s="104" t="str">
        <f t="shared" si="197"/>
        <v/>
      </c>
      <c r="NS20" s="104" t="str">
        <f t="shared" si="198"/>
        <v/>
      </c>
      <c r="NT20" s="104" t="str">
        <f t="shared" si="199"/>
        <v/>
      </c>
      <c r="NU20" s="104" t="str">
        <f t="shared" si="200"/>
        <v/>
      </c>
      <c r="NV20" s="104" t="str">
        <f t="shared" si="201"/>
        <v/>
      </c>
      <c r="NW20" s="104" t="str">
        <f t="shared" si="202"/>
        <v/>
      </c>
      <c r="NX20" s="105" t="str">
        <f t="shared" si="203"/>
        <v/>
      </c>
      <c r="NY20" s="109" t="str">
        <f t="shared" si="204"/>
        <v/>
      </c>
      <c r="NZ20" s="3"/>
      <c r="OA20" s="104">
        <f t="shared" si="205"/>
        <v>14.975</v>
      </c>
      <c r="OB20" s="104">
        <f t="shared" si="206"/>
        <v>16.2</v>
      </c>
      <c r="OC20" s="104">
        <f t="shared" si="207"/>
        <v>13.424666666666667</v>
      </c>
      <c r="OD20" s="104">
        <f t="shared" si="208"/>
        <v>13.360625000000002</v>
      </c>
      <c r="OE20" s="104">
        <f t="shared" si="209"/>
        <v>10.4375</v>
      </c>
      <c r="OF20" s="104">
        <f t="shared" si="210"/>
        <v>10.85</v>
      </c>
      <c r="OG20" s="104">
        <f t="shared" si="211"/>
        <v>16</v>
      </c>
      <c r="OH20" s="104">
        <f t="shared" si="212"/>
        <v>7.15</v>
      </c>
      <c r="OI20" s="104" t="str">
        <f t="shared" si="213"/>
        <v/>
      </c>
      <c r="OJ20" s="104" t="str">
        <f t="shared" si="214"/>
        <v/>
      </c>
      <c r="OK20" s="104" t="str">
        <f t="shared" si="215"/>
        <v/>
      </c>
      <c r="OL20" s="104" t="str">
        <f t="shared" si="216"/>
        <v/>
      </c>
      <c r="OM20" s="133"/>
      <c r="ON20" s="104">
        <f t="shared" si="217"/>
        <v>11.135277777777778</v>
      </c>
      <c r="OO20" s="104">
        <f t="shared" si="218"/>
        <v>9.1578125000000004</v>
      </c>
      <c r="OP20" s="104">
        <f t="shared" si="219"/>
        <v>13.084631944444446</v>
      </c>
      <c r="OQ20" s="104">
        <f t="shared" si="220"/>
        <v>13.332131944444447</v>
      </c>
      <c r="OR20" s="105">
        <f t="shared" si="221"/>
        <v>28</v>
      </c>
      <c r="OS20" s="105">
        <f t="shared" si="222"/>
        <v>30</v>
      </c>
      <c r="OT20" s="133"/>
      <c r="OU20" s="109">
        <f t="shared" si="223"/>
        <v>1</v>
      </c>
      <c r="OV20" s="3"/>
      <c r="OW20" s="95" t="s">
        <v>34</v>
      </c>
      <c r="OX20" s="95" t="s">
        <v>34</v>
      </c>
      <c r="OY20" s="95"/>
      <c r="OZ20" s="95" t="s">
        <v>34</v>
      </c>
      <c r="PA20" s="95"/>
      <c r="PB20" s="95" t="s">
        <v>34</v>
      </c>
      <c r="PC20" s="95"/>
      <c r="PD20" s="95"/>
      <c r="PE20" s="95"/>
      <c r="PF20" s="95"/>
    </row>
    <row r="21" spans="1:422" x14ac:dyDescent="0.3">
      <c r="A21" s="103">
        <f t="shared" ref="A21:A52" si="224">A20+1</f>
        <v>2</v>
      </c>
      <c r="B21" s="195" t="s">
        <v>305</v>
      </c>
      <c r="C21" s="195" t="s">
        <v>305</v>
      </c>
      <c r="D21" s="195" t="s">
        <v>327</v>
      </c>
      <c r="E21" s="196"/>
      <c r="F21" s="102">
        <v>13.5</v>
      </c>
      <c r="G21" s="102">
        <v>12</v>
      </c>
      <c r="H21" s="104">
        <f t="shared" si="1"/>
        <v>12.6</v>
      </c>
      <c r="I21" s="102"/>
      <c r="J21" s="104">
        <f t="shared" si="2"/>
        <v>12.6</v>
      </c>
      <c r="K21" s="102">
        <v>12.5</v>
      </c>
      <c r="L21" s="102">
        <v>13.5</v>
      </c>
      <c r="M21" s="104">
        <f t="shared" si="3"/>
        <v>13.1</v>
      </c>
      <c r="N21" s="102"/>
      <c r="O21" s="104">
        <f t="shared" si="4"/>
        <v>13.1</v>
      </c>
      <c r="P21" s="102"/>
      <c r="Q21" s="102"/>
      <c r="R21" s="104" t="str">
        <f t="shared" si="5"/>
        <v/>
      </c>
      <c r="S21" s="118"/>
      <c r="T21" s="104" t="str">
        <f t="shared" si="6"/>
        <v/>
      </c>
      <c r="U21" s="102"/>
      <c r="V21" s="102"/>
      <c r="W21" s="104" t="str">
        <f t="shared" si="7"/>
        <v/>
      </c>
      <c r="X21" s="118"/>
      <c r="Y21" s="104" t="str">
        <f t="shared" si="8"/>
        <v/>
      </c>
      <c r="Z21" s="102"/>
      <c r="AA21" s="102"/>
      <c r="AB21" s="104" t="str">
        <f t="shared" si="9"/>
        <v/>
      </c>
      <c r="AC21" s="102"/>
      <c r="AD21" s="104" t="str">
        <f t="shared" si="10"/>
        <v/>
      </c>
      <c r="AE21" s="104">
        <f t="shared" si="11"/>
        <v>13</v>
      </c>
      <c r="AF21" s="104">
        <f t="shared" si="12"/>
        <v>12.75</v>
      </c>
      <c r="AG21" s="104">
        <f t="shared" si="13"/>
        <v>12.85</v>
      </c>
      <c r="AH21" s="104" t="str">
        <f t="shared" si="14"/>
        <v/>
      </c>
      <c r="AI21" s="104">
        <f t="shared" si="15"/>
        <v>12.85</v>
      </c>
      <c r="AJ21" s="105">
        <f t="shared" si="16"/>
        <v>5</v>
      </c>
      <c r="AK21" s="109">
        <f t="shared" si="17"/>
        <v>9</v>
      </c>
      <c r="AL21" s="102">
        <v>12</v>
      </c>
      <c r="AM21" s="102">
        <v>15.75</v>
      </c>
      <c r="AN21" s="104">
        <f t="shared" si="18"/>
        <v>14.25</v>
      </c>
      <c r="AO21" s="102"/>
      <c r="AP21" s="104">
        <f t="shared" si="19"/>
        <v>14.25</v>
      </c>
      <c r="AQ21" s="102">
        <v>15</v>
      </c>
      <c r="AR21" s="102">
        <v>14</v>
      </c>
      <c r="AS21" s="104">
        <f t="shared" si="20"/>
        <v>14.4</v>
      </c>
      <c r="AT21" s="102"/>
      <c r="AU21" s="104">
        <f t="shared" si="21"/>
        <v>14.4</v>
      </c>
      <c r="AV21" s="102"/>
      <c r="AW21" s="102"/>
      <c r="AX21" s="104" t="str">
        <f t="shared" si="22"/>
        <v/>
      </c>
      <c r="AY21" s="118"/>
      <c r="AZ21" s="104" t="str">
        <f t="shared" si="23"/>
        <v/>
      </c>
      <c r="BA21" s="102"/>
      <c r="BB21" s="102"/>
      <c r="BC21" s="104" t="str">
        <f t="shared" si="24"/>
        <v/>
      </c>
      <c r="BD21" s="118"/>
      <c r="BE21" s="104" t="str">
        <f t="shared" si="25"/>
        <v/>
      </c>
      <c r="BF21" s="102"/>
      <c r="BG21" s="102"/>
      <c r="BH21" s="104" t="str">
        <f t="shared" si="26"/>
        <v/>
      </c>
      <c r="BI21" s="102"/>
      <c r="BJ21" s="104" t="str">
        <f t="shared" si="27"/>
        <v/>
      </c>
      <c r="BK21" s="104">
        <f t="shared" si="28"/>
        <v>13.875</v>
      </c>
      <c r="BL21" s="104">
        <f t="shared" si="29"/>
        <v>14.65625</v>
      </c>
      <c r="BM21" s="104">
        <f t="shared" si="30"/>
        <v>14.34375</v>
      </c>
      <c r="BN21" s="104" t="str">
        <f t="shared" si="31"/>
        <v/>
      </c>
      <c r="BO21" s="104">
        <f t="shared" si="32"/>
        <v>14.34375</v>
      </c>
      <c r="BP21" s="105">
        <f t="shared" si="33"/>
        <v>5</v>
      </c>
      <c r="BQ21" s="109">
        <f t="shared" si="34"/>
        <v>3</v>
      </c>
      <c r="BR21" s="102">
        <v>13.326666666666668</v>
      </c>
      <c r="BS21" s="102">
        <v>13.5</v>
      </c>
      <c r="BT21" s="104">
        <f t="shared" si="35"/>
        <v>13.430666666666667</v>
      </c>
      <c r="BU21" s="102"/>
      <c r="BV21" s="104">
        <f t="shared" si="36"/>
        <v>13.430666666666667</v>
      </c>
      <c r="BW21" s="102">
        <v>10.843333333333334</v>
      </c>
      <c r="BX21" s="102">
        <v>9</v>
      </c>
      <c r="BY21" s="104">
        <f t="shared" si="37"/>
        <v>9.7373333333333321</v>
      </c>
      <c r="BZ21" s="102"/>
      <c r="CA21" s="104">
        <f t="shared" si="38"/>
        <v>9.7373333333333321</v>
      </c>
      <c r="CB21" s="102"/>
      <c r="CC21" s="102"/>
      <c r="CD21" s="104" t="str">
        <f t="shared" si="39"/>
        <v/>
      </c>
      <c r="CE21" s="118"/>
      <c r="CF21" s="104" t="str">
        <f t="shared" si="40"/>
        <v/>
      </c>
      <c r="CG21" s="102"/>
      <c r="CH21" s="102"/>
      <c r="CI21" s="104" t="str">
        <f t="shared" si="41"/>
        <v/>
      </c>
      <c r="CJ21" s="118"/>
      <c r="CK21" s="104" t="str">
        <f t="shared" si="42"/>
        <v/>
      </c>
      <c r="CL21" s="102"/>
      <c r="CM21" s="102"/>
      <c r="CN21" s="104" t="str">
        <f t="shared" si="43"/>
        <v/>
      </c>
      <c r="CO21" s="102"/>
      <c r="CP21" s="104" t="str">
        <f t="shared" si="44"/>
        <v/>
      </c>
      <c r="CQ21" s="104">
        <f t="shared" si="45"/>
        <v>12.085000000000001</v>
      </c>
      <c r="CR21" s="104">
        <f t="shared" si="46"/>
        <v>11.25</v>
      </c>
      <c r="CS21" s="104">
        <f t="shared" si="47"/>
        <v>11.584</v>
      </c>
      <c r="CT21" s="104" t="str">
        <f t="shared" si="48"/>
        <v/>
      </c>
      <c r="CU21" s="104">
        <f t="shared" si="49"/>
        <v>11.584</v>
      </c>
      <c r="CV21" s="105">
        <f t="shared" si="50"/>
        <v>5</v>
      </c>
      <c r="CW21" s="109">
        <f t="shared" si="51"/>
        <v>10</v>
      </c>
      <c r="CX21" s="102">
        <v>15.94</v>
      </c>
      <c r="CY21" s="102">
        <v>16</v>
      </c>
      <c r="CZ21" s="104">
        <f t="shared" si="52"/>
        <v>15.975999999999999</v>
      </c>
      <c r="DA21" s="102"/>
      <c r="DB21" s="104">
        <f t="shared" si="53"/>
        <v>15.975999999999999</v>
      </c>
      <c r="DC21" s="102">
        <v>15.62</v>
      </c>
      <c r="DD21" s="102">
        <v>15</v>
      </c>
      <c r="DE21" s="104">
        <f t="shared" si="54"/>
        <v>15.248000000000001</v>
      </c>
      <c r="DF21" s="102"/>
      <c r="DG21" s="104">
        <f t="shared" si="55"/>
        <v>15.248000000000001</v>
      </c>
      <c r="DH21" s="102">
        <v>16.28</v>
      </c>
      <c r="DI21" s="102">
        <v>12.5</v>
      </c>
      <c r="DJ21" s="104">
        <f t="shared" si="56"/>
        <v>14.012</v>
      </c>
      <c r="DK21" s="118"/>
      <c r="DL21" s="104">
        <f t="shared" si="57"/>
        <v>14.012</v>
      </c>
      <c r="DM21" s="102"/>
      <c r="DN21" s="102"/>
      <c r="DO21" s="104" t="str">
        <f t="shared" si="58"/>
        <v/>
      </c>
      <c r="DP21" s="118"/>
      <c r="DQ21" s="104" t="str">
        <f t="shared" si="59"/>
        <v/>
      </c>
      <c r="DR21" s="102"/>
      <c r="DS21" s="102"/>
      <c r="DT21" s="104" t="str">
        <f t="shared" si="60"/>
        <v/>
      </c>
      <c r="DU21" s="102"/>
      <c r="DV21" s="104" t="str">
        <f t="shared" si="61"/>
        <v/>
      </c>
      <c r="DW21" s="104">
        <f t="shared" si="62"/>
        <v>15.946250000000001</v>
      </c>
      <c r="DX21" s="104">
        <f t="shared" si="63"/>
        <v>14.59375</v>
      </c>
      <c r="DY21" s="104">
        <f t="shared" si="64"/>
        <v>15.13475</v>
      </c>
      <c r="DZ21" s="104" t="str">
        <f t="shared" si="65"/>
        <v/>
      </c>
      <c r="EA21" s="104">
        <f t="shared" si="66"/>
        <v>15.13475</v>
      </c>
      <c r="EB21" s="105">
        <f t="shared" si="67"/>
        <v>5</v>
      </c>
      <c r="EC21" s="109">
        <f t="shared" si="68"/>
        <v>6</v>
      </c>
      <c r="ED21" s="102">
        <v>12.5</v>
      </c>
      <c r="EE21" s="102">
        <v>8.5</v>
      </c>
      <c r="EF21" s="104">
        <f t="shared" si="69"/>
        <v>10.1</v>
      </c>
      <c r="EG21" s="102"/>
      <c r="EH21" s="104">
        <f t="shared" si="70"/>
        <v>10.1</v>
      </c>
      <c r="EI21" s="102">
        <v>14</v>
      </c>
      <c r="EJ21" s="102">
        <v>7.25</v>
      </c>
      <c r="EK21" s="104">
        <f t="shared" si="71"/>
        <v>9.9499999999999993</v>
      </c>
      <c r="EL21" s="102"/>
      <c r="EM21" s="104">
        <f t="shared" si="72"/>
        <v>9.9499999999999993</v>
      </c>
      <c r="EN21" s="102">
        <v>15.5</v>
      </c>
      <c r="EO21" s="102">
        <v>7.5</v>
      </c>
      <c r="EP21" s="104">
        <f t="shared" si="73"/>
        <v>10.7</v>
      </c>
      <c r="EQ21" s="118"/>
      <c r="ER21" s="104">
        <f t="shared" si="74"/>
        <v>10.7</v>
      </c>
      <c r="ES21" s="102"/>
      <c r="ET21" s="102"/>
      <c r="EU21" s="104" t="str">
        <f t="shared" si="75"/>
        <v/>
      </c>
      <c r="EV21" s="118"/>
      <c r="EW21" s="104" t="str">
        <f t="shared" si="76"/>
        <v/>
      </c>
      <c r="EX21" s="102"/>
      <c r="EY21" s="102"/>
      <c r="EZ21" s="104" t="str">
        <f t="shared" si="77"/>
        <v/>
      </c>
      <c r="FA21" s="102"/>
      <c r="FB21" s="104" t="str">
        <f t="shared" si="78"/>
        <v/>
      </c>
      <c r="FC21" s="104">
        <f t="shared" si="79"/>
        <v>13.8125</v>
      </c>
      <c r="FD21" s="104">
        <f t="shared" si="80"/>
        <v>7.6875</v>
      </c>
      <c r="FE21" s="104">
        <f t="shared" si="81"/>
        <v>10.137499999999999</v>
      </c>
      <c r="FF21" s="104" t="str">
        <f t="shared" si="82"/>
        <v/>
      </c>
      <c r="FG21" s="104">
        <f t="shared" si="83"/>
        <v>10.137499999999999</v>
      </c>
      <c r="FH21" s="105">
        <f t="shared" si="84"/>
        <v>3</v>
      </c>
      <c r="FI21" s="109">
        <f t="shared" si="85"/>
        <v>5</v>
      </c>
      <c r="FJ21" s="102">
        <v>13</v>
      </c>
      <c r="FK21" s="102">
        <v>13</v>
      </c>
      <c r="FL21" s="104">
        <f t="shared" si="86"/>
        <v>13</v>
      </c>
      <c r="FM21" s="102"/>
      <c r="FN21" s="104">
        <f t="shared" si="87"/>
        <v>13</v>
      </c>
      <c r="FO21" s="102">
        <v>9</v>
      </c>
      <c r="FP21" s="102">
        <v>9</v>
      </c>
      <c r="FQ21" s="104">
        <f t="shared" si="88"/>
        <v>9</v>
      </c>
      <c r="FR21" s="102"/>
      <c r="FS21" s="104">
        <f t="shared" si="89"/>
        <v>9</v>
      </c>
      <c r="FT21" s="102"/>
      <c r="FU21" s="102"/>
      <c r="FV21" s="104" t="str">
        <f t="shared" si="90"/>
        <v/>
      </c>
      <c r="FW21" s="118"/>
      <c r="FX21" s="104" t="str">
        <f t="shared" si="91"/>
        <v/>
      </c>
      <c r="FY21" s="102"/>
      <c r="FZ21" s="102"/>
      <c r="GA21" s="104" t="str">
        <f t="shared" si="92"/>
        <v/>
      </c>
      <c r="GB21" s="118"/>
      <c r="GC21" s="104" t="str">
        <f t="shared" si="93"/>
        <v/>
      </c>
      <c r="GD21" s="102"/>
      <c r="GE21" s="102"/>
      <c r="GF21" s="104" t="str">
        <f t="shared" si="94"/>
        <v/>
      </c>
      <c r="GG21" s="102"/>
      <c r="GH21" s="104" t="str">
        <f t="shared" si="95"/>
        <v/>
      </c>
      <c r="GI21" s="104">
        <f t="shared" si="96"/>
        <v>11</v>
      </c>
      <c r="GJ21" s="104">
        <f t="shared" si="97"/>
        <v>11</v>
      </c>
      <c r="GK21" s="104">
        <f t="shared" si="98"/>
        <v>11</v>
      </c>
      <c r="GL21" s="104" t="str">
        <f t="shared" si="99"/>
        <v/>
      </c>
      <c r="GM21" s="104">
        <f t="shared" si="100"/>
        <v>11</v>
      </c>
      <c r="GN21" s="105">
        <f t="shared" si="101"/>
        <v>3</v>
      </c>
      <c r="GO21" s="109">
        <f t="shared" si="102"/>
        <v>9</v>
      </c>
      <c r="GP21" s="102">
        <v>14</v>
      </c>
      <c r="GQ21" s="102"/>
      <c r="GR21" s="104">
        <f t="shared" si="103"/>
        <v>14</v>
      </c>
      <c r="GS21" s="102"/>
      <c r="GT21" s="104">
        <f t="shared" si="104"/>
        <v>14</v>
      </c>
      <c r="GU21" s="102"/>
      <c r="GV21" s="102"/>
      <c r="GW21" s="104" t="str">
        <f t="shared" si="105"/>
        <v/>
      </c>
      <c r="GX21" s="102"/>
      <c r="GY21" s="104" t="str">
        <f t="shared" si="106"/>
        <v/>
      </c>
      <c r="GZ21" s="102"/>
      <c r="HA21" s="102"/>
      <c r="HB21" s="104" t="str">
        <f t="shared" si="107"/>
        <v/>
      </c>
      <c r="HC21" s="118"/>
      <c r="HD21" s="104" t="str">
        <f t="shared" si="108"/>
        <v/>
      </c>
      <c r="HE21" s="102"/>
      <c r="HF21" s="102"/>
      <c r="HG21" s="104" t="str">
        <f t="shared" si="109"/>
        <v/>
      </c>
      <c r="HH21" s="118"/>
      <c r="HI21" s="104" t="str">
        <f t="shared" si="110"/>
        <v/>
      </c>
      <c r="HJ21" s="102"/>
      <c r="HK21" s="102"/>
      <c r="HL21" s="104" t="str">
        <f t="shared" si="111"/>
        <v/>
      </c>
      <c r="HM21" s="102"/>
      <c r="HN21" s="104" t="str">
        <f t="shared" si="112"/>
        <v/>
      </c>
      <c r="HO21" s="104">
        <f t="shared" si="113"/>
        <v>14</v>
      </c>
      <c r="HP21" s="104" t="str">
        <f t="shared" si="114"/>
        <v/>
      </c>
      <c r="HQ21" s="104">
        <f t="shared" si="115"/>
        <v>14</v>
      </c>
      <c r="HR21" s="104" t="str">
        <f t="shared" si="116"/>
        <v/>
      </c>
      <c r="HS21" s="104">
        <f t="shared" si="117"/>
        <v>14</v>
      </c>
      <c r="HT21" s="105">
        <f t="shared" si="118"/>
        <v>2</v>
      </c>
      <c r="HU21" s="109">
        <f t="shared" si="119"/>
        <v>7</v>
      </c>
      <c r="HV21" s="102">
        <v>6.5</v>
      </c>
      <c r="HW21" s="102">
        <v>13.25</v>
      </c>
      <c r="HX21" s="104">
        <f t="shared" si="120"/>
        <v>10.549999999999999</v>
      </c>
      <c r="HY21" s="102"/>
      <c r="HZ21" s="104">
        <f t="shared" si="121"/>
        <v>10.549999999999999</v>
      </c>
      <c r="IA21" s="102"/>
      <c r="IB21" s="102"/>
      <c r="IC21" s="104" t="str">
        <f t="shared" si="122"/>
        <v/>
      </c>
      <c r="ID21" s="102"/>
      <c r="IE21" s="104" t="str">
        <f t="shared" si="123"/>
        <v/>
      </c>
      <c r="IF21" s="102"/>
      <c r="IG21" s="102"/>
      <c r="IH21" s="104" t="str">
        <f t="shared" si="124"/>
        <v/>
      </c>
      <c r="II21" s="118"/>
      <c r="IJ21" s="104" t="str">
        <f t="shared" si="125"/>
        <v/>
      </c>
      <c r="IK21" s="102"/>
      <c r="IL21" s="102"/>
      <c r="IM21" s="104" t="str">
        <f t="shared" si="126"/>
        <v/>
      </c>
      <c r="IN21" s="118"/>
      <c r="IO21" s="104" t="str">
        <f t="shared" si="127"/>
        <v/>
      </c>
      <c r="IP21" s="102"/>
      <c r="IQ21" s="102"/>
      <c r="IR21" s="104" t="str">
        <f t="shared" si="128"/>
        <v/>
      </c>
      <c r="IS21" s="102"/>
      <c r="IT21" s="104" t="str">
        <f t="shared" si="129"/>
        <v/>
      </c>
      <c r="IU21" s="104">
        <f t="shared" si="130"/>
        <v>3.25</v>
      </c>
      <c r="IV21" s="104">
        <f t="shared" si="131"/>
        <v>6.625</v>
      </c>
      <c r="IW21" s="104">
        <f t="shared" si="132"/>
        <v>5.2749999999999995</v>
      </c>
      <c r="IX21" s="104" t="str">
        <f t="shared" si="133"/>
        <v/>
      </c>
      <c r="IY21" s="104">
        <f t="shared" si="134"/>
        <v>5.2749999999999995</v>
      </c>
      <c r="IZ21" s="105">
        <f t="shared" si="135"/>
        <v>0</v>
      </c>
      <c r="JA21" s="109">
        <f t="shared" si="136"/>
        <v>11</v>
      </c>
      <c r="JB21" s="102"/>
      <c r="JC21" s="102"/>
      <c r="JD21" s="104" t="str">
        <f t="shared" si="137"/>
        <v/>
      </c>
      <c r="JE21" s="102"/>
      <c r="JF21" s="104" t="str">
        <f t="shared" si="138"/>
        <v/>
      </c>
      <c r="JG21" s="102"/>
      <c r="JH21" s="102"/>
      <c r="JI21" s="104" t="str">
        <f t="shared" si="139"/>
        <v/>
      </c>
      <c r="JJ21" s="102"/>
      <c r="JK21" s="104" t="str">
        <f t="shared" si="140"/>
        <v/>
      </c>
      <c r="JL21" s="102"/>
      <c r="JM21" s="102"/>
      <c r="JN21" s="104" t="str">
        <f t="shared" si="141"/>
        <v/>
      </c>
      <c r="JO21" s="118"/>
      <c r="JP21" s="104" t="str">
        <f t="shared" si="142"/>
        <v/>
      </c>
      <c r="JQ21" s="102"/>
      <c r="JR21" s="102"/>
      <c r="JS21" s="104" t="str">
        <f t="shared" si="143"/>
        <v/>
      </c>
      <c r="JT21" s="118"/>
      <c r="JU21" s="104" t="str">
        <f t="shared" si="144"/>
        <v/>
      </c>
      <c r="JV21" s="102"/>
      <c r="JW21" s="102"/>
      <c r="JX21" s="104" t="str">
        <f t="shared" si="145"/>
        <v/>
      </c>
      <c r="JY21" s="102"/>
      <c r="JZ21" s="104" t="str">
        <f t="shared" si="146"/>
        <v/>
      </c>
      <c r="KA21" s="104" t="str">
        <f t="shared" si="147"/>
        <v/>
      </c>
      <c r="KB21" s="104" t="str">
        <f t="shared" si="148"/>
        <v/>
      </c>
      <c r="KC21" s="104" t="str">
        <f t="shared" si="149"/>
        <v/>
      </c>
      <c r="KD21" s="104" t="str">
        <f t="shared" si="150"/>
        <v/>
      </c>
      <c r="KE21" s="104" t="str">
        <f t="shared" si="151"/>
        <v/>
      </c>
      <c r="KF21" s="105" t="str">
        <f t="shared" si="152"/>
        <v/>
      </c>
      <c r="KG21" s="109" t="str">
        <f t="shared" si="153"/>
        <v/>
      </c>
      <c r="KH21" s="102"/>
      <c r="KI21" s="102"/>
      <c r="KJ21" s="104" t="str">
        <f t="shared" si="154"/>
        <v/>
      </c>
      <c r="KK21" s="102"/>
      <c r="KL21" s="104" t="str">
        <f t="shared" si="155"/>
        <v/>
      </c>
      <c r="KM21" s="102"/>
      <c r="KN21" s="102"/>
      <c r="KO21" s="104" t="str">
        <f t="shared" si="156"/>
        <v/>
      </c>
      <c r="KP21" s="102"/>
      <c r="KQ21" s="104" t="str">
        <f t="shared" si="157"/>
        <v/>
      </c>
      <c r="KR21" s="102"/>
      <c r="KS21" s="102"/>
      <c r="KT21" s="104" t="str">
        <f t="shared" si="158"/>
        <v/>
      </c>
      <c r="KU21" s="118"/>
      <c r="KV21" s="104" t="str">
        <f t="shared" si="159"/>
        <v/>
      </c>
      <c r="KW21" s="102"/>
      <c r="KX21" s="102"/>
      <c r="KY21" s="104" t="str">
        <f t="shared" si="160"/>
        <v/>
      </c>
      <c r="KZ21" s="118"/>
      <c r="LA21" s="104" t="str">
        <f t="shared" si="161"/>
        <v/>
      </c>
      <c r="LB21" s="102"/>
      <c r="LC21" s="102"/>
      <c r="LD21" s="104" t="str">
        <f t="shared" si="162"/>
        <v/>
      </c>
      <c r="LE21" s="102"/>
      <c r="LF21" s="104" t="str">
        <f t="shared" si="163"/>
        <v/>
      </c>
      <c r="LG21" s="104" t="str">
        <f t="shared" si="164"/>
        <v/>
      </c>
      <c r="LH21" s="104" t="str">
        <f t="shared" si="165"/>
        <v/>
      </c>
      <c r="LI21" s="104" t="str">
        <f t="shared" si="166"/>
        <v/>
      </c>
      <c r="LJ21" s="104" t="str">
        <f t="shared" si="167"/>
        <v/>
      </c>
      <c r="LK21" s="104" t="str">
        <f t="shared" si="168"/>
        <v/>
      </c>
      <c r="LL21" s="105" t="str">
        <f t="shared" si="169"/>
        <v/>
      </c>
      <c r="LM21" s="109" t="str">
        <f t="shared" si="170"/>
        <v/>
      </c>
      <c r="LN21" s="102"/>
      <c r="LO21" s="102"/>
      <c r="LP21" s="104" t="str">
        <f t="shared" si="171"/>
        <v/>
      </c>
      <c r="LQ21" s="102"/>
      <c r="LR21" s="104" t="str">
        <f t="shared" si="172"/>
        <v/>
      </c>
      <c r="LS21" s="102"/>
      <c r="LT21" s="102"/>
      <c r="LU21" s="104" t="str">
        <f t="shared" si="173"/>
        <v/>
      </c>
      <c r="LV21" s="102"/>
      <c r="LW21" s="104" t="str">
        <f t="shared" si="174"/>
        <v/>
      </c>
      <c r="LX21" s="102"/>
      <c r="LY21" s="102"/>
      <c r="LZ21" s="104" t="str">
        <f t="shared" si="175"/>
        <v/>
      </c>
      <c r="MA21" s="118"/>
      <c r="MB21" s="104" t="str">
        <f t="shared" si="176"/>
        <v/>
      </c>
      <c r="MC21" s="102"/>
      <c r="MD21" s="102"/>
      <c r="ME21" s="104" t="str">
        <f t="shared" si="177"/>
        <v/>
      </c>
      <c r="MF21" s="118"/>
      <c r="MG21" s="104" t="str">
        <f t="shared" si="178"/>
        <v/>
      </c>
      <c r="MH21" s="102"/>
      <c r="MI21" s="102"/>
      <c r="MJ21" s="104" t="str">
        <f t="shared" si="179"/>
        <v/>
      </c>
      <c r="MK21" s="102"/>
      <c r="ML21" s="104" t="str">
        <f t="shared" si="180"/>
        <v/>
      </c>
      <c r="MM21" s="104" t="str">
        <f t="shared" si="181"/>
        <v/>
      </c>
      <c r="MN21" s="104" t="str">
        <f t="shared" si="182"/>
        <v/>
      </c>
      <c r="MO21" s="104" t="str">
        <f t="shared" si="183"/>
        <v/>
      </c>
      <c r="MP21" s="104" t="str">
        <f t="shared" si="184"/>
        <v/>
      </c>
      <c r="MQ21" s="104" t="str">
        <f t="shared" si="185"/>
        <v/>
      </c>
      <c r="MR21" s="105" t="str">
        <f t="shared" si="186"/>
        <v/>
      </c>
      <c r="MS21" s="109" t="str">
        <f t="shared" si="187"/>
        <v/>
      </c>
      <c r="MT21" s="102"/>
      <c r="MU21" s="102"/>
      <c r="MV21" s="104" t="str">
        <f t="shared" si="188"/>
        <v/>
      </c>
      <c r="MW21" s="102"/>
      <c r="MX21" s="104" t="str">
        <f t="shared" si="189"/>
        <v/>
      </c>
      <c r="MY21" s="102"/>
      <c r="MZ21" s="102"/>
      <c r="NA21" s="104" t="str">
        <f t="shared" si="190"/>
        <v/>
      </c>
      <c r="NB21" s="102"/>
      <c r="NC21" s="104" t="str">
        <f t="shared" si="191"/>
        <v/>
      </c>
      <c r="ND21" s="102"/>
      <c r="NE21" s="102"/>
      <c r="NF21" s="104" t="str">
        <f t="shared" si="192"/>
        <v/>
      </c>
      <c r="NG21" s="118"/>
      <c r="NH21" s="104" t="str">
        <f t="shared" si="193"/>
        <v/>
      </c>
      <c r="NI21" s="102"/>
      <c r="NJ21" s="102"/>
      <c r="NK21" s="104" t="str">
        <f t="shared" si="194"/>
        <v/>
      </c>
      <c r="NL21" s="118"/>
      <c r="NM21" s="104" t="str">
        <f t="shared" si="195"/>
        <v/>
      </c>
      <c r="NN21" s="102"/>
      <c r="NO21" s="102"/>
      <c r="NP21" s="104" t="str">
        <f t="shared" si="196"/>
        <v/>
      </c>
      <c r="NQ21" s="102"/>
      <c r="NR21" s="104" t="str">
        <f t="shared" si="197"/>
        <v/>
      </c>
      <c r="NS21" s="104" t="str">
        <f t="shared" si="198"/>
        <v/>
      </c>
      <c r="NT21" s="104" t="str">
        <f t="shared" si="199"/>
        <v/>
      </c>
      <c r="NU21" s="104" t="str">
        <f t="shared" si="200"/>
        <v/>
      </c>
      <c r="NV21" s="104" t="str">
        <f t="shared" si="201"/>
        <v/>
      </c>
      <c r="NW21" s="104" t="str">
        <f t="shared" si="202"/>
        <v/>
      </c>
      <c r="NX21" s="105" t="str">
        <f t="shared" si="203"/>
        <v/>
      </c>
      <c r="NY21" s="109" t="str">
        <f t="shared" si="204"/>
        <v/>
      </c>
      <c r="OA21" s="104">
        <f t="shared" si="205"/>
        <v>12.85</v>
      </c>
      <c r="OB21" s="104">
        <f t="shared" si="206"/>
        <v>14.34375</v>
      </c>
      <c r="OC21" s="104">
        <f t="shared" si="207"/>
        <v>11.584</v>
      </c>
      <c r="OD21" s="104">
        <f t="shared" si="208"/>
        <v>15.13475</v>
      </c>
      <c r="OE21" s="104">
        <f t="shared" si="209"/>
        <v>10.137499999999999</v>
      </c>
      <c r="OF21" s="104">
        <f t="shared" si="210"/>
        <v>11</v>
      </c>
      <c r="OG21" s="104">
        <f t="shared" si="211"/>
        <v>14</v>
      </c>
      <c r="OH21" s="104">
        <f t="shared" si="212"/>
        <v>5.2749999999999995</v>
      </c>
      <c r="OI21" s="104" t="str">
        <f t="shared" si="213"/>
        <v/>
      </c>
      <c r="OJ21" s="104" t="str">
        <f t="shared" si="214"/>
        <v/>
      </c>
      <c r="OK21" s="104" t="str">
        <f t="shared" si="215"/>
        <v/>
      </c>
      <c r="OL21" s="104" t="str">
        <f t="shared" si="216"/>
        <v/>
      </c>
      <c r="OM21" s="134"/>
      <c r="ON21" s="104">
        <f t="shared" si="217"/>
        <v>10.615625</v>
      </c>
      <c r="OO21" s="104">
        <f t="shared" si="218"/>
        <v>9.0604166666666668</v>
      </c>
      <c r="OP21" s="104">
        <f t="shared" si="219"/>
        <v>12.384166666666667</v>
      </c>
      <c r="OQ21" s="104">
        <f t="shared" si="220"/>
        <v>12.384166666666667</v>
      </c>
      <c r="OR21" s="105">
        <f t="shared" si="221"/>
        <v>28</v>
      </c>
      <c r="OS21" s="105">
        <f t="shared" si="222"/>
        <v>30</v>
      </c>
      <c r="OT21" s="134"/>
      <c r="OU21" s="109">
        <f t="shared" si="223"/>
        <v>4</v>
      </c>
      <c r="OW21" s="95" t="s">
        <v>34</v>
      </c>
      <c r="OX21" s="95" t="s">
        <v>34</v>
      </c>
      <c r="OY21" s="95" t="s">
        <v>35</v>
      </c>
      <c r="OZ21" s="95" t="s">
        <v>34</v>
      </c>
      <c r="PA21" s="95"/>
      <c r="PB21" s="95" t="s">
        <v>34</v>
      </c>
      <c r="PC21" s="95"/>
      <c r="PD21" s="95"/>
      <c r="PE21" s="95"/>
      <c r="PF21" s="95"/>
    </row>
    <row r="22" spans="1:422" x14ac:dyDescent="0.3">
      <c r="A22" s="103">
        <f t="shared" si="224"/>
        <v>3</v>
      </c>
      <c r="B22" s="195" t="s">
        <v>307</v>
      </c>
      <c r="C22" s="195" t="s">
        <v>307</v>
      </c>
      <c r="D22" s="195" t="s">
        <v>329</v>
      </c>
      <c r="E22" s="196"/>
      <c r="F22" s="102">
        <v>12.25</v>
      </c>
      <c r="G22" s="102">
        <v>9.75</v>
      </c>
      <c r="H22" s="104">
        <f t="shared" si="1"/>
        <v>10.75</v>
      </c>
      <c r="I22" s="102"/>
      <c r="J22" s="104">
        <f t="shared" si="2"/>
        <v>10.75</v>
      </c>
      <c r="K22" s="102">
        <v>8</v>
      </c>
      <c r="L22" s="102">
        <v>9</v>
      </c>
      <c r="M22" s="104">
        <f t="shared" si="3"/>
        <v>8.6</v>
      </c>
      <c r="N22" s="102">
        <v>11.5</v>
      </c>
      <c r="O22" s="104">
        <f t="shared" si="4"/>
        <v>10.1</v>
      </c>
      <c r="P22" s="102"/>
      <c r="Q22" s="102"/>
      <c r="R22" s="104" t="str">
        <f t="shared" si="5"/>
        <v/>
      </c>
      <c r="S22" s="118"/>
      <c r="T22" s="104" t="str">
        <f t="shared" si="6"/>
        <v/>
      </c>
      <c r="U22" s="102"/>
      <c r="V22" s="102"/>
      <c r="W22" s="104" t="str">
        <f t="shared" si="7"/>
        <v/>
      </c>
      <c r="X22" s="118"/>
      <c r="Y22" s="104" t="str">
        <f t="shared" si="8"/>
        <v/>
      </c>
      <c r="Z22" s="102"/>
      <c r="AA22" s="102"/>
      <c r="AB22" s="104" t="str">
        <f t="shared" si="9"/>
        <v/>
      </c>
      <c r="AC22" s="102"/>
      <c r="AD22" s="104" t="str">
        <f t="shared" si="10"/>
        <v/>
      </c>
      <c r="AE22" s="104">
        <f t="shared" si="11"/>
        <v>10.125</v>
      </c>
      <c r="AF22" s="104">
        <f t="shared" si="12"/>
        <v>9.375</v>
      </c>
      <c r="AG22" s="104">
        <f t="shared" si="13"/>
        <v>9.6750000000000007</v>
      </c>
      <c r="AH22" s="104">
        <f t="shared" si="14"/>
        <v>5.75</v>
      </c>
      <c r="AI22" s="104">
        <f t="shared" si="15"/>
        <v>10.425000000000001</v>
      </c>
      <c r="AJ22" s="105">
        <f t="shared" si="16"/>
        <v>5</v>
      </c>
      <c r="AK22" s="109">
        <f t="shared" si="17"/>
        <v>21</v>
      </c>
      <c r="AL22" s="102">
        <v>11</v>
      </c>
      <c r="AM22" s="102">
        <v>10</v>
      </c>
      <c r="AN22" s="104">
        <f t="shared" si="18"/>
        <v>10.4</v>
      </c>
      <c r="AO22" s="102"/>
      <c r="AP22" s="104">
        <f t="shared" si="19"/>
        <v>10.4</v>
      </c>
      <c r="AQ22" s="102">
        <v>12</v>
      </c>
      <c r="AR22" s="102">
        <v>10</v>
      </c>
      <c r="AS22" s="104">
        <f t="shared" si="20"/>
        <v>10.8</v>
      </c>
      <c r="AT22" s="102"/>
      <c r="AU22" s="104">
        <f t="shared" si="21"/>
        <v>10.8</v>
      </c>
      <c r="AV22" s="102"/>
      <c r="AW22" s="102"/>
      <c r="AX22" s="104" t="str">
        <f t="shared" si="22"/>
        <v/>
      </c>
      <c r="AY22" s="118"/>
      <c r="AZ22" s="104" t="str">
        <f t="shared" si="23"/>
        <v/>
      </c>
      <c r="BA22" s="102"/>
      <c r="BB22" s="102"/>
      <c r="BC22" s="104" t="str">
        <f t="shared" si="24"/>
        <v/>
      </c>
      <c r="BD22" s="118"/>
      <c r="BE22" s="104" t="str">
        <f t="shared" si="25"/>
        <v/>
      </c>
      <c r="BF22" s="102"/>
      <c r="BG22" s="102"/>
      <c r="BH22" s="104" t="str">
        <f t="shared" si="26"/>
        <v/>
      </c>
      <c r="BI22" s="102"/>
      <c r="BJ22" s="104" t="str">
        <f t="shared" si="27"/>
        <v/>
      </c>
      <c r="BK22" s="104">
        <f t="shared" si="28"/>
        <v>11.625</v>
      </c>
      <c r="BL22" s="104">
        <f t="shared" si="29"/>
        <v>10</v>
      </c>
      <c r="BM22" s="104">
        <f t="shared" si="30"/>
        <v>10.65</v>
      </c>
      <c r="BN22" s="104" t="str">
        <f t="shared" si="31"/>
        <v/>
      </c>
      <c r="BO22" s="104">
        <f t="shared" si="32"/>
        <v>10.65</v>
      </c>
      <c r="BP22" s="105">
        <f t="shared" si="33"/>
        <v>5</v>
      </c>
      <c r="BQ22" s="109">
        <f t="shared" si="34"/>
        <v>19</v>
      </c>
      <c r="BR22" s="102">
        <v>9.6566666666666663</v>
      </c>
      <c r="BS22" s="102">
        <v>8.5</v>
      </c>
      <c r="BT22" s="104">
        <f t="shared" si="35"/>
        <v>8.9626666666666672</v>
      </c>
      <c r="BU22" s="102">
        <v>6.5</v>
      </c>
      <c r="BV22" s="104">
        <f t="shared" si="36"/>
        <v>8.9626666666666672</v>
      </c>
      <c r="BW22" s="102">
        <v>11.756666666666666</v>
      </c>
      <c r="BX22" s="102">
        <v>8.5</v>
      </c>
      <c r="BY22" s="104">
        <f t="shared" si="37"/>
        <v>9.8026666666666671</v>
      </c>
      <c r="BZ22" s="102">
        <v>6.5</v>
      </c>
      <c r="CA22" s="104">
        <f t="shared" si="38"/>
        <v>9.8026666666666671</v>
      </c>
      <c r="CB22" s="102"/>
      <c r="CC22" s="102"/>
      <c r="CD22" s="104" t="str">
        <f t="shared" si="39"/>
        <v/>
      </c>
      <c r="CE22" s="118"/>
      <c r="CF22" s="104" t="str">
        <f t="shared" si="40"/>
        <v/>
      </c>
      <c r="CG22" s="102"/>
      <c r="CH22" s="102"/>
      <c r="CI22" s="104" t="str">
        <f t="shared" si="41"/>
        <v/>
      </c>
      <c r="CJ22" s="118"/>
      <c r="CK22" s="104" t="str">
        <f t="shared" si="42"/>
        <v/>
      </c>
      <c r="CL22" s="102"/>
      <c r="CM22" s="102"/>
      <c r="CN22" s="104" t="str">
        <f t="shared" si="43"/>
        <v/>
      </c>
      <c r="CO22" s="102"/>
      <c r="CP22" s="104" t="str">
        <f t="shared" si="44"/>
        <v/>
      </c>
      <c r="CQ22" s="104">
        <f t="shared" si="45"/>
        <v>10.706666666666667</v>
      </c>
      <c r="CR22" s="104">
        <f t="shared" si="46"/>
        <v>8.5</v>
      </c>
      <c r="CS22" s="104">
        <f t="shared" si="47"/>
        <v>9.3826666666666672</v>
      </c>
      <c r="CT22" s="104">
        <f t="shared" si="48"/>
        <v>6.5</v>
      </c>
      <c r="CU22" s="104">
        <f t="shared" si="49"/>
        <v>9.3826666666666672</v>
      </c>
      <c r="CV22" s="105">
        <f t="shared" si="50"/>
        <v>0</v>
      </c>
      <c r="CW22" s="109">
        <f t="shared" si="51"/>
        <v>21</v>
      </c>
      <c r="CX22" s="102">
        <v>11.9</v>
      </c>
      <c r="CY22" s="102">
        <v>15.5</v>
      </c>
      <c r="CZ22" s="104">
        <f t="shared" si="52"/>
        <v>14.059999999999999</v>
      </c>
      <c r="DA22" s="102"/>
      <c r="DB22" s="104">
        <f t="shared" si="53"/>
        <v>14.059999999999999</v>
      </c>
      <c r="DC22" s="102">
        <v>13.38</v>
      </c>
      <c r="DD22" s="102">
        <v>12.5</v>
      </c>
      <c r="DE22" s="104">
        <f t="shared" si="54"/>
        <v>12.852</v>
      </c>
      <c r="DF22" s="102"/>
      <c r="DG22" s="104">
        <f t="shared" si="55"/>
        <v>12.852</v>
      </c>
      <c r="DH22" s="102">
        <v>16.015999999999998</v>
      </c>
      <c r="DI22" s="102">
        <v>9</v>
      </c>
      <c r="DJ22" s="104">
        <f t="shared" si="56"/>
        <v>11.8064</v>
      </c>
      <c r="DK22" s="118"/>
      <c r="DL22" s="104">
        <f t="shared" si="57"/>
        <v>11.8064</v>
      </c>
      <c r="DM22" s="102"/>
      <c r="DN22" s="102"/>
      <c r="DO22" s="104" t="str">
        <f t="shared" si="58"/>
        <v/>
      </c>
      <c r="DP22" s="118"/>
      <c r="DQ22" s="104" t="str">
        <f t="shared" si="59"/>
        <v/>
      </c>
      <c r="DR22" s="102"/>
      <c r="DS22" s="102"/>
      <c r="DT22" s="104" t="str">
        <f t="shared" si="60"/>
        <v/>
      </c>
      <c r="DU22" s="102"/>
      <c r="DV22" s="104" t="str">
        <f t="shared" si="61"/>
        <v/>
      </c>
      <c r="DW22" s="104">
        <f t="shared" si="62"/>
        <v>13.64875</v>
      </c>
      <c r="DX22" s="104">
        <f t="shared" si="63"/>
        <v>12.53125</v>
      </c>
      <c r="DY22" s="104">
        <f t="shared" si="64"/>
        <v>12.978249999999999</v>
      </c>
      <c r="DZ22" s="104" t="str">
        <f t="shared" si="65"/>
        <v/>
      </c>
      <c r="EA22" s="104">
        <f t="shared" si="66"/>
        <v>12.978249999999999</v>
      </c>
      <c r="EB22" s="105">
        <f t="shared" si="67"/>
        <v>5</v>
      </c>
      <c r="EC22" s="109">
        <f t="shared" si="68"/>
        <v>14</v>
      </c>
      <c r="ED22" s="102">
        <v>8</v>
      </c>
      <c r="EE22" s="102">
        <v>3.5</v>
      </c>
      <c r="EF22" s="104">
        <f t="shared" si="69"/>
        <v>5.3000000000000007</v>
      </c>
      <c r="EG22" s="102">
        <v>4.25</v>
      </c>
      <c r="EH22" s="104">
        <f t="shared" si="70"/>
        <v>5.3000000000000007</v>
      </c>
      <c r="EI22" s="102">
        <v>10</v>
      </c>
      <c r="EJ22" s="102">
        <v>4.75</v>
      </c>
      <c r="EK22" s="104">
        <f t="shared" si="71"/>
        <v>6.85</v>
      </c>
      <c r="EL22" s="102">
        <v>3</v>
      </c>
      <c r="EM22" s="104">
        <f t="shared" si="72"/>
        <v>6.85</v>
      </c>
      <c r="EN22" s="102">
        <v>8.5</v>
      </c>
      <c r="EO22" s="102">
        <v>4</v>
      </c>
      <c r="EP22" s="104">
        <f t="shared" si="73"/>
        <v>5.8000000000000007</v>
      </c>
      <c r="EQ22" s="118">
        <v>3.25</v>
      </c>
      <c r="ER22" s="104">
        <f t="shared" si="74"/>
        <v>5.8000000000000007</v>
      </c>
      <c r="ES22" s="102"/>
      <c r="ET22" s="102"/>
      <c r="EU22" s="104" t="str">
        <f t="shared" si="75"/>
        <v/>
      </c>
      <c r="EV22" s="118"/>
      <c r="EW22" s="104" t="str">
        <f t="shared" si="76"/>
        <v/>
      </c>
      <c r="EX22" s="102"/>
      <c r="EY22" s="102"/>
      <c r="EZ22" s="104" t="str">
        <f t="shared" si="77"/>
        <v/>
      </c>
      <c r="FA22" s="102"/>
      <c r="FB22" s="104" t="str">
        <f t="shared" si="78"/>
        <v/>
      </c>
      <c r="FC22" s="104">
        <f t="shared" si="79"/>
        <v>9.09375</v>
      </c>
      <c r="FD22" s="104">
        <f t="shared" si="80"/>
        <v>4.21875</v>
      </c>
      <c r="FE22" s="104">
        <f t="shared" si="81"/>
        <v>6.1687500000000002</v>
      </c>
      <c r="FF22" s="104">
        <f t="shared" si="82"/>
        <v>3.4375</v>
      </c>
      <c r="FG22" s="104">
        <f t="shared" si="83"/>
        <v>6.1687500000000002</v>
      </c>
      <c r="FH22" s="105">
        <f t="shared" si="84"/>
        <v>0</v>
      </c>
      <c r="FI22" s="109">
        <f t="shared" si="85"/>
        <v>18</v>
      </c>
      <c r="FJ22" s="102">
        <v>7</v>
      </c>
      <c r="FK22" s="102">
        <v>7</v>
      </c>
      <c r="FL22" s="104">
        <f t="shared" si="86"/>
        <v>7</v>
      </c>
      <c r="FM22" s="102">
        <v>14</v>
      </c>
      <c r="FN22" s="104">
        <f t="shared" si="87"/>
        <v>11.200000000000001</v>
      </c>
      <c r="FO22" s="102">
        <v>7.5</v>
      </c>
      <c r="FP22" s="102">
        <v>7.5</v>
      </c>
      <c r="FQ22" s="104">
        <f t="shared" si="88"/>
        <v>7.5</v>
      </c>
      <c r="FR22" s="102">
        <v>10</v>
      </c>
      <c r="FS22" s="104">
        <f t="shared" si="89"/>
        <v>9</v>
      </c>
      <c r="FT22" s="102"/>
      <c r="FU22" s="102"/>
      <c r="FV22" s="104" t="str">
        <f t="shared" si="90"/>
        <v/>
      </c>
      <c r="FW22" s="118"/>
      <c r="FX22" s="104" t="str">
        <f t="shared" si="91"/>
        <v/>
      </c>
      <c r="FY22" s="102"/>
      <c r="FZ22" s="102"/>
      <c r="GA22" s="104" t="str">
        <f t="shared" si="92"/>
        <v/>
      </c>
      <c r="GB22" s="118"/>
      <c r="GC22" s="104" t="str">
        <f t="shared" si="93"/>
        <v/>
      </c>
      <c r="GD22" s="102"/>
      <c r="GE22" s="102"/>
      <c r="GF22" s="104" t="str">
        <f t="shared" si="94"/>
        <v/>
      </c>
      <c r="GG22" s="102"/>
      <c r="GH22" s="104" t="str">
        <f t="shared" si="95"/>
        <v/>
      </c>
      <c r="GI22" s="104">
        <f t="shared" si="96"/>
        <v>7.25</v>
      </c>
      <c r="GJ22" s="104">
        <f t="shared" si="97"/>
        <v>7.25</v>
      </c>
      <c r="GK22" s="104">
        <f t="shared" si="98"/>
        <v>7.25</v>
      </c>
      <c r="GL22" s="104">
        <f t="shared" si="99"/>
        <v>12</v>
      </c>
      <c r="GM22" s="104">
        <f t="shared" si="100"/>
        <v>10.100000000000001</v>
      </c>
      <c r="GN22" s="105">
        <f t="shared" si="101"/>
        <v>3</v>
      </c>
      <c r="GO22" s="109">
        <f t="shared" si="102"/>
        <v>18</v>
      </c>
      <c r="GP22" s="102"/>
      <c r="GQ22" s="102"/>
      <c r="GR22" s="104" t="str">
        <f t="shared" si="103"/>
        <v/>
      </c>
      <c r="GS22" s="102"/>
      <c r="GT22" s="104" t="str">
        <f t="shared" si="104"/>
        <v/>
      </c>
      <c r="GU22" s="102"/>
      <c r="GV22" s="102"/>
      <c r="GW22" s="104" t="str">
        <f t="shared" si="105"/>
        <v/>
      </c>
      <c r="GX22" s="102"/>
      <c r="GY22" s="104" t="str">
        <f t="shared" si="106"/>
        <v/>
      </c>
      <c r="GZ22" s="102">
        <v>11.5</v>
      </c>
      <c r="HA22" s="102"/>
      <c r="HB22" s="104">
        <f t="shared" si="107"/>
        <v>11.5</v>
      </c>
      <c r="HC22" s="118"/>
      <c r="HD22" s="104">
        <f t="shared" si="108"/>
        <v>11.5</v>
      </c>
      <c r="HE22" s="102"/>
      <c r="HF22" s="102"/>
      <c r="HG22" s="104" t="str">
        <f t="shared" si="109"/>
        <v/>
      </c>
      <c r="HH22" s="118"/>
      <c r="HI22" s="104" t="str">
        <f t="shared" si="110"/>
        <v/>
      </c>
      <c r="HJ22" s="102"/>
      <c r="HK22" s="102"/>
      <c r="HL22" s="104" t="str">
        <f t="shared" si="111"/>
        <v/>
      </c>
      <c r="HM22" s="102"/>
      <c r="HN22" s="104" t="str">
        <f t="shared" si="112"/>
        <v/>
      </c>
      <c r="HO22" s="104">
        <f t="shared" si="113"/>
        <v>11.5</v>
      </c>
      <c r="HP22" s="104" t="str">
        <f t="shared" si="114"/>
        <v/>
      </c>
      <c r="HQ22" s="104">
        <f t="shared" si="115"/>
        <v>11.5</v>
      </c>
      <c r="HR22" s="104" t="str">
        <f t="shared" si="116"/>
        <v/>
      </c>
      <c r="HS22" s="104">
        <f t="shared" si="117"/>
        <v>11.5</v>
      </c>
      <c r="HT22" s="105">
        <f t="shared" si="118"/>
        <v>2</v>
      </c>
      <c r="HU22" s="109">
        <f t="shared" si="119"/>
        <v>16</v>
      </c>
      <c r="HV22" s="102">
        <v>5</v>
      </c>
      <c r="HW22" s="102">
        <v>12</v>
      </c>
      <c r="HX22" s="104">
        <f t="shared" si="120"/>
        <v>9.1999999999999993</v>
      </c>
      <c r="HY22" s="102"/>
      <c r="HZ22" s="104">
        <f t="shared" si="121"/>
        <v>9.1999999999999993</v>
      </c>
      <c r="IA22" s="102"/>
      <c r="IB22" s="102"/>
      <c r="IC22" s="104" t="str">
        <f t="shared" si="122"/>
        <v/>
      </c>
      <c r="ID22" s="102"/>
      <c r="IE22" s="104" t="str">
        <f t="shared" si="123"/>
        <v/>
      </c>
      <c r="IF22" s="102"/>
      <c r="IG22" s="102"/>
      <c r="IH22" s="104" t="str">
        <f t="shared" si="124"/>
        <v/>
      </c>
      <c r="II22" s="118"/>
      <c r="IJ22" s="104" t="str">
        <f t="shared" si="125"/>
        <v/>
      </c>
      <c r="IK22" s="102"/>
      <c r="IL22" s="102"/>
      <c r="IM22" s="104" t="str">
        <f t="shared" si="126"/>
        <v/>
      </c>
      <c r="IN22" s="118"/>
      <c r="IO22" s="104" t="str">
        <f t="shared" si="127"/>
        <v/>
      </c>
      <c r="IP22" s="102"/>
      <c r="IQ22" s="102"/>
      <c r="IR22" s="104" t="str">
        <f t="shared" si="128"/>
        <v/>
      </c>
      <c r="IS22" s="102"/>
      <c r="IT22" s="104" t="str">
        <f t="shared" si="129"/>
        <v/>
      </c>
      <c r="IU22" s="104">
        <f t="shared" si="130"/>
        <v>2.5</v>
      </c>
      <c r="IV22" s="104">
        <f t="shared" si="131"/>
        <v>6</v>
      </c>
      <c r="IW22" s="104">
        <f t="shared" si="132"/>
        <v>4.5999999999999996</v>
      </c>
      <c r="IX22" s="104" t="str">
        <f t="shared" si="133"/>
        <v/>
      </c>
      <c r="IY22" s="104">
        <f t="shared" si="134"/>
        <v>4.5999999999999996</v>
      </c>
      <c r="IZ22" s="105">
        <f t="shared" si="135"/>
        <v>0</v>
      </c>
      <c r="JA22" s="109">
        <f t="shared" si="136"/>
        <v>16</v>
      </c>
      <c r="JB22" s="102"/>
      <c r="JC22" s="102"/>
      <c r="JD22" s="104" t="str">
        <f t="shared" si="137"/>
        <v/>
      </c>
      <c r="JE22" s="102"/>
      <c r="JF22" s="104" t="str">
        <f t="shared" si="138"/>
        <v/>
      </c>
      <c r="JG22" s="102"/>
      <c r="JH22" s="102"/>
      <c r="JI22" s="104" t="str">
        <f t="shared" si="139"/>
        <v/>
      </c>
      <c r="JJ22" s="102"/>
      <c r="JK22" s="104" t="str">
        <f t="shared" si="140"/>
        <v/>
      </c>
      <c r="JL22" s="102"/>
      <c r="JM22" s="102"/>
      <c r="JN22" s="104" t="str">
        <f t="shared" si="141"/>
        <v/>
      </c>
      <c r="JO22" s="118"/>
      <c r="JP22" s="104" t="str">
        <f t="shared" si="142"/>
        <v/>
      </c>
      <c r="JQ22" s="102"/>
      <c r="JR22" s="102"/>
      <c r="JS22" s="104" t="str">
        <f t="shared" si="143"/>
        <v/>
      </c>
      <c r="JT22" s="118"/>
      <c r="JU22" s="104" t="str">
        <f t="shared" si="144"/>
        <v/>
      </c>
      <c r="JV22" s="102"/>
      <c r="JW22" s="102"/>
      <c r="JX22" s="104" t="str">
        <f t="shared" si="145"/>
        <v/>
      </c>
      <c r="JY22" s="102"/>
      <c r="JZ22" s="104" t="str">
        <f t="shared" si="146"/>
        <v/>
      </c>
      <c r="KA22" s="104" t="str">
        <f t="shared" si="147"/>
        <v/>
      </c>
      <c r="KB22" s="104" t="str">
        <f t="shared" si="148"/>
        <v/>
      </c>
      <c r="KC22" s="104" t="str">
        <f t="shared" si="149"/>
        <v/>
      </c>
      <c r="KD22" s="104" t="str">
        <f t="shared" si="150"/>
        <v/>
      </c>
      <c r="KE22" s="104" t="str">
        <f t="shared" si="151"/>
        <v/>
      </c>
      <c r="KF22" s="105" t="str">
        <f t="shared" si="152"/>
        <v/>
      </c>
      <c r="KG22" s="109" t="str">
        <f t="shared" si="153"/>
        <v/>
      </c>
      <c r="KH22" s="102"/>
      <c r="KI22" s="102"/>
      <c r="KJ22" s="104" t="str">
        <f t="shared" si="154"/>
        <v/>
      </c>
      <c r="KK22" s="102"/>
      <c r="KL22" s="104" t="str">
        <f t="shared" si="155"/>
        <v/>
      </c>
      <c r="KM22" s="102"/>
      <c r="KN22" s="102"/>
      <c r="KO22" s="104" t="str">
        <f t="shared" si="156"/>
        <v/>
      </c>
      <c r="KP22" s="102"/>
      <c r="KQ22" s="104" t="str">
        <f t="shared" si="157"/>
        <v/>
      </c>
      <c r="KR22" s="102"/>
      <c r="KS22" s="102"/>
      <c r="KT22" s="104" t="str">
        <f t="shared" si="158"/>
        <v/>
      </c>
      <c r="KU22" s="118"/>
      <c r="KV22" s="104" t="str">
        <f t="shared" si="159"/>
        <v/>
      </c>
      <c r="KW22" s="102"/>
      <c r="KX22" s="102"/>
      <c r="KY22" s="104" t="str">
        <f t="shared" si="160"/>
        <v/>
      </c>
      <c r="KZ22" s="118"/>
      <c r="LA22" s="104" t="str">
        <f t="shared" si="161"/>
        <v/>
      </c>
      <c r="LB22" s="102"/>
      <c r="LC22" s="102"/>
      <c r="LD22" s="104" t="str">
        <f t="shared" si="162"/>
        <v/>
      </c>
      <c r="LE22" s="102"/>
      <c r="LF22" s="104" t="str">
        <f t="shared" si="163"/>
        <v/>
      </c>
      <c r="LG22" s="104" t="str">
        <f t="shared" si="164"/>
        <v/>
      </c>
      <c r="LH22" s="104" t="str">
        <f t="shared" si="165"/>
        <v/>
      </c>
      <c r="LI22" s="104" t="str">
        <f t="shared" si="166"/>
        <v/>
      </c>
      <c r="LJ22" s="104" t="str">
        <f t="shared" si="167"/>
        <v/>
      </c>
      <c r="LK22" s="104" t="str">
        <f t="shared" si="168"/>
        <v/>
      </c>
      <c r="LL22" s="105" t="str">
        <f t="shared" si="169"/>
        <v/>
      </c>
      <c r="LM22" s="109" t="str">
        <f t="shared" si="170"/>
        <v/>
      </c>
      <c r="LN22" s="102"/>
      <c r="LO22" s="102"/>
      <c r="LP22" s="104" t="str">
        <f t="shared" si="171"/>
        <v/>
      </c>
      <c r="LQ22" s="102"/>
      <c r="LR22" s="104" t="str">
        <f t="shared" si="172"/>
        <v/>
      </c>
      <c r="LS22" s="102"/>
      <c r="LT22" s="102"/>
      <c r="LU22" s="104" t="str">
        <f t="shared" si="173"/>
        <v/>
      </c>
      <c r="LV22" s="102"/>
      <c r="LW22" s="104" t="str">
        <f t="shared" si="174"/>
        <v/>
      </c>
      <c r="LX22" s="102"/>
      <c r="LY22" s="102"/>
      <c r="LZ22" s="104" t="str">
        <f t="shared" si="175"/>
        <v/>
      </c>
      <c r="MA22" s="118"/>
      <c r="MB22" s="104" t="str">
        <f t="shared" si="176"/>
        <v/>
      </c>
      <c r="MC22" s="102"/>
      <c r="MD22" s="102"/>
      <c r="ME22" s="104" t="str">
        <f t="shared" si="177"/>
        <v/>
      </c>
      <c r="MF22" s="118"/>
      <c r="MG22" s="104" t="str">
        <f t="shared" si="178"/>
        <v/>
      </c>
      <c r="MH22" s="102"/>
      <c r="MI22" s="102"/>
      <c r="MJ22" s="104" t="str">
        <f t="shared" si="179"/>
        <v/>
      </c>
      <c r="MK22" s="102"/>
      <c r="ML22" s="104" t="str">
        <f t="shared" si="180"/>
        <v/>
      </c>
      <c r="MM22" s="104" t="str">
        <f t="shared" si="181"/>
        <v/>
      </c>
      <c r="MN22" s="104" t="str">
        <f t="shared" si="182"/>
        <v/>
      </c>
      <c r="MO22" s="104" t="str">
        <f t="shared" si="183"/>
        <v/>
      </c>
      <c r="MP22" s="104" t="str">
        <f t="shared" si="184"/>
        <v/>
      </c>
      <c r="MQ22" s="104" t="str">
        <f t="shared" si="185"/>
        <v/>
      </c>
      <c r="MR22" s="105" t="str">
        <f t="shared" si="186"/>
        <v/>
      </c>
      <c r="MS22" s="109" t="str">
        <f t="shared" si="187"/>
        <v/>
      </c>
      <c r="MT22" s="102"/>
      <c r="MU22" s="102"/>
      <c r="MV22" s="104" t="str">
        <f t="shared" si="188"/>
        <v/>
      </c>
      <c r="MW22" s="102"/>
      <c r="MX22" s="104" t="str">
        <f t="shared" si="189"/>
        <v/>
      </c>
      <c r="MY22" s="102"/>
      <c r="MZ22" s="102"/>
      <c r="NA22" s="104" t="str">
        <f t="shared" si="190"/>
        <v/>
      </c>
      <c r="NB22" s="102"/>
      <c r="NC22" s="104" t="str">
        <f t="shared" si="191"/>
        <v/>
      </c>
      <c r="ND22" s="102"/>
      <c r="NE22" s="102"/>
      <c r="NF22" s="104" t="str">
        <f t="shared" si="192"/>
        <v/>
      </c>
      <c r="NG22" s="118"/>
      <c r="NH22" s="104" t="str">
        <f t="shared" si="193"/>
        <v/>
      </c>
      <c r="NI22" s="102"/>
      <c r="NJ22" s="102"/>
      <c r="NK22" s="104" t="str">
        <f t="shared" si="194"/>
        <v/>
      </c>
      <c r="NL22" s="118"/>
      <c r="NM22" s="104" t="str">
        <f t="shared" si="195"/>
        <v/>
      </c>
      <c r="NN22" s="102"/>
      <c r="NO22" s="102"/>
      <c r="NP22" s="104" t="str">
        <f t="shared" si="196"/>
        <v/>
      </c>
      <c r="NQ22" s="102"/>
      <c r="NR22" s="104" t="str">
        <f t="shared" si="197"/>
        <v/>
      </c>
      <c r="NS22" s="104" t="str">
        <f t="shared" si="198"/>
        <v/>
      </c>
      <c r="NT22" s="104" t="str">
        <f t="shared" si="199"/>
        <v/>
      </c>
      <c r="NU22" s="104" t="str">
        <f t="shared" si="200"/>
        <v/>
      </c>
      <c r="NV22" s="104" t="str">
        <f t="shared" si="201"/>
        <v/>
      </c>
      <c r="NW22" s="104" t="str">
        <f t="shared" si="202"/>
        <v/>
      </c>
      <c r="NX22" s="105" t="str">
        <f t="shared" si="203"/>
        <v/>
      </c>
      <c r="NY22" s="109" t="str">
        <f t="shared" si="204"/>
        <v/>
      </c>
      <c r="NZ22" s="3"/>
      <c r="OA22" s="104">
        <f t="shared" si="205"/>
        <v>10.425000000000001</v>
      </c>
      <c r="OB22" s="104">
        <f t="shared" si="206"/>
        <v>10.65</v>
      </c>
      <c r="OC22" s="104">
        <f t="shared" si="207"/>
        <v>9.3826666666666672</v>
      </c>
      <c r="OD22" s="104">
        <f t="shared" si="208"/>
        <v>12.978249999999999</v>
      </c>
      <c r="OE22" s="104">
        <f t="shared" si="209"/>
        <v>6.1687500000000002</v>
      </c>
      <c r="OF22" s="104">
        <f t="shared" si="210"/>
        <v>10.100000000000001</v>
      </c>
      <c r="OG22" s="104">
        <f t="shared" si="211"/>
        <v>11.5</v>
      </c>
      <c r="OH22" s="104">
        <f t="shared" si="212"/>
        <v>4.5999999999999996</v>
      </c>
      <c r="OI22" s="104" t="str">
        <f t="shared" si="213"/>
        <v/>
      </c>
      <c r="OJ22" s="104" t="str">
        <f t="shared" si="214"/>
        <v/>
      </c>
      <c r="OK22" s="104" t="str">
        <f t="shared" si="215"/>
        <v/>
      </c>
      <c r="OL22" s="104" t="str">
        <f t="shared" si="216"/>
        <v/>
      </c>
      <c r="OM22" s="133"/>
      <c r="ON22" s="104">
        <f t="shared" si="217"/>
        <v>8.5644444444444439</v>
      </c>
      <c r="OO22" s="104">
        <f t="shared" si="218"/>
        <v>6.71875</v>
      </c>
      <c r="OP22" s="104">
        <f t="shared" si="219"/>
        <v>9.529527777777778</v>
      </c>
      <c r="OQ22" s="104">
        <f t="shared" si="220"/>
        <v>9.9395277777777764</v>
      </c>
      <c r="OR22" s="105">
        <f t="shared" si="221"/>
        <v>20</v>
      </c>
      <c r="OS22" s="105">
        <f t="shared" si="222"/>
        <v>20</v>
      </c>
      <c r="OT22" s="133"/>
      <c r="OU22" s="109">
        <f t="shared" si="223"/>
        <v>22</v>
      </c>
      <c r="OV22" s="3"/>
      <c r="OW22" s="95" t="s">
        <v>35</v>
      </c>
      <c r="OX22" s="95" t="s">
        <v>35</v>
      </c>
      <c r="OY22" s="95" t="s">
        <v>35</v>
      </c>
      <c r="OZ22" s="95" t="s">
        <v>36</v>
      </c>
      <c r="PA22" s="95"/>
      <c r="PB22" s="95" t="s">
        <v>35</v>
      </c>
      <c r="PC22" s="95"/>
      <c r="PD22" s="95"/>
      <c r="PE22" s="95"/>
      <c r="PF22" s="95"/>
    </row>
    <row r="23" spans="1:422" x14ac:dyDescent="0.3">
      <c r="A23" s="103">
        <f t="shared" si="224"/>
        <v>4</v>
      </c>
      <c r="B23" s="195" t="s">
        <v>315</v>
      </c>
      <c r="C23" s="195" t="s">
        <v>315</v>
      </c>
      <c r="D23" s="195" t="s">
        <v>337</v>
      </c>
      <c r="E23" s="196"/>
      <c r="F23" s="102">
        <v>11.25</v>
      </c>
      <c r="G23" s="102">
        <v>9</v>
      </c>
      <c r="H23" s="104">
        <f t="shared" si="1"/>
        <v>9.8999999999999986</v>
      </c>
      <c r="I23" s="102">
        <v>14</v>
      </c>
      <c r="J23" s="104">
        <f t="shared" si="2"/>
        <v>12.9</v>
      </c>
      <c r="K23" s="102">
        <v>8.5</v>
      </c>
      <c r="L23" s="102">
        <v>11</v>
      </c>
      <c r="M23" s="104">
        <f t="shared" si="3"/>
        <v>10</v>
      </c>
      <c r="N23" s="102"/>
      <c r="O23" s="104">
        <f t="shared" si="4"/>
        <v>10</v>
      </c>
      <c r="P23" s="102"/>
      <c r="Q23" s="102"/>
      <c r="R23" s="104" t="str">
        <f t="shared" si="5"/>
        <v/>
      </c>
      <c r="S23" s="118"/>
      <c r="T23" s="104" t="str">
        <f t="shared" si="6"/>
        <v/>
      </c>
      <c r="U23" s="102"/>
      <c r="V23" s="102"/>
      <c r="W23" s="104" t="str">
        <f t="shared" si="7"/>
        <v/>
      </c>
      <c r="X23" s="118"/>
      <c r="Y23" s="104" t="str">
        <f t="shared" si="8"/>
        <v/>
      </c>
      <c r="Z23" s="102"/>
      <c r="AA23" s="102"/>
      <c r="AB23" s="104" t="str">
        <f t="shared" si="9"/>
        <v/>
      </c>
      <c r="AC23" s="102"/>
      <c r="AD23" s="104" t="str">
        <f t="shared" si="10"/>
        <v/>
      </c>
      <c r="AE23" s="104">
        <f t="shared" si="11"/>
        <v>9.875</v>
      </c>
      <c r="AF23" s="104">
        <f t="shared" si="12"/>
        <v>10</v>
      </c>
      <c r="AG23" s="104">
        <f t="shared" si="13"/>
        <v>9.9499999999999993</v>
      </c>
      <c r="AH23" s="104">
        <f t="shared" si="14"/>
        <v>7</v>
      </c>
      <c r="AI23" s="104">
        <f t="shared" si="15"/>
        <v>11.45</v>
      </c>
      <c r="AJ23" s="105">
        <f t="shared" si="16"/>
        <v>5</v>
      </c>
      <c r="AK23" s="109">
        <f t="shared" si="17"/>
        <v>14</v>
      </c>
      <c r="AL23" s="102">
        <v>11</v>
      </c>
      <c r="AM23" s="102">
        <v>11</v>
      </c>
      <c r="AN23" s="104">
        <f t="shared" si="18"/>
        <v>11</v>
      </c>
      <c r="AO23" s="102"/>
      <c r="AP23" s="104">
        <f t="shared" si="19"/>
        <v>11</v>
      </c>
      <c r="AQ23" s="102">
        <v>12</v>
      </c>
      <c r="AR23" s="102">
        <v>4</v>
      </c>
      <c r="AS23" s="104">
        <f t="shared" si="20"/>
        <v>7.2000000000000011</v>
      </c>
      <c r="AT23" s="102">
        <v>12.5</v>
      </c>
      <c r="AU23" s="104">
        <f t="shared" si="21"/>
        <v>12.3</v>
      </c>
      <c r="AV23" s="102"/>
      <c r="AW23" s="102"/>
      <c r="AX23" s="104" t="str">
        <f t="shared" si="22"/>
        <v/>
      </c>
      <c r="AY23" s="118"/>
      <c r="AZ23" s="104" t="str">
        <f t="shared" si="23"/>
        <v/>
      </c>
      <c r="BA23" s="102"/>
      <c r="BB23" s="102"/>
      <c r="BC23" s="104" t="str">
        <f t="shared" si="24"/>
        <v/>
      </c>
      <c r="BD23" s="118"/>
      <c r="BE23" s="104" t="str">
        <f t="shared" si="25"/>
        <v/>
      </c>
      <c r="BF23" s="102"/>
      <c r="BG23" s="102"/>
      <c r="BH23" s="104" t="str">
        <f t="shared" si="26"/>
        <v/>
      </c>
      <c r="BI23" s="102"/>
      <c r="BJ23" s="104" t="str">
        <f t="shared" si="27"/>
        <v/>
      </c>
      <c r="BK23" s="104">
        <f t="shared" si="28"/>
        <v>11.625</v>
      </c>
      <c r="BL23" s="104">
        <f t="shared" si="29"/>
        <v>6.625</v>
      </c>
      <c r="BM23" s="104">
        <f t="shared" si="30"/>
        <v>8.625</v>
      </c>
      <c r="BN23" s="104">
        <f t="shared" si="31"/>
        <v>7.8125</v>
      </c>
      <c r="BO23" s="104">
        <f t="shared" si="32"/>
        <v>11.8125</v>
      </c>
      <c r="BP23" s="105">
        <f t="shared" si="33"/>
        <v>5</v>
      </c>
      <c r="BQ23" s="109">
        <f t="shared" si="34"/>
        <v>13</v>
      </c>
      <c r="BR23" s="102">
        <v>11.410000000000002</v>
      </c>
      <c r="BS23" s="102">
        <v>7</v>
      </c>
      <c r="BT23" s="104">
        <f t="shared" si="35"/>
        <v>8.7640000000000011</v>
      </c>
      <c r="BU23" s="102">
        <v>16.5</v>
      </c>
      <c r="BV23" s="104">
        <f t="shared" si="36"/>
        <v>14.464000000000002</v>
      </c>
      <c r="BW23" s="102">
        <v>10.196666666666667</v>
      </c>
      <c r="BX23" s="102">
        <v>5.5</v>
      </c>
      <c r="BY23" s="104">
        <f t="shared" si="37"/>
        <v>7.3786666666666667</v>
      </c>
      <c r="BZ23" s="102">
        <v>15</v>
      </c>
      <c r="CA23" s="104">
        <f t="shared" si="38"/>
        <v>13.078666666666667</v>
      </c>
      <c r="CB23" s="102"/>
      <c r="CC23" s="102"/>
      <c r="CD23" s="104" t="str">
        <f t="shared" si="39"/>
        <v/>
      </c>
      <c r="CE23" s="118"/>
      <c r="CF23" s="104" t="str">
        <f t="shared" si="40"/>
        <v/>
      </c>
      <c r="CG23" s="102"/>
      <c r="CH23" s="102"/>
      <c r="CI23" s="104" t="str">
        <f t="shared" si="41"/>
        <v/>
      </c>
      <c r="CJ23" s="118"/>
      <c r="CK23" s="104" t="str">
        <f t="shared" si="42"/>
        <v/>
      </c>
      <c r="CL23" s="102"/>
      <c r="CM23" s="102"/>
      <c r="CN23" s="104" t="str">
        <f t="shared" si="43"/>
        <v/>
      </c>
      <c r="CO23" s="102"/>
      <c r="CP23" s="104" t="str">
        <f t="shared" si="44"/>
        <v/>
      </c>
      <c r="CQ23" s="104">
        <f t="shared" si="45"/>
        <v>10.803333333333335</v>
      </c>
      <c r="CR23" s="104">
        <f t="shared" si="46"/>
        <v>6.25</v>
      </c>
      <c r="CS23" s="104">
        <f t="shared" si="47"/>
        <v>8.0713333333333335</v>
      </c>
      <c r="CT23" s="104">
        <f t="shared" si="48"/>
        <v>15.75</v>
      </c>
      <c r="CU23" s="104">
        <f t="shared" si="49"/>
        <v>13.771333333333335</v>
      </c>
      <c r="CV23" s="105">
        <f t="shared" si="50"/>
        <v>5</v>
      </c>
      <c r="CW23" s="109">
        <f t="shared" si="51"/>
        <v>2</v>
      </c>
      <c r="CX23" s="102">
        <v>17.04</v>
      </c>
      <c r="CY23" s="102">
        <v>9.5</v>
      </c>
      <c r="CZ23" s="104">
        <f t="shared" si="52"/>
        <v>12.516</v>
      </c>
      <c r="DA23" s="102"/>
      <c r="DB23" s="104">
        <f t="shared" si="53"/>
        <v>12.516</v>
      </c>
      <c r="DC23" s="102">
        <v>14.48</v>
      </c>
      <c r="DD23" s="102">
        <v>11</v>
      </c>
      <c r="DE23" s="104">
        <f t="shared" si="54"/>
        <v>12.391999999999999</v>
      </c>
      <c r="DF23" s="102"/>
      <c r="DG23" s="104">
        <f t="shared" si="55"/>
        <v>12.391999999999999</v>
      </c>
      <c r="DH23" s="102">
        <v>15.2</v>
      </c>
      <c r="DI23" s="102">
        <v>17</v>
      </c>
      <c r="DJ23" s="104">
        <f t="shared" si="56"/>
        <v>16.28</v>
      </c>
      <c r="DK23" s="118"/>
      <c r="DL23" s="104">
        <f t="shared" si="57"/>
        <v>16.28</v>
      </c>
      <c r="DM23" s="102"/>
      <c r="DN23" s="102"/>
      <c r="DO23" s="104" t="str">
        <f t="shared" si="58"/>
        <v/>
      </c>
      <c r="DP23" s="118"/>
      <c r="DQ23" s="104" t="str">
        <f t="shared" si="59"/>
        <v/>
      </c>
      <c r="DR23" s="102"/>
      <c r="DS23" s="102"/>
      <c r="DT23" s="104" t="str">
        <f t="shared" si="60"/>
        <v/>
      </c>
      <c r="DU23" s="102"/>
      <c r="DV23" s="104" t="str">
        <f t="shared" si="61"/>
        <v/>
      </c>
      <c r="DW23" s="104">
        <f t="shared" si="62"/>
        <v>15.664999999999999</v>
      </c>
      <c r="DX23" s="104">
        <f t="shared" si="63"/>
        <v>12.3125</v>
      </c>
      <c r="DY23" s="104">
        <f t="shared" si="64"/>
        <v>13.653499999999999</v>
      </c>
      <c r="DZ23" s="104" t="str">
        <f t="shared" si="65"/>
        <v/>
      </c>
      <c r="EA23" s="104">
        <f t="shared" si="66"/>
        <v>13.653499999999999</v>
      </c>
      <c r="EB23" s="105">
        <f t="shared" si="67"/>
        <v>5</v>
      </c>
      <c r="EC23" s="109">
        <f t="shared" si="68"/>
        <v>11</v>
      </c>
      <c r="ED23" s="102">
        <v>8</v>
      </c>
      <c r="EE23" s="102">
        <v>1.5</v>
      </c>
      <c r="EF23" s="104">
        <f t="shared" si="69"/>
        <v>4.0999999999999996</v>
      </c>
      <c r="EG23" s="102">
        <v>2.5</v>
      </c>
      <c r="EH23" s="104">
        <f t="shared" si="70"/>
        <v>4.0999999999999996</v>
      </c>
      <c r="EI23" s="102">
        <v>14</v>
      </c>
      <c r="EJ23" s="102">
        <v>1.75</v>
      </c>
      <c r="EK23" s="104">
        <f t="shared" si="71"/>
        <v>6.65</v>
      </c>
      <c r="EL23" s="102">
        <v>2.75</v>
      </c>
      <c r="EM23" s="104">
        <f t="shared" si="72"/>
        <v>6.65</v>
      </c>
      <c r="EN23" s="102">
        <v>13.5</v>
      </c>
      <c r="EO23" s="102">
        <v>2.25</v>
      </c>
      <c r="EP23" s="104">
        <f t="shared" si="73"/>
        <v>6.75</v>
      </c>
      <c r="EQ23" s="118">
        <v>2.75</v>
      </c>
      <c r="ER23" s="104">
        <f t="shared" si="74"/>
        <v>6.75</v>
      </c>
      <c r="ES23" s="102"/>
      <c r="ET23" s="102"/>
      <c r="EU23" s="104" t="str">
        <f t="shared" si="75"/>
        <v/>
      </c>
      <c r="EV23" s="118"/>
      <c r="EW23" s="104" t="str">
        <f t="shared" si="76"/>
        <v/>
      </c>
      <c r="EX23" s="102"/>
      <c r="EY23" s="102"/>
      <c r="EZ23" s="104" t="str">
        <f t="shared" si="77"/>
        <v/>
      </c>
      <c r="FA23" s="102"/>
      <c r="FB23" s="104" t="str">
        <f t="shared" si="78"/>
        <v/>
      </c>
      <c r="FC23" s="104">
        <f t="shared" si="79"/>
        <v>12.03125</v>
      </c>
      <c r="FD23" s="104">
        <f t="shared" si="80"/>
        <v>1.765625</v>
      </c>
      <c r="FE23" s="104">
        <f t="shared" si="81"/>
        <v>5.8718750000000002</v>
      </c>
      <c r="FF23" s="104">
        <f t="shared" si="82"/>
        <v>2.671875</v>
      </c>
      <c r="FG23" s="104">
        <f t="shared" si="83"/>
        <v>5.8718750000000002</v>
      </c>
      <c r="FH23" s="105">
        <f t="shared" si="84"/>
        <v>0</v>
      </c>
      <c r="FI23" s="109">
        <f t="shared" si="85"/>
        <v>19</v>
      </c>
      <c r="FJ23" s="102">
        <v>8</v>
      </c>
      <c r="FK23" s="102">
        <v>8</v>
      </c>
      <c r="FL23" s="104">
        <f t="shared" si="86"/>
        <v>8</v>
      </c>
      <c r="FM23" s="102">
        <v>16</v>
      </c>
      <c r="FN23" s="104">
        <f t="shared" si="87"/>
        <v>12.8</v>
      </c>
      <c r="FO23" s="102">
        <v>7</v>
      </c>
      <c r="FP23" s="102">
        <v>7</v>
      </c>
      <c r="FQ23" s="104">
        <f t="shared" si="88"/>
        <v>7</v>
      </c>
      <c r="FR23" s="102">
        <v>10</v>
      </c>
      <c r="FS23" s="104">
        <f t="shared" si="89"/>
        <v>8.8000000000000007</v>
      </c>
      <c r="FT23" s="102"/>
      <c r="FU23" s="102"/>
      <c r="FV23" s="104" t="str">
        <f t="shared" si="90"/>
        <v/>
      </c>
      <c r="FW23" s="118"/>
      <c r="FX23" s="104" t="str">
        <f t="shared" si="91"/>
        <v/>
      </c>
      <c r="FY23" s="102"/>
      <c r="FZ23" s="102"/>
      <c r="GA23" s="104" t="str">
        <f t="shared" si="92"/>
        <v/>
      </c>
      <c r="GB23" s="118"/>
      <c r="GC23" s="104" t="str">
        <f t="shared" si="93"/>
        <v/>
      </c>
      <c r="GD23" s="102"/>
      <c r="GE23" s="102"/>
      <c r="GF23" s="104" t="str">
        <f t="shared" si="94"/>
        <v/>
      </c>
      <c r="GG23" s="102"/>
      <c r="GH23" s="104" t="str">
        <f t="shared" si="95"/>
        <v/>
      </c>
      <c r="GI23" s="104">
        <f t="shared" si="96"/>
        <v>7.5</v>
      </c>
      <c r="GJ23" s="104">
        <f t="shared" si="97"/>
        <v>7.5</v>
      </c>
      <c r="GK23" s="104">
        <f t="shared" si="98"/>
        <v>7.5</v>
      </c>
      <c r="GL23" s="104">
        <f t="shared" si="99"/>
        <v>13</v>
      </c>
      <c r="GM23" s="104">
        <f t="shared" si="100"/>
        <v>10.8</v>
      </c>
      <c r="GN23" s="105">
        <f t="shared" si="101"/>
        <v>3</v>
      </c>
      <c r="GO23" s="109">
        <f t="shared" si="102"/>
        <v>14</v>
      </c>
      <c r="GP23" s="102"/>
      <c r="GQ23" s="102"/>
      <c r="GR23" s="104" t="str">
        <f t="shared" si="103"/>
        <v/>
      </c>
      <c r="GS23" s="102"/>
      <c r="GT23" s="104" t="str">
        <f t="shared" si="104"/>
        <v/>
      </c>
      <c r="GU23" s="102"/>
      <c r="GV23" s="102"/>
      <c r="GW23" s="104" t="str">
        <f t="shared" si="105"/>
        <v/>
      </c>
      <c r="GX23" s="102"/>
      <c r="GY23" s="104" t="str">
        <f t="shared" si="106"/>
        <v/>
      </c>
      <c r="GZ23" s="102">
        <v>14</v>
      </c>
      <c r="HA23" s="102"/>
      <c r="HB23" s="104">
        <f t="shared" si="107"/>
        <v>14</v>
      </c>
      <c r="HC23" s="118"/>
      <c r="HD23" s="104">
        <f t="shared" si="108"/>
        <v>14</v>
      </c>
      <c r="HE23" s="102"/>
      <c r="HF23" s="102"/>
      <c r="HG23" s="104" t="str">
        <f t="shared" si="109"/>
        <v/>
      </c>
      <c r="HH23" s="118"/>
      <c r="HI23" s="104" t="str">
        <f t="shared" si="110"/>
        <v/>
      </c>
      <c r="HJ23" s="102"/>
      <c r="HK23" s="102"/>
      <c r="HL23" s="104" t="str">
        <f t="shared" si="111"/>
        <v/>
      </c>
      <c r="HM23" s="102"/>
      <c r="HN23" s="104" t="str">
        <f t="shared" si="112"/>
        <v/>
      </c>
      <c r="HO23" s="104">
        <f t="shared" si="113"/>
        <v>14</v>
      </c>
      <c r="HP23" s="104" t="str">
        <f t="shared" si="114"/>
        <v/>
      </c>
      <c r="HQ23" s="104">
        <f t="shared" si="115"/>
        <v>14</v>
      </c>
      <c r="HR23" s="104" t="str">
        <f t="shared" si="116"/>
        <v/>
      </c>
      <c r="HS23" s="104">
        <f t="shared" si="117"/>
        <v>14</v>
      </c>
      <c r="HT23" s="105">
        <f t="shared" si="118"/>
        <v>2</v>
      </c>
      <c r="HU23" s="109">
        <f t="shared" si="119"/>
        <v>7</v>
      </c>
      <c r="HV23" s="102">
        <v>7.5</v>
      </c>
      <c r="HW23" s="102">
        <v>7.25</v>
      </c>
      <c r="HX23" s="104">
        <f t="shared" si="120"/>
        <v>7.35</v>
      </c>
      <c r="HY23" s="102"/>
      <c r="HZ23" s="104">
        <f t="shared" si="121"/>
        <v>7.35</v>
      </c>
      <c r="IA23" s="102"/>
      <c r="IB23" s="102"/>
      <c r="IC23" s="104" t="str">
        <f t="shared" si="122"/>
        <v/>
      </c>
      <c r="ID23" s="102"/>
      <c r="IE23" s="104" t="str">
        <f t="shared" si="123"/>
        <v/>
      </c>
      <c r="IF23" s="102"/>
      <c r="IG23" s="102"/>
      <c r="IH23" s="104" t="str">
        <f t="shared" si="124"/>
        <v/>
      </c>
      <c r="II23" s="118"/>
      <c r="IJ23" s="104" t="str">
        <f t="shared" si="125"/>
        <v/>
      </c>
      <c r="IK23" s="102"/>
      <c r="IL23" s="102"/>
      <c r="IM23" s="104" t="str">
        <f t="shared" si="126"/>
        <v/>
      </c>
      <c r="IN23" s="118"/>
      <c r="IO23" s="104" t="str">
        <f t="shared" si="127"/>
        <v/>
      </c>
      <c r="IP23" s="102"/>
      <c r="IQ23" s="102"/>
      <c r="IR23" s="104" t="str">
        <f t="shared" si="128"/>
        <v/>
      </c>
      <c r="IS23" s="102"/>
      <c r="IT23" s="104" t="str">
        <f t="shared" si="129"/>
        <v/>
      </c>
      <c r="IU23" s="104">
        <f t="shared" si="130"/>
        <v>3.75</v>
      </c>
      <c r="IV23" s="104">
        <f t="shared" si="131"/>
        <v>3.625</v>
      </c>
      <c r="IW23" s="104">
        <f t="shared" si="132"/>
        <v>3.6749999999999998</v>
      </c>
      <c r="IX23" s="104" t="str">
        <f t="shared" si="133"/>
        <v/>
      </c>
      <c r="IY23" s="104">
        <f t="shared" si="134"/>
        <v>3.6749999999999998</v>
      </c>
      <c r="IZ23" s="105">
        <f t="shared" si="135"/>
        <v>0</v>
      </c>
      <c r="JA23" s="109">
        <f t="shared" si="136"/>
        <v>19</v>
      </c>
      <c r="JB23" s="102"/>
      <c r="JC23" s="102"/>
      <c r="JD23" s="104" t="str">
        <f t="shared" si="137"/>
        <v/>
      </c>
      <c r="JE23" s="102"/>
      <c r="JF23" s="104" t="str">
        <f t="shared" si="138"/>
        <v/>
      </c>
      <c r="JG23" s="102"/>
      <c r="JH23" s="102"/>
      <c r="JI23" s="104" t="str">
        <f t="shared" si="139"/>
        <v/>
      </c>
      <c r="JJ23" s="102"/>
      <c r="JK23" s="104" t="str">
        <f t="shared" si="140"/>
        <v/>
      </c>
      <c r="JL23" s="102"/>
      <c r="JM23" s="102"/>
      <c r="JN23" s="104" t="str">
        <f t="shared" si="141"/>
        <v/>
      </c>
      <c r="JO23" s="118"/>
      <c r="JP23" s="104" t="str">
        <f t="shared" si="142"/>
        <v/>
      </c>
      <c r="JQ23" s="102"/>
      <c r="JR23" s="102"/>
      <c r="JS23" s="104" t="str">
        <f t="shared" si="143"/>
        <v/>
      </c>
      <c r="JT23" s="118"/>
      <c r="JU23" s="104" t="str">
        <f t="shared" si="144"/>
        <v/>
      </c>
      <c r="JV23" s="102"/>
      <c r="JW23" s="102"/>
      <c r="JX23" s="104" t="str">
        <f t="shared" si="145"/>
        <v/>
      </c>
      <c r="JY23" s="102"/>
      <c r="JZ23" s="104" t="str">
        <f t="shared" si="146"/>
        <v/>
      </c>
      <c r="KA23" s="104" t="str">
        <f t="shared" si="147"/>
        <v/>
      </c>
      <c r="KB23" s="104" t="str">
        <f t="shared" si="148"/>
        <v/>
      </c>
      <c r="KC23" s="104" t="str">
        <f t="shared" si="149"/>
        <v/>
      </c>
      <c r="KD23" s="104" t="str">
        <f t="shared" si="150"/>
        <v/>
      </c>
      <c r="KE23" s="104" t="str">
        <f t="shared" si="151"/>
        <v/>
      </c>
      <c r="KF23" s="105" t="str">
        <f t="shared" si="152"/>
        <v/>
      </c>
      <c r="KG23" s="109" t="str">
        <f t="shared" si="153"/>
        <v/>
      </c>
      <c r="KH23" s="102"/>
      <c r="KI23" s="102"/>
      <c r="KJ23" s="104" t="str">
        <f t="shared" si="154"/>
        <v/>
      </c>
      <c r="KK23" s="102"/>
      <c r="KL23" s="104" t="str">
        <f t="shared" si="155"/>
        <v/>
      </c>
      <c r="KM23" s="102"/>
      <c r="KN23" s="102"/>
      <c r="KO23" s="104" t="str">
        <f t="shared" si="156"/>
        <v/>
      </c>
      <c r="KP23" s="102"/>
      <c r="KQ23" s="104" t="str">
        <f t="shared" si="157"/>
        <v/>
      </c>
      <c r="KR23" s="102"/>
      <c r="KS23" s="102"/>
      <c r="KT23" s="104" t="str">
        <f t="shared" si="158"/>
        <v/>
      </c>
      <c r="KU23" s="118"/>
      <c r="KV23" s="104" t="str">
        <f t="shared" si="159"/>
        <v/>
      </c>
      <c r="KW23" s="102"/>
      <c r="KX23" s="102"/>
      <c r="KY23" s="104" t="str">
        <f t="shared" si="160"/>
        <v/>
      </c>
      <c r="KZ23" s="118"/>
      <c r="LA23" s="104" t="str">
        <f t="shared" si="161"/>
        <v/>
      </c>
      <c r="LB23" s="102"/>
      <c r="LC23" s="102"/>
      <c r="LD23" s="104" t="str">
        <f t="shared" si="162"/>
        <v/>
      </c>
      <c r="LE23" s="102"/>
      <c r="LF23" s="104" t="str">
        <f t="shared" si="163"/>
        <v/>
      </c>
      <c r="LG23" s="104" t="str">
        <f t="shared" si="164"/>
        <v/>
      </c>
      <c r="LH23" s="104" t="str">
        <f t="shared" si="165"/>
        <v/>
      </c>
      <c r="LI23" s="104" t="str">
        <f t="shared" si="166"/>
        <v/>
      </c>
      <c r="LJ23" s="104" t="str">
        <f t="shared" si="167"/>
        <v/>
      </c>
      <c r="LK23" s="104" t="str">
        <f t="shared" si="168"/>
        <v/>
      </c>
      <c r="LL23" s="105" t="str">
        <f t="shared" si="169"/>
        <v/>
      </c>
      <c r="LM23" s="109" t="str">
        <f t="shared" si="170"/>
        <v/>
      </c>
      <c r="LN23" s="102"/>
      <c r="LO23" s="102"/>
      <c r="LP23" s="104" t="str">
        <f t="shared" si="171"/>
        <v/>
      </c>
      <c r="LQ23" s="102"/>
      <c r="LR23" s="104" t="str">
        <f t="shared" si="172"/>
        <v/>
      </c>
      <c r="LS23" s="102"/>
      <c r="LT23" s="102"/>
      <c r="LU23" s="104" t="str">
        <f t="shared" si="173"/>
        <v/>
      </c>
      <c r="LV23" s="102"/>
      <c r="LW23" s="104" t="str">
        <f t="shared" si="174"/>
        <v/>
      </c>
      <c r="LX23" s="102"/>
      <c r="LY23" s="102"/>
      <c r="LZ23" s="104" t="str">
        <f t="shared" si="175"/>
        <v/>
      </c>
      <c r="MA23" s="118"/>
      <c r="MB23" s="104" t="str">
        <f t="shared" si="176"/>
        <v/>
      </c>
      <c r="MC23" s="102"/>
      <c r="MD23" s="102"/>
      <c r="ME23" s="104" t="str">
        <f t="shared" si="177"/>
        <v/>
      </c>
      <c r="MF23" s="118"/>
      <c r="MG23" s="104" t="str">
        <f t="shared" si="178"/>
        <v/>
      </c>
      <c r="MH23" s="102"/>
      <c r="MI23" s="102"/>
      <c r="MJ23" s="104" t="str">
        <f t="shared" si="179"/>
        <v/>
      </c>
      <c r="MK23" s="102"/>
      <c r="ML23" s="104" t="str">
        <f t="shared" si="180"/>
        <v/>
      </c>
      <c r="MM23" s="104" t="str">
        <f t="shared" si="181"/>
        <v/>
      </c>
      <c r="MN23" s="104" t="str">
        <f t="shared" si="182"/>
        <v/>
      </c>
      <c r="MO23" s="104" t="str">
        <f t="shared" si="183"/>
        <v/>
      </c>
      <c r="MP23" s="104" t="str">
        <f t="shared" si="184"/>
        <v/>
      </c>
      <c r="MQ23" s="104" t="str">
        <f t="shared" si="185"/>
        <v/>
      </c>
      <c r="MR23" s="105" t="str">
        <f t="shared" si="186"/>
        <v/>
      </c>
      <c r="MS23" s="109" t="str">
        <f t="shared" si="187"/>
        <v/>
      </c>
      <c r="MT23" s="102"/>
      <c r="MU23" s="102"/>
      <c r="MV23" s="104" t="str">
        <f t="shared" si="188"/>
        <v/>
      </c>
      <c r="MW23" s="102"/>
      <c r="MX23" s="104" t="str">
        <f t="shared" si="189"/>
        <v/>
      </c>
      <c r="MY23" s="102"/>
      <c r="MZ23" s="102"/>
      <c r="NA23" s="104" t="str">
        <f t="shared" si="190"/>
        <v/>
      </c>
      <c r="NB23" s="102"/>
      <c r="NC23" s="104" t="str">
        <f t="shared" si="191"/>
        <v/>
      </c>
      <c r="ND23" s="102"/>
      <c r="NE23" s="102"/>
      <c r="NF23" s="104" t="str">
        <f t="shared" si="192"/>
        <v/>
      </c>
      <c r="NG23" s="118"/>
      <c r="NH23" s="104" t="str">
        <f t="shared" si="193"/>
        <v/>
      </c>
      <c r="NI23" s="102"/>
      <c r="NJ23" s="102"/>
      <c r="NK23" s="104" t="str">
        <f t="shared" si="194"/>
        <v/>
      </c>
      <c r="NL23" s="118"/>
      <c r="NM23" s="104" t="str">
        <f t="shared" si="195"/>
        <v/>
      </c>
      <c r="NN23" s="102"/>
      <c r="NO23" s="102"/>
      <c r="NP23" s="104" t="str">
        <f t="shared" si="196"/>
        <v/>
      </c>
      <c r="NQ23" s="102"/>
      <c r="NR23" s="104" t="str">
        <f t="shared" si="197"/>
        <v/>
      </c>
      <c r="NS23" s="104" t="str">
        <f t="shared" si="198"/>
        <v/>
      </c>
      <c r="NT23" s="104" t="str">
        <f t="shared" si="199"/>
        <v/>
      </c>
      <c r="NU23" s="104" t="str">
        <f t="shared" si="200"/>
        <v/>
      </c>
      <c r="NV23" s="104" t="str">
        <f t="shared" si="201"/>
        <v/>
      </c>
      <c r="NW23" s="104" t="str">
        <f t="shared" si="202"/>
        <v/>
      </c>
      <c r="NX23" s="105" t="str">
        <f t="shared" si="203"/>
        <v/>
      </c>
      <c r="NY23" s="109" t="str">
        <f t="shared" si="204"/>
        <v/>
      </c>
      <c r="OA23" s="104">
        <f t="shared" si="205"/>
        <v>11.45</v>
      </c>
      <c r="OB23" s="104">
        <f t="shared" si="206"/>
        <v>11.8125</v>
      </c>
      <c r="OC23" s="104">
        <f t="shared" si="207"/>
        <v>13.771333333333335</v>
      </c>
      <c r="OD23" s="104">
        <f t="shared" si="208"/>
        <v>13.653499999999999</v>
      </c>
      <c r="OE23" s="104">
        <f t="shared" si="209"/>
        <v>5.8718750000000002</v>
      </c>
      <c r="OF23" s="104">
        <f t="shared" si="210"/>
        <v>10.8</v>
      </c>
      <c r="OG23" s="104">
        <f t="shared" si="211"/>
        <v>14</v>
      </c>
      <c r="OH23" s="104">
        <f t="shared" si="212"/>
        <v>3.6749999999999998</v>
      </c>
      <c r="OI23" s="104" t="str">
        <f t="shared" si="213"/>
        <v/>
      </c>
      <c r="OJ23" s="104" t="str">
        <f t="shared" si="214"/>
        <v/>
      </c>
      <c r="OK23" s="104" t="str">
        <f t="shared" si="215"/>
        <v/>
      </c>
      <c r="OL23" s="104" t="str">
        <f t="shared" si="216"/>
        <v/>
      </c>
      <c r="OM23" s="134"/>
      <c r="ON23" s="104">
        <f t="shared" si="217"/>
        <v>9.4853472222222237</v>
      </c>
      <c r="OO23" s="104">
        <f t="shared" si="218"/>
        <v>5.3661458333333334</v>
      </c>
      <c r="OP23" s="104">
        <f t="shared" si="219"/>
        <v>9.2321597222222227</v>
      </c>
      <c r="OQ23" s="104">
        <f t="shared" si="220"/>
        <v>11.293409722222226</v>
      </c>
      <c r="OR23" s="105">
        <f t="shared" si="221"/>
        <v>25</v>
      </c>
      <c r="OS23" s="105">
        <f t="shared" si="222"/>
        <v>30</v>
      </c>
      <c r="OT23" s="134"/>
      <c r="OU23" s="109">
        <f t="shared" si="223"/>
        <v>11</v>
      </c>
      <c r="OW23" s="95" t="s">
        <v>35</v>
      </c>
      <c r="OX23" s="95" t="s">
        <v>35</v>
      </c>
      <c r="OY23" s="95" t="s">
        <v>35</v>
      </c>
      <c r="OZ23" s="95" t="s">
        <v>35</v>
      </c>
      <c r="PA23" s="95"/>
      <c r="PB23" s="95" t="s">
        <v>35</v>
      </c>
      <c r="PC23" s="95"/>
      <c r="PD23" s="95"/>
      <c r="PE23" s="95"/>
      <c r="PF23" s="95"/>
    </row>
    <row r="24" spans="1:422" s="3" customFormat="1" x14ac:dyDescent="0.3">
      <c r="A24" s="103">
        <f t="shared" si="224"/>
        <v>5</v>
      </c>
      <c r="B24" s="195" t="s">
        <v>313</v>
      </c>
      <c r="C24" s="195" t="s">
        <v>313</v>
      </c>
      <c r="D24" s="195" t="s">
        <v>335</v>
      </c>
      <c r="E24" s="196"/>
      <c r="F24" s="102">
        <v>9.75</v>
      </c>
      <c r="G24" s="102">
        <v>10.75</v>
      </c>
      <c r="H24" s="104">
        <f t="shared" si="1"/>
        <v>10.350000000000001</v>
      </c>
      <c r="I24" s="102"/>
      <c r="J24" s="104">
        <f t="shared" si="2"/>
        <v>10.350000000000001</v>
      </c>
      <c r="K24" s="102">
        <v>9</v>
      </c>
      <c r="L24" s="102">
        <v>8.5</v>
      </c>
      <c r="M24" s="104">
        <f t="shared" si="3"/>
        <v>8.6999999999999993</v>
      </c>
      <c r="N24" s="102">
        <v>12</v>
      </c>
      <c r="O24" s="104">
        <f t="shared" si="4"/>
        <v>10.799999999999999</v>
      </c>
      <c r="P24" s="102"/>
      <c r="Q24" s="102"/>
      <c r="R24" s="104" t="str">
        <f t="shared" si="5"/>
        <v/>
      </c>
      <c r="S24" s="118"/>
      <c r="T24" s="104" t="str">
        <f t="shared" si="6"/>
        <v/>
      </c>
      <c r="U24" s="102"/>
      <c r="V24" s="102"/>
      <c r="W24" s="104" t="str">
        <f t="shared" si="7"/>
        <v/>
      </c>
      <c r="X24" s="118"/>
      <c r="Y24" s="104" t="str">
        <f t="shared" si="8"/>
        <v/>
      </c>
      <c r="Z24" s="102"/>
      <c r="AA24" s="102"/>
      <c r="AB24" s="104" t="str">
        <f t="shared" si="9"/>
        <v/>
      </c>
      <c r="AC24" s="102"/>
      <c r="AD24" s="104" t="str">
        <f t="shared" si="10"/>
        <v/>
      </c>
      <c r="AE24" s="104">
        <f t="shared" si="11"/>
        <v>9.375</v>
      </c>
      <c r="AF24" s="104">
        <f t="shared" si="12"/>
        <v>9.625</v>
      </c>
      <c r="AG24" s="104">
        <f t="shared" si="13"/>
        <v>9.5250000000000004</v>
      </c>
      <c r="AH24" s="104">
        <f t="shared" si="14"/>
        <v>6</v>
      </c>
      <c r="AI24" s="104">
        <f t="shared" si="15"/>
        <v>10.574999999999999</v>
      </c>
      <c r="AJ24" s="105">
        <f t="shared" si="16"/>
        <v>5</v>
      </c>
      <c r="AK24" s="109">
        <f t="shared" si="17"/>
        <v>20</v>
      </c>
      <c r="AL24" s="102">
        <v>12</v>
      </c>
      <c r="AM24" s="102">
        <v>13.5</v>
      </c>
      <c r="AN24" s="104">
        <f t="shared" si="18"/>
        <v>12.9</v>
      </c>
      <c r="AO24" s="102"/>
      <c r="AP24" s="104">
        <f t="shared" si="19"/>
        <v>12.9</v>
      </c>
      <c r="AQ24" s="102">
        <v>13</v>
      </c>
      <c r="AR24" s="102">
        <v>12</v>
      </c>
      <c r="AS24" s="104">
        <f t="shared" si="20"/>
        <v>12.399999999999999</v>
      </c>
      <c r="AT24" s="102"/>
      <c r="AU24" s="104">
        <f t="shared" si="21"/>
        <v>12.399999999999999</v>
      </c>
      <c r="AV24" s="102"/>
      <c r="AW24" s="102"/>
      <c r="AX24" s="104" t="str">
        <f t="shared" si="22"/>
        <v/>
      </c>
      <c r="AY24" s="118"/>
      <c r="AZ24" s="104" t="str">
        <f t="shared" si="23"/>
        <v/>
      </c>
      <c r="BA24" s="102"/>
      <c r="BB24" s="102"/>
      <c r="BC24" s="104" t="str">
        <f t="shared" si="24"/>
        <v/>
      </c>
      <c r="BD24" s="118"/>
      <c r="BE24" s="104" t="str">
        <f t="shared" si="25"/>
        <v/>
      </c>
      <c r="BF24" s="102"/>
      <c r="BG24" s="102"/>
      <c r="BH24" s="104" t="str">
        <f t="shared" si="26"/>
        <v/>
      </c>
      <c r="BI24" s="102"/>
      <c r="BJ24" s="104" t="str">
        <f t="shared" si="27"/>
        <v/>
      </c>
      <c r="BK24" s="104">
        <f t="shared" si="28"/>
        <v>12.625</v>
      </c>
      <c r="BL24" s="104">
        <f t="shared" si="29"/>
        <v>12.5625</v>
      </c>
      <c r="BM24" s="104">
        <f t="shared" si="30"/>
        <v>12.587499999999999</v>
      </c>
      <c r="BN24" s="104" t="str">
        <f t="shared" si="31"/>
        <v/>
      </c>
      <c r="BO24" s="104">
        <f t="shared" si="32"/>
        <v>12.587499999999999</v>
      </c>
      <c r="BP24" s="105">
        <f t="shared" si="33"/>
        <v>5</v>
      </c>
      <c r="BQ24" s="109">
        <f t="shared" si="34"/>
        <v>8</v>
      </c>
      <c r="BR24" s="102">
        <v>9.07</v>
      </c>
      <c r="BS24" s="102">
        <v>12.5</v>
      </c>
      <c r="BT24" s="104">
        <f t="shared" si="35"/>
        <v>11.128</v>
      </c>
      <c r="BU24" s="102"/>
      <c r="BV24" s="104">
        <f t="shared" si="36"/>
        <v>11.128</v>
      </c>
      <c r="BW24" s="102">
        <v>11.463333333333333</v>
      </c>
      <c r="BX24" s="102">
        <v>15.5</v>
      </c>
      <c r="BY24" s="104">
        <f t="shared" si="37"/>
        <v>13.885333333333332</v>
      </c>
      <c r="BZ24" s="102"/>
      <c r="CA24" s="104">
        <f t="shared" si="38"/>
        <v>13.885333333333332</v>
      </c>
      <c r="CB24" s="102"/>
      <c r="CC24" s="102"/>
      <c r="CD24" s="104" t="str">
        <f t="shared" si="39"/>
        <v/>
      </c>
      <c r="CE24" s="118"/>
      <c r="CF24" s="104" t="str">
        <f t="shared" si="40"/>
        <v/>
      </c>
      <c r="CG24" s="102"/>
      <c r="CH24" s="102"/>
      <c r="CI24" s="104" t="str">
        <f t="shared" si="41"/>
        <v/>
      </c>
      <c r="CJ24" s="118"/>
      <c r="CK24" s="104" t="str">
        <f t="shared" si="42"/>
        <v/>
      </c>
      <c r="CL24" s="102"/>
      <c r="CM24" s="102"/>
      <c r="CN24" s="104" t="str">
        <f t="shared" si="43"/>
        <v/>
      </c>
      <c r="CO24" s="102"/>
      <c r="CP24" s="104" t="str">
        <f t="shared" si="44"/>
        <v/>
      </c>
      <c r="CQ24" s="104">
        <f t="shared" si="45"/>
        <v>10.266666666666666</v>
      </c>
      <c r="CR24" s="104">
        <f t="shared" si="46"/>
        <v>14</v>
      </c>
      <c r="CS24" s="104">
        <f t="shared" si="47"/>
        <v>12.506666666666666</v>
      </c>
      <c r="CT24" s="104" t="str">
        <f t="shared" si="48"/>
        <v/>
      </c>
      <c r="CU24" s="104">
        <f t="shared" si="49"/>
        <v>12.506666666666666</v>
      </c>
      <c r="CV24" s="105">
        <f t="shared" si="50"/>
        <v>5</v>
      </c>
      <c r="CW24" s="109">
        <f t="shared" si="51"/>
        <v>6</v>
      </c>
      <c r="CX24" s="102">
        <v>11.54</v>
      </c>
      <c r="CY24" s="102">
        <v>11</v>
      </c>
      <c r="CZ24" s="104">
        <f t="shared" si="52"/>
        <v>11.215999999999999</v>
      </c>
      <c r="DA24" s="102"/>
      <c r="DB24" s="104">
        <f t="shared" si="53"/>
        <v>11.215999999999999</v>
      </c>
      <c r="DC24" s="102">
        <v>14</v>
      </c>
      <c r="DD24" s="102">
        <v>14</v>
      </c>
      <c r="DE24" s="104">
        <f t="shared" si="54"/>
        <v>14</v>
      </c>
      <c r="DF24" s="102"/>
      <c r="DG24" s="104">
        <f t="shared" si="55"/>
        <v>14</v>
      </c>
      <c r="DH24" s="102">
        <v>17.36</v>
      </c>
      <c r="DI24" s="102">
        <v>9</v>
      </c>
      <c r="DJ24" s="104">
        <f t="shared" si="56"/>
        <v>12.343999999999999</v>
      </c>
      <c r="DK24" s="118"/>
      <c r="DL24" s="104">
        <f t="shared" si="57"/>
        <v>12.343999999999999</v>
      </c>
      <c r="DM24" s="102"/>
      <c r="DN24" s="102"/>
      <c r="DO24" s="104" t="str">
        <f t="shared" si="58"/>
        <v/>
      </c>
      <c r="DP24" s="118"/>
      <c r="DQ24" s="104" t="str">
        <f t="shared" si="59"/>
        <v/>
      </c>
      <c r="DR24" s="102"/>
      <c r="DS24" s="102"/>
      <c r="DT24" s="104" t="str">
        <f t="shared" si="60"/>
        <v/>
      </c>
      <c r="DU24" s="102"/>
      <c r="DV24" s="104" t="str">
        <f t="shared" si="61"/>
        <v/>
      </c>
      <c r="DW24" s="104">
        <f t="shared" si="62"/>
        <v>14.127500000000001</v>
      </c>
      <c r="DX24" s="104">
        <f t="shared" si="63"/>
        <v>11.3125</v>
      </c>
      <c r="DY24" s="104">
        <f t="shared" si="64"/>
        <v>12.438499999999999</v>
      </c>
      <c r="DZ24" s="104" t="str">
        <f t="shared" si="65"/>
        <v/>
      </c>
      <c r="EA24" s="104">
        <f t="shared" si="66"/>
        <v>12.438499999999999</v>
      </c>
      <c r="EB24" s="105">
        <f t="shared" si="67"/>
        <v>5</v>
      </c>
      <c r="EC24" s="109">
        <f t="shared" si="68"/>
        <v>16</v>
      </c>
      <c r="ED24" s="102">
        <v>9.5</v>
      </c>
      <c r="EE24" s="102">
        <v>8.25</v>
      </c>
      <c r="EF24" s="104">
        <f t="shared" si="69"/>
        <v>8.75</v>
      </c>
      <c r="EG24" s="102">
        <v>2.25</v>
      </c>
      <c r="EH24" s="104">
        <f t="shared" si="70"/>
        <v>8.75</v>
      </c>
      <c r="EI24" s="102">
        <v>14</v>
      </c>
      <c r="EJ24" s="102">
        <v>1</v>
      </c>
      <c r="EK24" s="104">
        <f t="shared" si="71"/>
        <v>6.2</v>
      </c>
      <c r="EL24" s="102">
        <v>3.75</v>
      </c>
      <c r="EM24" s="104">
        <f t="shared" si="72"/>
        <v>6.2</v>
      </c>
      <c r="EN24" s="102">
        <v>14</v>
      </c>
      <c r="EO24" s="102">
        <v>4.25</v>
      </c>
      <c r="EP24" s="104">
        <f t="shared" si="73"/>
        <v>8.15</v>
      </c>
      <c r="EQ24" s="118">
        <v>1.25</v>
      </c>
      <c r="ER24" s="104">
        <f t="shared" si="74"/>
        <v>8.15</v>
      </c>
      <c r="ES24" s="102"/>
      <c r="ET24" s="102"/>
      <c r="EU24" s="104" t="str">
        <f t="shared" si="75"/>
        <v/>
      </c>
      <c r="EV24" s="118"/>
      <c r="EW24" s="104" t="str">
        <f t="shared" si="76"/>
        <v/>
      </c>
      <c r="EX24" s="102"/>
      <c r="EY24" s="102"/>
      <c r="EZ24" s="104" t="str">
        <f t="shared" si="77"/>
        <v/>
      </c>
      <c r="FA24" s="102"/>
      <c r="FB24" s="104" t="str">
        <f t="shared" si="78"/>
        <v/>
      </c>
      <c r="FC24" s="104">
        <f t="shared" si="79"/>
        <v>12.59375</v>
      </c>
      <c r="FD24" s="104">
        <f t="shared" si="80"/>
        <v>3.875</v>
      </c>
      <c r="FE24" s="104">
        <f t="shared" si="81"/>
        <v>7.3624999999999998</v>
      </c>
      <c r="FF24" s="104">
        <f t="shared" si="82"/>
        <v>2.8125</v>
      </c>
      <c r="FG24" s="104">
        <f t="shared" si="83"/>
        <v>7.3624999999999998</v>
      </c>
      <c r="FH24" s="105">
        <f t="shared" si="84"/>
        <v>0</v>
      </c>
      <c r="FI24" s="109">
        <f t="shared" si="85"/>
        <v>15</v>
      </c>
      <c r="FJ24" s="102">
        <v>12</v>
      </c>
      <c r="FK24" s="102">
        <v>12</v>
      </c>
      <c r="FL24" s="104">
        <f t="shared" si="86"/>
        <v>12</v>
      </c>
      <c r="FM24" s="102"/>
      <c r="FN24" s="104">
        <f t="shared" si="87"/>
        <v>12</v>
      </c>
      <c r="FO24" s="102">
        <v>8.5</v>
      </c>
      <c r="FP24" s="102">
        <v>8.5</v>
      </c>
      <c r="FQ24" s="104">
        <f t="shared" si="88"/>
        <v>8.5</v>
      </c>
      <c r="FR24" s="102"/>
      <c r="FS24" s="104">
        <f t="shared" si="89"/>
        <v>8.5</v>
      </c>
      <c r="FT24" s="102"/>
      <c r="FU24" s="102"/>
      <c r="FV24" s="104" t="str">
        <f t="shared" si="90"/>
        <v/>
      </c>
      <c r="FW24" s="118"/>
      <c r="FX24" s="104" t="str">
        <f t="shared" si="91"/>
        <v/>
      </c>
      <c r="FY24" s="102"/>
      <c r="FZ24" s="102"/>
      <c r="GA24" s="104" t="str">
        <f t="shared" si="92"/>
        <v/>
      </c>
      <c r="GB24" s="118"/>
      <c r="GC24" s="104" t="str">
        <f t="shared" si="93"/>
        <v/>
      </c>
      <c r="GD24" s="102"/>
      <c r="GE24" s="102"/>
      <c r="GF24" s="104" t="str">
        <f t="shared" si="94"/>
        <v/>
      </c>
      <c r="GG24" s="102"/>
      <c r="GH24" s="104" t="str">
        <f t="shared" si="95"/>
        <v/>
      </c>
      <c r="GI24" s="104">
        <f t="shared" si="96"/>
        <v>10.25</v>
      </c>
      <c r="GJ24" s="104">
        <f t="shared" si="97"/>
        <v>10.25</v>
      </c>
      <c r="GK24" s="104">
        <f t="shared" si="98"/>
        <v>10.25</v>
      </c>
      <c r="GL24" s="104" t="str">
        <f t="shared" si="99"/>
        <v/>
      </c>
      <c r="GM24" s="104">
        <f t="shared" si="100"/>
        <v>10.25</v>
      </c>
      <c r="GN24" s="105">
        <f t="shared" si="101"/>
        <v>3</v>
      </c>
      <c r="GO24" s="109">
        <f t="shared" si="102"/>
        <v>15</v>
      </c>
      <c r="GP24" s="102"/>
      <c r="GQ24" s="102"/>
      <c r="GR24" s="104" t="str">
        <f t="shared" si="103"/>
        <v/>
      </c>
      <c r="GS24" s="102"/>
      <c r="GT24" s="104" t="str">
        <f t="shared" si="104"/>
        <v/>
      </c>
      <c r="GU24" s="102"/>
      <c r="GV24" s="102"/>
      <c r="GW24" s="104" t="str">
        <f t="shared" si="105"/>
        <v/>
      </c>
      <c r="GX24" s="102"/>
      <c r="GY24" s="104" t="str">
        <f t="shared" si="106"/>
        <v/>
      </c>
      <c r="GZ24" s="102">
        <v>15.5</v>
      </c>
      <c r="HA24" s="102"/>
      <c r="HB24" s="104">
        <f t="shared" si="107"/>
        <v>15.5</v>
      </c>
      <c r="HC24" s="118"/>
      <c r="HD24" s="104">
        <f t="shared" si="108"/>
        <v>15.5</v>
      </c>
      <c r="HE24" s="102"/>
      <c r="HF24" s="102"/>
      <c r="HG24" s="104" t="str">
        <f t="shared" si="109"/>
        <v/>
      </c>
      <c r="HH24" s="118"/>
      <c r="HI24" s="104" t="str">
        <f t="shared" si="110"/>
        <v/>
      </c>
      <c r="HJ24" s="102"/>
      <c r="HK24" s="102"/>
      <c r="HL24" s="104" t="str">
        <f t="shared" si="111"/>
        <v/>
      </c>
      <c r="HM24" s="102"/>
      <c r="HN24" s="104" t="str">
        <f t="shared" si="112"/>
        <v/>
      </c>
      <c r="HO24" s="104">
        <f t="shared" si="113"/>
        <v>15.5</v>
      </c>
      <c r="HP24" s="104" t="str">
        <f t="shared" si="114"/>
        <v/>
      </c>
      <c r="HQ24" s="104">
        <f t="shared" si="115"/>
        <v>15.5</v>
      </c>
      <c r="HR24" s="104" t="str">
        <f t="shared" si="116"/>
        <v/>
      </c>
      <c r="HS24" s="104">
        <f t="shared" si="117"/>
        <v>15.5</v>
      </c>
      <c r="HT24" s="105">
        <f t="shared" si="118"/>
        <v>2</v>
      </c>
      <c r="HU24" s="109">
        <f t="shared" si="119"/>
        <v>2</v>
      </c>
      <c r="HV24" s="102">
        <v>6.5</v>
      </c>
      <c r="HW24" s="102">
        <v>14.75</v>
      </c>
      <c r="HX24" s="104">
        <f t="shared" si="120"/>
        <v>11.45</v>
      </c>
      <c r="HY24" s="102"/>
      <c r="HZ24" s="104">
        <f t="shared" si="121"/>
        <v>11.45</v>
      </c>
      <c r="IA24" s="102"/>
      <c r="IB24" s="102"/>
      <c r="IC24" s="104" t="str">
        <f t="shared" si="122"/>
        <v/>
      </c>
      <c r="ID24" s="102"/>
      <c r="IE24" s="104" t="str">
        <f t="shared" si="123"/>
        <v/>
      </c>
      <c r="IF24" s="102"/>
      <c r="IG24" s="102"/>
      <c r="IH24" s="104" t="str">
        <f t="shared" si="124"/>
        <v/>
      </c>
      <c r="II24" s="118"/>
      <c r="IJ24" s="104" t="str">
        <f t="shared" si="125"/>
        <v/>
      </c>
      <c r="IK24" s="102"/>
      <c r="IL24" s="102"/>
      <c r="IM24" s="104" t="str">
        <f t="shared" si="126"/>
        <v/>
      </c>
      <c r="IN24" s="118"/>
      <c r="IO24" s="104" t="str">
        <f t="shared" si="127"/>
        <v/>
      </c>
      <c r="IP24" s="102"/>
      <c r="IQ24" s="102"/>
      <c r="IR24" s="104" t="str">
        <f t="shared" si="128"/>
        <v/>
      </c>
      <c r="IS24" s="102"/>
      <c r="IT24" s="104" t="str">
        <f t="shared" si="129"/>
        <v/>
      </c>
      <c r="IU24" s="104">
        <f t="shared" si="130"/>
        <v>3.25</v>
      </c>
      <c r="IV24" s="104">
        <f t="shared" si="131"/>
        <v>7.375</v>
      </c>
      <c r="IW24" s="104">
        <f t="shared" si="132"/>
        <v>5.7249999999999996</v>
      </c>
      <c r="IX24" s="104" t="str">
        <f t="shared" si="133"/>
        <v/>
      </c>
      <c r="IY24" s="104">
        <f t="shared" si="134"/>
        <v>5.7249999999999996</v>
      </c>
      <c r="IZ24" s="105">
        <f t="shared" si="135"/>
        <v>0</v>
      </c>
      <c r="JA24" s="109">
        <f t="shared" si="136"/>
        <v>8</v>
      </c>
      <c r="JB24" s="102"/>
      <c r="JC24" s="102"/>
      <c r="JD24" s="104" t="str">
        <f t="shared" si="137"/>
        <v/>
      </c>
      <c r="JE24" s="102"/>
      <c r="JF24" s="104" t="str">
        <f t="shared" si="138"/>
        <v/>
      </c>
      <c r="JG24" s="102"/>
      <c r="JH24" s="102"/>
      <c r="JI24" s="104" t="str">
        <f t="shared" si="139"/>
        <v/>
      </c>
      <c r="JJ24" s="102"/>
      <c r="JK24" s="104" t="str">
        <f t="shared" si="140"/>
        <v/>
      </c>
      <c r="JL24" s="102"/>
      <c r="JM24" s="102"/>
      <c r="JN24" s="104" t="str">
        <f t="shared" si="141"/>
        <v/>
      </c>
      <c r="JO24" s="118"/>
      <c r="JP24" s="104" t="str">
        <f t="shared" si="142"/>
        <v/>
      </c>
      <c r="JQ24" s="102"/>
      <c r="JR24" s="102"/>
      <c r="JS24" s="104" t="str">
        <f t="shared" si="143"/>
        <v/>
      </c>
      <c r="JT24" s="118"/>
      <c r="JU24" s="104" t="str">
        <f t="shared" si="144"/>
        <v/>
      </c>
      <c r="JV24" s="102"/>
      <c r="JW24" s="102"/>
      <c r="JX24" s="104" t="str">
        <f t="shared" si="145"/>
        <v/>
      </c>
      <c r="JY24" s="102"/>
      <c r="JZ24" s="104" t="str">
        <f t="shared" si="146"/>
        <v/>
      </c>
      <c r="KA24" s="104" t="str">
        <f t="shared" si="147"/>
        <v/>
      </c>
      <c r="KB24" s="104" t="str">
        <f t="shared" si="148"/>
        <v/>
      </c>
      <c r="KC24" s="104" t="str">
        <f t="shared" si="149"/>
        <v/>
      </c>
      <c r="KD24" s="104" t="str">
        <f t="shared" si="150"/>
        <v/>
      </c>
      <c r="KE24" s="104" t="str">
        <f t="shared" si="151"/>
        <v/>
      </c>
      <c r="KF24" s="105" t="str">
        <f t="shared" si="152"/>
        <v/>
      </c>
      <c r="KG24" s="109" t="str">
        <f t="shared" si="153"/>
        <v/>
      </c>
      <c r="KH24" s="102"/>
      <c r="KI24" s="102"/>
      <c r="KJ24" s="104" t="str">
        <f t="shared" si="154"/>
        <v/>
      </c>
      <c r="KK24" s="102"/>
      <c r="KL24" s="104" t="str">
        <f t="shared" si="155"/>
        <v/>
      </c>
      <c r="KM24" s="102"/>
      <c r="KN24" s="102"/>
      <c r="KO24" s="104" t="str">
        <f t="shared" si="156"/>
        <v/>
      </c>
      <c r="KP24" s="102"/>
      <c r="KQ24" s="104" t="str">
        <f t="shared" si="157"/>
        <v/>
      </c>
      <c r="KR24" s="102"/>
      <c r="KS24" s="102"/>
      <c r="KT24" s="104" t="str">
        <f t="shared" si="158"/>
        <v/>
      </c>
      <c r="KU24" s="118"/>
      <c r="KV24" s="104" t="str">
        <f t="shared" si="159"/>
        <v/>
      </c>
      <c r="KW24" s="102"/>
      <c r="KX24" s="102"/>
      <c r="KY24" s="104" t="str">
        <f t="shared" si="160"/>
        <v/>
      </c>
      <c r="KZ24" s="118"/>
      <c r="LA24" s="104" t="str">
        <f t="shared" si="161"/>
        <v/>
      </c>
      <c r="LB24" s="102"/>
      <c r="LC24" s="102"/>
      <c r="LD24" s="104" t="str">
        <f t="shared" si="162"/>
        <v/>
      </c>
      <c r="LE24" s="102"/>
      <c r="LF24" s="104" t="str">
        <f t="shared" si="163"/>
        <v/>
      </c>
      <c r="LG24" s="104" t="str">
        <f t="shared" si="164"/>
        <v/>
      </c>
      <c r="LH24" s="104" t="str">
        <f t="shared" si="165"/>
        <v/>
      </c>
      <c r="LI24" s="104" t="str">
        <f t="shared" si="166"/>
        <v/>
      </c>
      <c r="LJ24" s="104" t="str">
        <f t="shared" si="167"/>
        <v/>
      </c>
      <c r="LK24" s="104" t="str">
        <f t="shared" si="168"/>
        <v/>
      </c>
      <c r="LL24" s="105" t="str">
        <f t="shared" si="169"/>
        <v/>
      </c>
      <c r="LM24" s="109" t="str">
        <f t="shared" si="170"/>
        <v/>
      </c>
      <c r="LN24" s="102"/>
      <c r="LO24" s="102"/>
      <c r="LP24" s="104" t="str">
        <f t="shared" si="171"/>
        <v/>
      </c>
      <c r="LQ24" s="102"/>
      <c r="LR24" s="104" t="str">
        <f t="shared" si="172"/>
        <v/>
      </c>
      <c r="LS24" s="102"/>
      <c r="LT24" s="102"/>
      <c r="LU24" s="104" t="str">
        <f t="shared" si="173"/>
        <v/>
      </c>
      <c r="LV24" s="102"/>
      <c r="LW24" s="104" t="str">
        <f t="shared" si="174"/>
        <v/>
      </c>
      <c r="LX24" s="102"/>
      <c r="LY24" s="102"/>
      <c r="LZ24" s="104" t="str">
        <f t="shared" si="175"/>
        <v/>
      </c>
      <c r="MA24" s="118"/>
      <c r="MB24" s="104" t="str">
        <f t="shared" si="176"/>
        <v/>
      </c>
      <c r="MC24" s="102"/>
      <c r="MD24" s="102"/>
      <c r="ME24" s="104" t="str">
        <f t="shared" si="177"/>
        <v/>
      </c>
      <c r="MF24" s="118"/>
      <c r="MG24" s="104" t="str">
        <f t="shared" si="178"/>
        <v/>
      </c>
      <c r="MH24" s="102"/>
      <c r="MI24" s="102"/>
      <c r="MJ24" s="104" t="str">
        <f t="shared" si="179"/>
        <v/>
      </c>
      <c r="MK24" s="102"/>
      <c r="ML24" s="104" t="str">
        <f t="shared" si="180"/>
        <v/>
      </c>
      <c r="MM24" s="104" t="str">
        <f t="shared" si="181"/>
        <v/>
      </c>
      <c r="MN24" s="104" t="str">
        <f t="shared" si="182"/>
        <v/>
      </c>
      <c r="MO24" s="104" t="str">
        <f t="shared" si="183"/>
        <v/>
      </c>
      <c r="MP24" s="104" t="str">
        <f t="shared" si="184"/>
        <v/>
      </c>
      <c r="MQ24" s="104" t="str">
        <f t="shared" si="185"/>
        <v/>
      </c>
      <c r="MR24" s="105" t="str">
        <f t="shared" si="186"/>
        <v/>
      </c>
      <c r="MS24" s="109" t="str">
        <f t="shared" si="187"/>
        <v/>
      </c>
      <c r="MT24" s="102"/>
      <c r="MU24" s="102"/>
      <c r="MV24" s="104" t="str">
        <f t="shared" si="188"/>
        <v/>
      </c>
      <c r="MW24" s="102"/>
      <c r="MX24" s="104" t="str">
        <f t="shared" si="189"/>
        <v/>
      </c>
      <c r="MY24" s="102"/>
      <c r="MZ24" s="102"/>
      <c r="NA24" s="104" t="str">
        <f t="shared" si="190"/>
        <v/>
      </c>
      <c r="NB24" s="102"/>
      <c r="NC24" s="104" t="str">
        <f t="shared" si="191"/>
        <v/>
      </c>
      <c r="ND24" s="102"/>
      <c r="NE24" s="102"/>
      <c r="NF24" s="104" t="str">
        <f t="shared" si="192"/>
        <v/>
      </c>
      <c r="NG24" s="118"/>
      <c r="NH24" s="104" t="str">
        <f t="shared" si="193"/>
        <v/>
      </c>
      <c r="NI24" s="102"/>
      <c r="NJ24" s="102"/>
      <c r="NK24" s="104" t="str">
        <f t="shared" si="194"/>
        <v/>
      </c>
      <c r="NL24" s="118"/>
      <c r="NM24" s="104" t="str">
        <f t="shared" si="195"/>
        <v/>
      </c>
      <c r="NN24" s="102"/>
      <c r="NO24" s="102"/>
      <c r="NP24" s="104" t="str">
        <f t="shared" si="196"/>
        <v/>
      </c>
      <c r="NQ24" s="102"/>
      <c r="NR24" s="104" t="str">
        <f t="shared" si="197"/>
        <v/>
      </c>
      <c r="NS24" s="104" t="str">
        <f t="shared" si="198"/>
        <v/>
      </c>
      <c r="NT24" s="104" t="str">
        <f t="shared" si="199"/>
        <v/>
      </c>
      <c r="NU24" s="104" t="str">
        <f t="shared" si="200"/>
        <v/>
      </c>
      <c r="NV24" s="104" t="str">
        <f t="shared" si="201"/>
        <v/>
      </c>
      <c r="NW24" s="104" t="str">
        <f t="shared" si="202"/>
        <v/>
      </c>
      <c r="NX24" s="105" t="str">
        <f t="shared" si="203"/>
        <v/>
      </c>
      <c r="NY24" s="109" t="str">
        <f t="shared" si="204"/>
        <v/>
      </c>
      <c r="OA24" s="104">
        <f t="shared" si="205"/>
        <v>10.574999999999999</v>
      </c>
      <c r="OB24" s="104">
        <f t="shared" si="206"/>
        <v>12.587499999999999</v>
      </c>
      <c r="OC24" s="104">
        <f t="shared" si="207"/>
        <v>12.506666666666666</v>
      </c>
      <c r="OD24" s="104">
        <f t="shared" si="208"/>
        <v>12.438499999999999</v>
      </c>
      <c r="OE24" s="104">
        <f t="shared" si="209"/>
        <v>7.3624999999999998</v>
      </c>
      <c r="OF24" s="104">
        <f t="shared" si="210"/>
        <v>10.25</v>
      </c>
      <c r="OG24" s="104">
        <f t="shared" si="211"/>
        <v>15.5</v>
      </c>
      <c r="OH24" s="104">
        <f t="shared" si="212"/>
        <v>5.7249999999999996</v>
      </c>
      <c r="OI24" s="104" t="str">
        <f t="shared" si="213"/>
        <v/>
      </c>
      <c r="OJ24" s="104" t="str">
        <f t="shared" si="214"/>
        <v/>
      </c>
      <c r="OK24" s="104" t="str">
        <f t="shared" si="215"/>
        <v/>
      </c>
      <c r="OL24" s="104" t="str">
        <f t="shared" si="216"/>
        <v/>
      </c>
      <c r="OM24" s="133"/>
      <c r="ON24" s="104">
        <f t="shared" si="217"/>
        <v>9.7042361111111095</v>
      </c>
      <c r="OO24" s="104">
        <f t="shared" si="218"/>
        <v>8.2166666666666668</v>
      </c>
      <c r="OP24" s="104">
        <f t="shared" si="219"/>
        <v>11.019194444444445</v>
      </c>
      <c r="OQ24" s="104">
        <f t="shared" si="220"/>
        <v>11.194194444444443</v>
      </c>
      <c r="OR24" s="105">
        <f t="shared" si="221"/>
        <v>25</v>
      </c>
      <c r="OS24" s="105">
        <f t="shared" si="222"/>
        <v>30</v>
      </c>
      <c r="OT24" s="133"/>
      <c r="OU24" s="109">
        <f t="shared" si="223"/>
        <v>13</v>
      </c>
      <c r="OW24" s="95" t="s">
        <v>34</v>
      </c>
      <c r="OX24" s="95" t="s">
        <v>35</v>
      </c>
      <c r="OY24" s="95" t="s">
        <v>35</v>
      </c>
      <c r="OZ24" s="95" t="s">
        <v>34</v>
      </c>
      <c r="PA24" s="95"/>
      <c r="PB24" s="95" t="s">
        <v>34</v>
      </c>
      <c r="PC24" s="95"/>
      <c r="PD24" s="95"/>
      <c r="PE24" s="95"/>
      <c r="PF24" s="95"/>
    </row>
    <row r="25" spans="1:422" x14ac:dyDescent="0.3">
      <c r="A25" s="103">
        <f t="shared" si="224"/>
        <v>6</v>
      </c>
      <c r="B25" s="195" t="s">
        <v>309</v>
      </c>
      <c r="C25" s="195" t="s">
        <v>309</v>
      </c>
      <c r="D25" s="195" t="s">
        <v>331</v>
      </c>
      <c r="E25" s="196"/>
      <c r="F25" s="102">
        <v>14.75</v>
      </c>
      <c r="G25" s="102">
        <v>13</v>
      </c>
      <c r="H25" s="104">
        <f t="shared" si="1"/>
        <v>13.7</v>
      </c>
      <c r="I25" s="102"/>
      <c r="J25" s="104">
        <f t="shared" si="2"/>
        <v>13.7</v>
      </c>
      <c r="K25" s="102">
        <v>15.5</v>
      </c>
      <c r="L25" s="102">
        <v>16</v>
      </c>
      <c r="M25" s="104">
        <f t="shared" si="3"/>
        <v>15.8</v>
      </c>
      <c r="N25" s="102"/>
      <c r="O25" s="104">
        <f t="shared" si="4"/>
        <v>15.8</v>
      </c>
      <c r="P25" s="102"/>
      <c r="Q25" s="102"/>
      <c r="R25" s="104" t="str">
        <f t="shared" si="5"/>
        <v/>
      </c>
      <c r="S25" s="118"/>
      <c r="T25" s="104" t="str">
        <f t="shared" si="6"/>
        <v/>
      </c>
      <c r="U25" s="102"/>
      <c r="V25" s="102"/>
      <c r="W25" s="104" t="str">
        <f t="shared" si="7"/>
        <v/>
      </c>
      <c r="X25" s="118"/>
      <c r="Y25" s="104" t="str">
        <f t="shared" si="8"/>
        <v/>
      </c>
      <c r="Z25" s="102"/>
      <c r="AA25" s="102"/>
      <c r="AB25" s="104" t="str">
        <f t="shared" si="9"/>
        <v/>
      </c>
      <c r="AC25" s="102"/>
      <c r="AD25" s="104" t="str">
        <f t="shared" si="10"/>
        <v/>
      </c>
      <c r="AE25" s="104">
        <f t="shared" si="11"/>
        <v>15.125</v>
      </c>
      <c r="AF25" s="104">
        <f t="shared" si="12"/>
        <v>14.5</v>
      </c>
      <c r="AG25" s="104">
        <f t="shared" si="13"/>
        <v>14.75</v>
      </c>
      <c r="AH25" s="104" t="str">
        <f t="shared" si="14"/>
        <v/>
      </c>
      <c r="AI25" s="104">
        <f t="shared" si="15"/>
        <v>14.75</v>
      </c>
      <c r="AJ25" s="105">
        <f t="shared" si="16"/>
        <v>5</v>
      </c>
      <c r="AK25" s="109">
        <f t="shared" si="17"/>
        <v>2</v>
      </c>
      <c r="AL25" s="102">
        <v>14</v>
      </c>
      <c r="AM25" s="102">
        <v>15</v>
      </c>
      <c r="AN25" s="104">
        <f t="shared" si="18"/>
        <v>14.600000000000001</v>
      </c>
      <c r="AO25" s="102"/>
      <c r="AP25" s="104">
        <f t="shared" si="19"/>
        <v>14.600000000000001</v>
      </c>
      <c r="AQ25" s="102">
        <v>15</v>
      </c>
      <c r="AR25" s="102">
        <v>16</v>
      </c>
      <c r="AS25" s="104">
        <f t="shared" si="20"/>
        <v>15.6</v>
      </c>
      <c r="AT25" s="102"/>
      <c r="AU25" s="104">
        <f t="shared" si="21"/>
        <v>15.6</v>
      </c>
      <c r="AV25" s="102"/>
      <c r="AW25" s="102"/>
      <c r="AX25" s="104" t="str">
        <f t="shared" si="22"/>
        <v/>
      </c>
      <c r="AY25" s="118"/>
      <c r="AZ25" s="104" t="str">
        <f t="shared" si="23"/>
        <v/>
      </c>
      <c r="BA25" s="102"/>
      <c r="BB25" s="102"/>
      <c r="BC25" s="104" t="str">
        <f t="shared" si="24"/>
        <v/>
      </c>
      <c r="BD25" s="118"/>
      <c r="BE25" s="104" t="str">
        <f t="shared" si="25"/>
        <v/>
      </c>
      <c r="BF25" s="102"/>
      <c r="BG25" s="102"/>
      <c r="BH25" s="104" t="str">
        <f t="shared" si="26"/>
        <v/>
      </c>
      <c r="BI25" s="102"/>
      <c r="BJ25" s="104" t="str">
        <f t="shared" si="27"/>
        <v/>
      </c>
      <c r="BK25" s="104">
        <f t="shared" si="28"/>
        <v>14.625</v>
      </c>
      <c r="BL25" s="104">
        <f t="shared" si="29"/>
        <v>15.625</v>
      </c>
      <c r="BM25" s="104">
        <f t="shared" si="30"/>
        <v>15.225000000000001</v>
      </c>
      <c r="BN25" s="104" t="str">
        <f t="shared" si="31"/>
        <v/>
      </c>
      <c r="BO25" s="104">
        <f t="shared" si="32"/>
        <v>15.225000000000001</v>
      </c>
      <c r="BP25" s="105">
        <f t="shared" si="33"/>
        <v>5</v>
      </c>
      <c r="BQ25" s="109">
        <f t="shared" si="34"/>
        <v>2</v>
      </c>
      <c r="BR25" s="102">
        <v>13.25</v>
      </c>
      <c r="BS25" s="102">
        <v>17</v>
      </c>
      <c r="BT25" s="104">
        <f t="shared" si="35"/>
        <v>15.5</v>
      </c>
      <c r="BU25" s="102"/>
      <c r="BV25" s="104">
        <f t="shared" si="36"/>
        <v>15.5</v>
      </c>
      <c r="BW25" s="102">
        <v>14.873333333333333</v>
      </c>
      <c r="BX25" s="102">
        <v>14</v>
      </c>
      <c r="BY25" s="104">
        <f t="shared" si="37"/>
        <v>14.349333333333334</v>
      </c>
      <c r="BZ25" s="102"/>
      <c r="CA25" s="104">
        <f t="shared" si="38"/>
        <v>14.349333333333334</v>
      </c>
      <c r="CB25" s="102"/>
      <c r="CC25" s="102"/>
      <c r="CD25" s="104" t="str">
        <f t="shared" si="39"/>
        <v/>
      </c>
      <c r="CE25" s="118"/>
      <c r="CF25" s="104" t="str">
        <f t="shared" si="40"/>
        <v/>
      </c>
      <c r="CG25" s="102"/>
      <c r="CH25" s="102"/>
      <c r="CI25" s="104" t="str">
        <f t="shared" si="41"/>
        <v/>
      </c>
      <c r="CJ25" s="118"/>
      <c r="CK25" s="104" t="str">
        <f t="shared" si="42"/>
        <v/>
      </c>
      <c r="CL25" s="102"/>
      <c r="CM25" s="102"/>
      <c r="CN25" s="104" t="str">
        <f t="shared" si="43"/>
        <v/>
      </c>
      <c r="CO25" s="102"/>
      <c r="CP25" s="104" t="str">
        <f t="shared" si="44"/>
        <v/>
      </c>
      <c r="CQ25" s="104">
        <f t="shared" si="45"/>
        <v>14.061666666666667</v>
      </c>
      <c r="CR25" s="104">
        <f t="shared" si="46"/>
        <v>15.5</v>
      </c>
      <c r="CS25" s="104">
        <f t="shared" si="47"/>
        <v>14.924666666666667</v>
      </c>
      <c r="CT25" s="104" t="str">
        <f t="shared" si="48"/>
        <v/>
      </c>
      <c r="CU25" s="104">
        <f t="shared" si="49"/>
        <v>14.924666666666667</v>
      </c>
      <c r="CV25" s="105">
        <f t="shared" si="50"/>
        <v>5</v>
      </c>
      <c r="CW25" s="109">
        <f t="shared" si="51"/>
        <v>1</v>
      </c>
      <c r="CX25" s="102">
        <v>0</v>
      </c>
      <c r="CY25" s="102">
        <v>15</v>
      </c>
      <c r="CZ25" s="104">
        <f t="shared" si="52"/>
        <v>9</v>
      </c>
      <c r="DA25" s="102"/>
      <c r="DB25" s="104">
        <f t="shared" si="53"/>
        <v>9</v>
      </c>
      <c r="DC25" s="102">
        <v>11</v>
      </c>
      <c r="DD25" s="102">
        <v>12</v>
      </c>
      <c r="DE25" s="104">
        <f t="shared" si="54"/>
        <v>11.6</v>
      </c>
      <c r="DF25" s="102"/>
      <c r="DG25" s="104">
        <f t="shared" si="55"/>
        <v>11.6</v>
      </c>
      <c r="DH25" s="102">
        <v>15</v>
      </c>
      <c r="DI25" s="102">
        <v>10</v>
      </c>
      <c r="DJ25" s="104">
        <f t="shared" si="56"/>
        <v>12</v>
      </c>
      <c r="DK25" s="118"/>
      <c r="DL25" s="104">
        <f t="shared" si="57"/>
        <v>12</v>
      </c>
      <c r="DM25" s="102"/>
      <c r="DN25" s="102"/>
      <c r="DO25" s="104" t="str">
        <f t="shared" si="58"/>
        <v/>
      </c>
      <c r="DP25" s="118"/>
      <c r="DQ25" s="104" t="str">
        <f t="shared" si="59"/>
        <v/>
      </c>
      <c r="DR25" s="102"/>
      <c r="DS25" s="102"/>
      <c r="DT25" s="104" t="str">
        <f t="shared" si="60"/>
        <v/>
      </c>
      <c r="DU25" s="102"/>
      <c r="DV25" s="104" t="str">
        <f t="shared" si="61"/>
        <v/>
      </c>
      <c r="DW25" s="104">
        <f t="shared" si="62"/>
        <v>8.125</v>
      </c>
      <c r="DX25" s="104">
        <f t="shared" si="63"/>
        <v>12.5</v>
      </c>
      <c r="DY25" s="104">
        <f t="shared" si="64"/>
        <v>10.75</v>
      </c>
      <c r="DZ25" s="104" t="str">
        <f t="shared" si="65"/>
        <v/>
      </c>
      <c r="EA25" s="104">
        <f t="shared" si="66"/>
        <v>10.75</v>
      </c>
      <c r="EB25" s="105">
        <f t="shared" si="67"/>
        <v>5</v>
      </c>
      <c r="EC25" s="109">
        <f t="shared" si="68"/>
        <v>21</v>
      </c>
      <c r="ED25" s="102">
        <v>13.5</v>
      </c>
      <c r="EE25" s="102">
        <v>11.25</v>
      </c>
      <c r="EF25" s="104">
        <f t="shared" si="69"/>
        <v>12.15</v>
      </c>
      <c r="EG25" s="102"/>
      <c r="EH25" s="104">
        <f t="shared" si="70"/>
        <v>12.15</v>
      </c>
      <c r="EI25" s="102">
        <v>14.5</v>
      </c>
      <c r="EJ25" s="102">
        <v>5.25</v>
      </c>
      <c r="EK25" s="104">
        <f t="shared" si="71"/>
        <v>8.9500000000000011</v>
      </c>
      <c r="EL25" s="102">
        <v>4.5</v>
      </c>
      <c r="EM25" s="104">
        <f t="shared" si="72"/>
        <v>8.9500000000000011</v>
      </c>
      <c r="EN25" s="102">
        <v>11</v>
      </c>
      <c r="EO25" s="102">
        <v>0.75</v>
      </c>
      <c r="EP25" s="104">
        <f t="shared" si="73"/>
        <v>4.8500000000000005</v>
      </c>
      <c r="EQ25" s="118">
        <v>5</v>
      </c>
      <c r="ER25" s="104">
        <f t="shared" si="74"/>
        <v>7.4</v>
      </c>
      <c r="ES25" s="102"/>
      <c r="ET25" s="102"/>
      <c r="EU25" s="104" t="str">
        <f t="shared" si="75"/>
        <v/>
      </c>
      <c r="EV25" s="118"/>
      <c r="EW25" s="104" t="str">
        <f t="shared" si="76"/>
        <v/>
      </c>
      <c r="EX25" s="102"/>
      <c r="EY25" s="102"/>
      <c r="EZ25" s="104" t="str">
        <f t="shared" si="77"/>
        <v/>
      </c>
      <c r="FA25" s="102"/>
      <c r="FB25" s="104" t="str">
        <f t="shared" si="78"/>
        <v/>
      </c>
      <c r="FC25" s="104">
        <f t="shared" si="79"/>
        <v>13.53125</v>
      </c>
      <c r="FD25" s="104">
        <f t="shared" si="80"/>
        <v>6.28125</v>
      </c>
      <c r="FE25" s="104">
        <f t="shared" si="81"/>
        <v>9.1812500000000021</v>
      </c>
      <c r="FF25" s="104">
        <f t="shared" si="82"/>
        <v>3.1875</v>
      </c>
      <c r="FG25" s="104">
        <f t="shared" si="83"/>
        <v>9.6593750000000007</v>
      </c>
      <c r="FH25" s="105">
        <f t="shared" si="84"/>
        <v>0</v>
      </c>
      <c r="FI25" s="109">
        <f t="shared" si="85"/>
        <v>7</v>
      </c>
      <c r="FJ25" s="102">
        <v>14</v>
      </c>
      <c r="FK25" s="102">
        <v>14</v>
      </c>
      <c r="FL25" s="104">
        <f t="shared" si="86"/>
        <v>14</v>
      </c>
      <c r="FM25" s="102"/>
      <c r="FN25" s="104">
        <f t="shared" si="87"/>
        <v>14</v>
      </c>
      <c r="FO25" s="102">
        <v>10</v>
      </c>
      <c r="FP25" s="102">
        <v>10</v>
      </c>
      <c r="FQ25" s="104">
        <f t="shared" si="88"/>
        <v>10</v>
      </c>
      <c r="FR25" s="102"/>
      <c r="FS25" s="104">
        <f t="shared" si="89"/>
        <v>10</v>
      </c>
      <c r="FT25" s="102"/>
      <c r="FU25" s="102"/>
      <c r="FV25" s="104" t="str">
        <f t="shared" si="90"/>
        <v/>
      </c>
      <c r="FW25" s="118"/>
      <c r="FX25" s="104" t="str">
        <f t="shared" si="91"/>
        <v/>
      </c>
      <c r="FY25" s="102"/>
      <c r="FZ25" s="102"/>
      <c r="GA25" s="104" t="str">
        <f t="shared" si="92"/>
        <v/>
      </c>
      <c r="GB25" s="118"/>
      <c r="GC25" s="104" t="str">
        <f t="shared" si="93"/>
        <v/>
      </c>
      <c r="GD25" s="102"/>
      <c r="GE25" s="102"/>
      <c r="GF25" s="104" t="str">
        <f t="shared" si="94"/>
        <v/>
      </c>
      <c r="GG25" s="102"/>
      <c r="GH25" s="104" t="str">
        <f t="shared" si="95"/>
        <v/>
      </c>
      <c r="GI25" s="104">
        <f t="shared" si="96"/>
        <v>12</v>
      </c>
      <c r="GJ25" s="104">
        <f t="shared" si="97"/>
        <v>12</v>
      </c>
      <c r="GK25" s="104">
        <f t="shared" si="98"/>
        <v>12</v>
      </c>
      <c r="GL25" s="104" t="str">
        <f t="shared" si="99"/>
        <v/>
      </c>
      <c r="GM25" s="104">
        <f t="shared" si="100"/>
        <v>12</v>
      </c>
      <c r="GN25" s="105">
        <f t="shared" si="101"/>
        <v>3</v>
      </c>
      <c r="GO25" s="109">
        <f t="shared" si="102"/>
        <v>3</v>
      </c>
      <c r="GP25" s="102"/>
      <c r="GQ25" s="102"/>
      <c r="GR25" s="104" t="str">
        <f t="shared" si="103"/>
        <v/>
      </c>
      <c r="GS25" s="102"/>
      <c r="GT25" s="104" t="str">
        <f t="shared" si="104"/>
        <v/>
      </c>
      <c r="GU25" s="102"/>
      <c r="GV25" s="102"/>
      <c r="GW25" s="104" t="str">
        <f t="shared" si="105"/>
        <v/>
      </c>
      <c r="GX25" s="102"/>
      <c r="GY25" s="104" t="str">
        <f t="shared" si="106"/>
        <v/>
      </c>
      <c r="GZ25" s="102">
        <v>13.25</v>
      </c>
      <c r="HA25" s="102"/>
      <c r="HB25" s="104">
        <f t="shared" si="107"/>
        <v>13.25</v>
      </c>
      <c r="HC25" s="118"/>
      <c r="HD25" s="104">
        <f t="shared" si="108"/>
        <v>13.25</v>
      </c>
      <c r="HE25" s="102"/>
      <c r="HF25" s="102"/>
      <c r="HG25" s="104" t="str">
        <f t="shared" si="109"/>
        <v/>
      </c>
      <c r="HH25" s="118"/>
      <c r="HI25" s="104" t="str">
        <f t="shared" si="110"/>
        <v/>
      </c>
      <c r="HJ25" s="102"/>
      <c r="HK25" s="102"/>
      <c r="HL25" s="104" t="str">
        <f t="shared" si="111"/>
        <v/>
      </c>
      <c r="HM25" s="102"/>
      <c r="HN25" s="104" t="str">
        <f t="shared" si="112"/>
        <v/>
      </c>
      <c r="HO25" s="104">
        <f t="shared" si="113"/>
        <v>13.25</v>
      </c>
      <c r="HP25" s="104" t="str">
        <f t="shared" si="114"/>
        <v/>
      </c>
      <c r="HQ25" s="104">
        <f t="shared" si="115"/>
        <v>13.25</v>
      </c>
      <c r="HR25" s="104" t="str">
        <f t="shared" si="116"/>
        <v/>
      </c>
      <c r="HS25" s="104">
        <f t="shared" si="117"/>
        <v>13.25</v>
      </c>
      <c r="HT25" s="105">
        <f t="shared" si="118"/>
        <v>2</v>
      </c>
      <c r="HU25" s="109">
        <f t="shared" si="119"/>
        <v>13</v>
      </c>
      <c r="HV25" s="102">
        <v>10.75</v>
      </c>
      <c r="HW25" s="102">
        <v>13.5</v>
      </c>
      <c r="HX25" s="104">
        <f t="shared" si="120"/>
        <v>12.399999999999999</v>
      </c>
      <c r="HY25" s="102"/>
      <c r="HZ25" s="104">
        <f t="shared" si="121"/>
        <v>12.399999999999999</v>
      </c>
      <c r="IA25" s="102"/>
      <c r="IB25" s="102"/>
      <c r="IC25" s="104" t="str">
        <f t="shared" si="122"/>
        <v/>
      </c>
      <c r="ID25" s="102"/>
      <c r="IE25" s="104" t="str">
        <f t="shared" si="123"/>
        <v/>
      </c>
      <c r="IF25" s="102"/>
      <c r="IG25" s="102"/>
      <c r="IH25" s="104" t="str">
        <f t="shared" si="124"/>
        <v/>
      </c>
      <c r="II25" s="118"/>
      <c r="IJ25" s="104" t="str">
        <f t="shared" si="125"/>
        <v/>
      </c>
      <c r="IK25" s="102"/>
      <c r="IL25" s="102"/>
      <c r="IM25" s="104" t="str">
        <f t="shared" si="126"/>
        <v/>
      </c>
      <c r="IN25" s="118"/>
      <c r="IO25" s="104" t="str">
        <f t="shared" si="127"/>
        <v/>
      </c>
      <c r="IP25" s="102"/>
      <c r="IQ25" s="102"/>
      <c r="IR25" s="104" t="str">
        <f t="shared" si="128"/>
        <v/>
      </c>
      <c r="IS25" s="102"/>
      <c r="IT25" s="104" t="str">
        <f t="shared" si="129"/>
        <v/>
      </c>
      <c r="IU25" s="104">
        <f t="shared" si="130"/>
        <v>5.375</v>
      </c>
      <c r="IV25" s="104">
        <f t="shared" si="131"/>
        <v>6.75</v>
      </c>
      <c r="IW25" s="104">
        <f t="shared" si="132"/>
        <v>6.1999999999999993</v>
      </c>
      <c r="IX25" s="104" t="str">
        <f t="shared" si="133"/>
        <v/>
      </c>
      <c r="IY25" s="104">
        <f t="shared" si="134"/>
        <v>6.1999999999999993</v>
      </c>
      <c r="IZ25" s="105">
        <f t="shared" si="135"/>
        <v>0</v>
      </c>
      <c r="JA25" s="109">
        <f t="shared" si="136"/>
        <v>4</v>
      </c>
      <c r="JB25" s="102"/>
      <c r="JC25" s="102"/>
      <c r="JD25" s="104" t="str">
        <f t="shared" si="137"/>
        <v/>
      </c>
      <c r="JE25" s="102"/>
      <c r="JF25" s="104" t="str">
        <f t="shared" si="138"/>
        <v/>
      </c>
      <c r="JG25" s="102"/>
      <c r="JH25" s="102"/>
      <c r="JI25" s="104" t="str">
        <f t="shared" si="139"/>
        <v/>
      </c>
      <c r="JJ25" s="102"/>
      <c r="JK25" s="104" t="str">
        <f t="shared" si="140"/>
        <v/>
      </c>
      <c r="JL25" s="102"/>
      <c r="JM25" s="102"/>
      <c r="JN25" s="104" t="str">
        <f t="shared" si="141"/>
        <v/>
      </c>
      <c r="JO25" s="118"/>
      <c r="JP25" s="104" t="str">
        <f t="shared" si="142"/>
        <v/>
      </c>
      <c r="JQ25" s="102"/>
      <c r="JR25" s="102"/>
      <c r="JS25" s="104" t="str">
        <f t="shared" si="143"/>
        <v/>
      </c>
      <c r="JT25" s="118"/>
      <c r="JU25" s="104" t="str">
        <f t="shared" si="144"/>
        <v/>
      </c>
      <c r="JV25" s="102"/>
      <c r="JW25" s="102"/>
      <c r="JX25" s="104" t="str">
        <f t="shared" si="145"/>
        <v/>
      </c>
      <c r="JY25" s="102"/>
      <c r="JZ25" s="104" t="str">
        <f t="shared" si="146"/>
        <v/>
      </c>
      <c r="KA25" s="104" t="str">
        <f t="shared" si="147"/>
        <v/>
      </c>
      <c r="KB25" s="104" t="str">
        <f t="shared" si="148"/>
        <v/>
      </c>
      <c r="KC25" s="104" t="str">
        <f t="shared" si="149"/>
        <v/>
      </c>
      <c r="KD25" s="104" t="str">
        <f t="shared" si="150"/>
        <v/>
      </c>
      <c r="KE25" s="104" t="str">
        <f t="shared" si="151"/>
        <v/>
      </c>
      <c r="KF25" s="105" t="str">
        <f t="shared" si="152"/>
        <v/>
      </c>
      <c r="KG25" s="109" t="str">
        <f t="shared" si="153"/>
        <v/>
      </c>
      <c r="KH25" s="102"/>
      <c r="KI25" s="102"/>
      <c r="KJ25" s="104" t="str">
        <f t="shared" si="154"/>
        <v/>
      </c>
      <c r="KK25" s="102"/>
      <c r="KL25" s="104" t="str">
        <f t="shared" si="155"/>
        <v/>
      </c>
      <c r="KM25" s="102"/>
      <c r="KN25" s="102"/>
      <c r="KO25" s="104" t="str">
        <f t="shared" si="156"/>
        <v/>
      </c>
      <c r="KP25" s="102"/>
      <c r="KQ25" s="104" t="str">
        <f t="shared" si="157"/>
        <v/>
      </c>
      <c r="KR25" s="102"/>
      <c r="KS25" s="102"/>
      <c r="KT25" s="104" t="str">
        <f t="shared" si="158"/>
        <v/>
      </c>
      <c r="KU25" s="118"/>
      <c r="KV25" s="104" t="str">
        <f t="shared" si="159"/>
        <v/>
      </c>
      <c r="KW25" s="102"/>
      <c r="KX25" s="102"/>
      <c r="KY25" s="104" t="str">
        <f t="shared" si="160"/>
        <v/>
      </c>
      <c r="KZ25" s="118"/>
      <c r="LA25" s="104" t="str">
        <f t="shared" si="161"/>
        <v/>
      </c>
      <c r="LB25" s="102"/>
      <c r="LC25" s="102"/>
      <c r="LD25" s="104" t="str">
        <f t="shared" si="162"/>
        <v/>
      </c>
      <c r="LE25" s="102"/>
      <c r="LF25" s="104" t="str">
        <f t="shared" si="163"/>
        <v/>
      </c>
      <c r="LG25" s="104" t="str">
        <f t="shared" si="164"/>
        <v/>
      </c>
      <c r="LH25" s="104" t="str">
        <f t="shared" si="165"/>
        <v/>
      </c>
      <c r="LI25" s="104" t="str">
        <f t="shared" si="166"/>
        <v/>
      </c>
      <c r="LJ25" s="104" t="str">
        <f t="shared" si="167"/>
        <v/>
      </c>
      <c r="LK25" s="104" t="str">
        <f t="shared" si="168"/>
        <v/>
      </c>
      <c r="LL25" s="105" t="str">
        <f t="shared" si="169"/>
        <v/>
      </c>
      <c r="LM25" s="109" t="str">
        <f t="shared" si="170"/>
        <v/>
      </c>
      <c r="LN25" s="102"/>
      <c r="LO25" s="102"/>
      <c r="LP25" s="104" t="str">
        <f t="shared" si="171"/>
        <v/>
      </c>
      <c r="LQ25" s="102"/>
      <c r="LR25" s="104" t="str">
        <f t="shared" si="172"/>
        <v/>
      </c>
      <c r="LS25" s="102"/>
      <c r="LT25" s="102"/>
      <c r="LU25" s="104" t="str">
        <f t="shared" si="173"/>
        <v/>
      </c>
      <c r="LV25" s="102"/>
      <c r="LW25" s="104" t="str">
        <f t="shared" si="174"/>
        <v/>
      </c>
      <c r="LX25" s="102"/>
      <c r="LY25" s="102"/>
      <c r="LZ25" s="104" t="str">
        <f t="shared" si="175"/>
        <v/>
      </c>
      <c r="MA25" s="118"/>
      <c r="MB25" s="104" t="str">
        <f t="shared" si="176"/>
        <v/>
      </c>
      <c r="MC25" s="102"/>
      <c r="MD25" s="102"/>
      <c r="ME25" s="104" t="str">
        <f t="shared" si="177"/>
        <v/>
      </c>
      <c r="MF25" s="118"/>
      <c r="MG25" s="104" t="str">
        <f t="shared" si="178"/>
        <v/>
      </c>
      <c r="MH25" s="102"/>
      <c r="MI25" s="102"/>
      <c r="MJ25" s="104" t="str">
        <f t="shared" si="179"/>
        <v/>
      </c>
      <c r="MK25" s="102"/>
      <c r="ML25" s="104" t="str">
        <f t="shared" si="180"/>
        <v/>
      </c>
      <c r="MM25" s="104" t="str">
        <f t="shared" si="181"/>
        <v/>
      </c>
      <c r="MN25" s="104" t="str">
        <f t="shared" si="182"/>
        <v/>
      </c>
      <c r="MO25" s="104" t="str">
        <f t="shared" si="183"/>
        <v/>
      </c>
      <c r="MP25" s="104" t="str">
        <f t="shared" si="184"/>
        <v/>
      </c>
      <c r="MQ25" s="104" t="str">
        <f t="shared" si="185"/>
        <v/>
      </c>
      <c r="MR25" s="105" t="str">
        <f t="shared" si="186"/>
        <v/>
      </c>
      <c r="MS25" s="109" t="str">
        <f t="shared" si="187"/>
        <v/>
      </c>
      <c r="MT25" s="102"/>
      <c r="MU25" s="102"/>
      <c r="MV25" s="104" t="str">
        <f t="shared" si="188"/>
        <v/>
      </c>
      <c r="MW25" s="102"/>
      <c r="MX25" s="104" t="str">
        <f t="shared" si="189"/>
        <v/>
      </c>
      <c r="MY25" s="102"/>
      <c r="MZ25" s="102"/>
      <c r="NA25" s="104" t="str">
        <f t="shared" si="190"/>
        <v/>
      </c>
      <c r="NB25" s="102"/>
      <c r="NC25" s="104" t="str">
        <f t="shared" si="191"/>
        <v/>
      </c>
      <c r="ND25" s="102"/>
      <c r="NE25" s="102"/>
      <c r="NF25" s="104" t="str">
        <f t="shared" si="192"/>
        <v/>
      </c>
      <c r="NG25" s="118"/>
      <c r="NH25" s="104" t="str">
        <f t="shared" si="193"/>
        <v/>
      </c>
      <c r="NI25" s="102"/>
      <c r="NJ25" s="102"/>
      <c r="NK25" s="104" t="str">
        <f t="shared" si="194"/>
        <v/>
      </c>
      <c r="NL25" s="118"/>
      <c r="NM25" s="104" t="str">
        <f t="shared" si="195"/>
        <v/>
      </c>
      <c r="NN25" s="102"/>
      <c r="NO25" s="102"/>
      <c r="NP25" s="104" t="str">
        <f t="shared" si="196"/>
        <v/>
      </c>
      <c r="NQ25" s="102"/>
      <c r="NR25" s="104" t="str">
        <f t="shared" si="197"/>
        <v/>
      </c>
      <c r="NS25" s="104" t="str">
        <f t="shared" si="198"/>
        <v/>
      </c>
      <c r="NT25" s="104" t="str">
        <f t="shared" si="199"/>
        <v/>
      </c>
      <c r="NU25" s="104" t="str">
        <f t="shared" si="200"/>
        <v/>
      </c>
      <c r="NV25" s="104" t="str">
        <f t="shared" si="201"/>
        <v/>
      </c>
      <c r="NW25" s="104" t="str">
        <f t="shared" si="202"/>
        <v/>
      </c>
      <c r="NX25" s="105" t="str">
        <f t="shared" si="203"/>
        <v/>
      </c>
      <c r="NY25" s="109" t="str">
        <f t="shared" si="204"/>
        <v/>
      </c>
      <c r="OA25" s="104">
        <f t="shared" si="205"/>
        <v>14.75</v>
      </c>
      <c r="OB25" s="104">
        <f t="shared" si="206"/>
        <v>15.225000000000001</v>
      </c>
      <c r="OC25" s="104">
        <f t="shared" si="207"/>
        <v>14.924666666666667</v>
      </c>
      <c r="OD25" s="104">
        <f t="shared" si="208"/>
        <v>10.75</v>
      </c>
      <c r="OE25" s="104">
        <f t="shared" si="209"/>
        <v>9.6593750000000007</v>
      </c>
      <c r="OF25" s="104">
        <f t="shared" si="210"/>
        <v>12</v>
      </c>
      <c r="OG25" s="104">
        <f t="shared" si="211"/>
        <v>13.25</v>
      </c>
      <c r="OH25" s="104">
        <f t="shared" si="212"/>
        <v>6.1999999999999993</v>
      </c>
      <c r="OI25" s="104" t="str">
        <f t="shared" si="213"/>
        <v/>
      </c>
      <c r="OJ25" s="104" t="str">
        <f t="shared" si="214"/>
        <v/>
      </c>
      <c r="OK25" s="104" t="str">
        <f t="shared" si="215"/>
        <v/>
      </c>
      <c r="OL25" s="104" t="str">
        <f t="shared" si="216"/>
        <v/>
      </c>
      <c r="OM25" s="134"/>
      <c r="ON25" s="104">
        <f t="shared" si="217"/>
        <v>9.9300694444444453</v>
      </c>
      <c r="OO25" s="104">
        <f t="shared" si="218"/>
        <v>9.5489583333333332</v>
      </c>
      <c r="OP25" s="104">
        <f t="shared" si="219"/>
        <v>12.68973611111111</v>
      </c>
      <c r="OQ25" s="104">
        <f t="shared" si="220"/>
        <v>12.73754861111111</v>
      </c>
      <c r="OR25" s="105">
        <f t="shared" si="221"/>
        <v>25</v>
      </c>
      <c r="OS25" s="105">
        <f t="shared" si="222"/>
        <v>30</v>
      </c>
      <c r="OT25" s="134"/>
      <c r="OU25" s="109">
        <f t="shared" si="223"/>
        <v>2</v>
      </c>
      <c r="OW25" s="95" t="s">
        <v>34</v>
      </c>
      <c r="OX25" s="95" t="s">
        <v>33</v>
      </c>
      <c r="OY25" s="95" t="s">
        <v>34</v>
      </c>
      <c r="OZ25" s="95" t="s">
        <v>34</v>
      </c>
      <c r="PA25" s="95"/>
      <c r="PB25" s="95" t="s">
        <v>33</v>
      </c>
      <c r="PC25" s="95"/>
      <c r="PD25" s="95"/>
      <c r="PE25" s="95"/>
      <c r="PF25" s="95"/>
    </row>
    <row r="26" spans="1:422" x14ac:dyDescent="0.3">
      <c r="A26" s="103">
        <f t="shared" si="224"/>
        <v>7</v>
      </c>
      <c r="B26" s="195" t="s">
        <v>308</v>
      </c>
      <c r="C26" s="195" t="s">
        <v>308</v>
      </c>
      <c r="D26" s="195" t="s">
        <v>330</v>
      </c>
      <c r="E26" s="196"/>
      <c r="F26" s="102">
        <v>11.25</v>
      </c>
      <c r="G26" s="102">
        <v>10.5</v>
      </c>
      <c r="H26" s="104">
        <f t="shared" si="1"/>
        <v>10.8</v>
      </c>
      <c r="I26" s="102"/>
      <c r="J26" s="104">
        <f t="shared" si="2"/>
        <v>10.8</v>
      </c>
      <c r="K26" s="102">
        <v>11.5</v>
      </c>
      <c r="L26" s="102">
        <v>10</v>
      </c>
      <c r="M26" s="104">
        <f t="shared" si="3"/>
        <v>10.600000000000001</v>
      </c>
      <c r="N26" s="102"/>
      <c r="O26" s="104">
        <f t="shared" si="4"/>
        <v>10.600000000000001</v>
      </c>
      <c r="P26" s="102"/>
      <c r="Q26" s="102"/>
      <c r="R26" s="104" t="str">
        <f t="shared" si="5"/>
        <v/>
      </c>
      <c r="S26" s="118"/>
      <c r="T26" s="104" t="str">
        <f t="shared" si="6"/>
        <v/>
      </c>
      <c r="U26" s="102"/>
      <c r="V26" s="102"/>
      <c r="W26" s="104" t="str">
        <f t="shared" si="7"/>
        <v/>
      </c>
      <c r="X26" s="118"/>
      <c r="Y26" s="104" t="str">
        <f t="shared" si="8"/>
        <v/>
      </c>
      <c r="Z26" s="102"/>
      <c r="AA26" s="102"/>
      <c r="AB26" s="104" t="str">
        <f t="shared" si="9"/>
        <v/>
      </c>
      <c r="AC26" s="102"/>
      <c r="AD26" s="104" t="str">
        <f t="shared" si="10"/>
        <v/>
      </c>
      <c r="AE26" s="104">
        <f t="shared" si="11"/>
        <v>11.375</v>
      </c>
      <c r="AF26" s="104">
        <f t="shared" si="12"/>
        <v>10.25</v>
      </c>
      <c r="AG26" s="104">
        <f t="shared" si="13"/>
        <v>10.700000000000001</v>
      </c>
      <c r="AH26" s="104" t="str">
        <f t="shared" si="14"/>
        <v/>
      </c>
      <c r="AI26" s="104">
        <f t="shared" si="15"/>
        <v>10.700000000000001</v>
      </c>
      <c r="AJ26" s="105">
        <f t="shared" si="16"/>
        <v>5</v>
      </c>
      <c r="AK26" s="109">
        <f t="shared" si="17"/>
        <v>18</v>
      </c>
      <c r="AL26" s="102">
        <v>12</v>
      </c>
      <c r="AM26" s="102">
        <v>14</v>
      </c>
      <c r="AN26" s="104">
        <f t="shared" si="18"/>
        <v>13.200000000000001</v>
      </c>
      <c r="AO26" s="102"/>
      <c r="AP26" s="104">
        <f t="shared" si="19"/>
        <v>13.200000000000001</v>
      </c>
      <c r="AQ26" s="102">
        <v>14</v>
      </c>
      <c r="AR26" s="102">
        <v>12</v>
      </c>
      <c r="AS26" s="104">
        <f t="shared" si="20"/>
        <v>12.8</v>
      </c>
      <c r="AT26" s="102"/>
      <c r="AU26" s="104">
        <f t="shared" si="21"/>
        <v>12.8</v>
      </c>
      <c r="AV26" s="102"/>
      <c r="AW26" s="102"/>
      <c r="AX26" s="104" t="str">
        <f t="shared" si="22"/>
        <v/>
      </c>
      <c r="AY26" s="118"/>
      <c r="AZ26" s="104" t="str">
        <f t="shared" si="23"/>
        <v/>
      </c>
      <c r="BA26" s="102"/>
      <c r="BB26" s="102"/>
      <c r="BC26" s="104" t="str">
        <f t="shared" si="24"/>
        <v/>
      </c>
      <c r="BD26" s="118"/>
      <c r="BE26" s="104" t="str">
        <f t="shared" si="25"/>
        <v/>
      </c>
      <c r="BF26" s="102"/>
      <c r="BG26" s="102"/>
      <c r="BH26" s="104" t="str">
        <f t="shared" si="26"/>
        <v/>
      </c>
      <c r="BI26" s="102"/>
      <c r="BJ26" s="104" t="str">
        <f t="shared" si="27"/>
        <v/>
      </c>
      <c r="BK26" s="104">
        <f t="shared" si="28"/>
        <v>13.25</v>
      </c>
      <c r="BL26" s="104">
        <f t="shared" si="29"/>
        <v>12.75</v>
      </c>
      <c r="BM26" s="104">
        <f t="shared" si="30"/>
        <v>12.95</v>
      </c>
      <c r="BN26" s="104" t="str">
        <f t="shared" si="31"/>
        <v/>
      </c>
      <c r="BO26" s="104">
        <f t="shared" si="32"/>
        <v>12.95</v>
      </c>
      <c r="BP26" s="105">
        <f t="shared" si="33"/>
        <v>5</v>
      </c>
      <c r="BQ26" s="109">
        <f t="shared" si="34"/>
        <v>7</v>
      </c>
      <c r="BR26" s="102">
        <v>5.6666666666666671E-2</v>
      </c>
      <c r="BS26" s="102">
        <v>7.5</v>
      </c>
      <c r="BT26" s="104">
        <f t="shared" si="35"/>
        <v>4.5226666666666668</v>
      </c>
      <c r="BU26" s="102">
        <v>10</v>
      </c>
      <c r="BV26" s="104">
        <f t="shared" si="36"/>
        <v>6.0226666666666668</v>
      </c>
      <c r="BW26" s="102">
        <v>7.4833333333333334</v>
      </c>
      <c r="BX26" s="102">
        <v>7.5</v>
      </c>
      <c r="BY26" s="104">
        <f t="shared" si="37"/>
        <v>7.4933333333333341</v>
      </c>
      <c r="BZ26" s="102">
        <v>14.5</v>
      </c>
      <c r="CA26" s="104">
        <f t="shared" si="38"/>
        <v>11.693333333333333</v>
      </c>
      <c r="CB26" s="102"/>
      <c r="CC26" s="102"/>
      <c r="CD26" s="104" t="str">
        <f t="shared" si="39"/>
        <v/>
      </c>
      <c r="CE26" s="118"/>
      <c r="CF26" s="104" t="str">
        <f t="shared" si="40"/>
        <v/>
      </c>
      <c r="CG26" s="102"/>
      <c r="CH26" s="102"/>
      <c r="CI26" s="104" t="str">
        <f t="shared" si="41"/>
        <v/>
      </c>
      <c r="CJ26" s="118"/>
      <c r="CK26" s="104" t="str">
        <f t="shared" si="42"/>
        <v/>
      </c>
      <c r="CL26" s="102"/>
      <c r="CM26" s="102"/>
      <c r="CN26" s="104" t="str">
        <f t="shared" si="43"/>
        <v/>
      </c>
      <c r="CO26" s="102"/>
      <c r="CP26" s="104" t="str">
        <f t="shared" si="44"/>
        <v/>
      </c>
      <c r="CQ26" s="104">
        <f t="shared" si="45"/>
        <v>3.77</v>
      </c>
      <c r="CR26" s="104">
        <f t="shared" si="46"/>
        <v>7.5</v>
      </c>
      <c r="CS26" s="104">
        <f t="shared" si="47"/>
        <v>6.0080000000000009</v>
      </c>
      <c r="CT26" s="104">
        <f t="shared" si="48"/>
        <v>12.25</v>
      </c>
      <c r="CU26" s="104">
        <f t="shared" si="49"/>
        <v>8.8580000000000005</v>
      </c>
      <c r="CV26" s="105">
        <f t="shared" si="50"/>
        <v>0</v>
      </c>
      <c r="CW26" s="109">
        <f t="shared" si="51"/>
        <v>22</v>
      </c>
      <c r="CX26" s="102">
        <v>0</v>
      </c>
      <c r="CY26" s="102">
        <v>12.5</v>
      </c>
      <c r="CZ26" s="104">
        <f t="shared" si="52"/>
        <v>7.5</v>
      </c>
      <c r="DA26" s="102"/>
      <c r="DB26" s="104">
        <f t="shared" si="53"/>
        <v>7.5</v>
      </c>
      <c r="DC26" s="102">
        <v>11.2</v>
      </c>
      <c r="DD26" s="102">
        <v>12</v>
      </c>
      <c r="DE26" s="104">
        <f t="shared" si="54"/>
        <v>11.68</v>
      </c>
      <c r="DF26" s="102"/>
      <c r="DG26" s="104">
        <f t="shared" si="55"/>
        <v>11.68</v>
      </c>
      <c r="DH26" s="102">
        <v>14.24</v>
      </c>
      <c r="DI26" s="102">
        <v>11.75</v>
      </c>
      <c r="DJ26" s="104">
        <f t="shared" si="56"/>
        <v>12.746</v>
      </c>
      <c r="DK26" s="118"/>
      <c r="DL26" s="104">
        <f t="shared" si="57"/>
        <v>12.746</v>
      </c>
      <c r="DM26" s="102"/>
      <c r="DN26" s="102"/>
      <c r="DO26" s="104" t="str">
        <f t="shared" si="58"/>
        <v/>
      </c>
      <c r="DP26" s="118"/>
      <c r="DQ26" s="104" t="str">
        <f t="shared" si="59"/>
        <v/>
      </c>
      <c r="DR26" s="102"/>
      <c r="DS26" s="102"/>
      <c r="DT26" s="104" t="str">
        <f t="shared" si="60"/>
        <v/>
      </c>
      <c r="DU26" s="102"/>
      <c r="DV26" s="104" t="str">
        <f t="shared" si="61"/>
        <v/>
      </c>
      <c r="DW26" s="104">
        <f t="shared" si="62"/>
        <v>7.95</v>
      </c>
      <c r="DX26" s="104">
        <f t="shared" si="63"/>
        <v>12.109375</v>
      </c>
      <c r="DY26" s="104">
        <f t="shared" si="64"/>
        <v>10.445625</v>
      </c>
      <c r="DZ26" s="104" t="str">
        <f t="shared" si="65"/>
        <v/>
      </c>
      <c r="EA26" s="104">
        <f t="shared" si="66"/>
        <v>10.445625</v>
      </c>
      <c r="EB26" s="105">
        <f t="shared" si="67"/>
        <v>5</v>
      </c>
      <c r="EC26" s="109">
        <f t="shared" si="68"/>
        <v>22</v>
      </c>
      <c r="ED26" s="102">
        <v>11</v>
      </c>
      <c r="EE26" s="102">
        <v>10</v>
      </c>
      <c r="EF26" s="104">
        <f t="shared" si="69"/>
        <v>10.4</v>
      </c>
      <c r="EG26" s="102"/>
      <c r="EH26" s="104">
        <f t="shared" si="70"/>
        <v>10.4</v>
      </c>
      <c r="EI26" s="102">
        <v>13</v>
      </c>
      <c r="EJ26" s="102">
        <v>5.75</v>
      </c>
      <c r="EK26" s="104">
        <f t="shared" si="71"/>
        <v>8.65</v>
      </c>
      <c r="EL26" s="102">
        <v>8.5</v>
      </c>
      <c r="EM26" s="104">
        <f t="shared" si="72"/>
        <v>8.65</v>
      </c>
      <c r="EN26" s="102">
        <v>14</v>
      </c>
      <c r="EO26" s="102">
        <v>2.75</v>
      </c>
      <c r="EP26" s="104">
        <f t="shared" si="73"/>
        <v>7.25</v>
      </c>
      <c r="EQ26" s="118">
        <v>2.25</v>
      </c>
      <c r="ER26" s="104">
        <f t="shared" si="74"/>
        <v>7.25</v>
      </c>
      <c r="ES26" s="102"/>
      <c r="ET26" s="102"/>
      <c r="EU26" s="104" t="str">
        <f t="shared" si="75"/>
        <v/>
      </c>
      <c r="EV26" s="118"/>
      <c r="EW26" s="104" t="str">
        <f t="shared" si="76"/>
        <v/>
      </c>
      <c r="EX26" s="102"/>
      <c r="EY26" s="102"/>
      <c r="EZ26" s="104" t="str">
        <f t="shared" si="77"/>
        <v/>
      </c>
      <c r="FA26" s="102"/>
      <c r="FB26" s="104" t="str">
        <f t="shared" si="78"/>
        <v/>
      </c>
      <c r="FC26" s="104">
        <f t="shared" si="79"/>
        <v>12.5625</v>
      </c>
      <c r="FD26" s="104">
        <f t="shared" si="80"/>
        <v>6.515625</v>
      </c>
      <c r="FE26" s="104">
        <f t="shared" si="81"/>
        <v>8.9343749999999993</v>
      </c>
      <c r="FF26" s="104">
        <f t="shared" si="82"/>
        <v>4.671875</v>
      </c>
      <c r="FG26" s="104">
        <f t="shared" si="83"/>
        <v>8.9343749999999993</v>
      </c>
      <c r="FH26" s="105">
        <f t="shared" si="84"/>
        <v>0</v>
      </c>
      <c r="FI26" s="109">
        <f t="shared" si="85"/>
        <v>9</v>
      </c>
      <c r="FJ26" s="102">
        <v>9</v>
      </c>
      <c r="FK26" s="102">
        <v>9</v>
      </c>
      <c r="FL26" s="104">
        <f t="shared" si="86"/>
        <v>9</v>
      </c>
      <c r="FM26" s="102"/>
      <c r="FN26" s="104">
        <f t="shared" si="87"/>
        <v>9</v>
      </c>
      <c r="FO26" s="102">
        <v>11.5</v>
      </c>
      <c r="FP26" s="102">
        <v>11.5</v>
      </c>
      <c r="FQ26" s="104">
        <f t="shared" si="88"/>
        <v>11.5</v>
      </c>
      <c r="FR26" s="102"/>
      <c r="FS26" s="104">
        <f t="shared" si="89"/>
        <v>11.5</v>
      </c>
      <c r="FT26" s="102"/>
      <c r="FU26" s="102"/>
      <c r="FV26" s="104" t="str">
        <f t="shared" si="90"/>
        <v/>
      </c>
      <c r="FW26" s="118"/>
      <c r="FX26" s="104" t="str">
        <f t="shared" si="91"/>
        <v/>
      </c>
      <c r="FY26" s="102"/>
      <c r="FZ26" s="102"/>
      <c r="GA26" s="104" t="str">
        <f t="shared" si="92"/>
        <v/>
      </c>
      <c r="GB26" s="118"/>
      <c r="GC26" s="104" t="str">
        <f t="shared" si="93"/>
        <v/>
      </c>
      <c r="GD26" s="102"/>
      <c r="GE26" s="102"/>
      <c r="GF26" s="104" t="str">
        <f t="shared" si="94"/>
        <v/>
      </c>
      <c r="GG26" s="102"/>
      <c r="GH26" s="104" t="str">
        <f t="shared" si="95"/>
        <v/>
      </c>
      <c r="GI26" s="104">
        <f t="shared" si="96"/>
        <v>10.25</v>
      </c>
      <c r="GJ26" s="104">
        <f t="shared" si="97"/>
        <v>10.25</v>
      </c>
      <c r="GK26" s="104">
        <f t="shared" si="98"/>
        <v>10.25</v>
      </c>
      <c r="GL26" s="104" t="str">
        <f t="shared" si="99"/>
        <v/>
      </c>
      <c r="GM26" s="104">
        <f t="shared" si="100"/>
        <v>10.25</v>
      </c>
      <c r="GN26" s="105">
        <f t="shared" si="101"/>
        <v>3</v>
      </c>
      <c r="GO26" s="109">
        <f t="shared" si="102"/>
        <v>15</v>
      </c>
      <c r="GP26" s="102">
        <v>6.75</v>
      </c>
      <c r="GQ26" s="102"/>
      <c r="GR26" s="104">
        <f t="shared" si="103"/>
        <v>6.75</v>
      </c>
      <c r="GS26" s="102"/>
      <c r="GT26" s="104">
        <f t="shared" si="104"/>
        <v>6.75</v>
      </c>
      <c r="GU26" s="102"/>
      <c r="GV26" s="102"/>
      <c r="GW26" s="104" t="str">
        <f t="shared" si="105"/>
        <v/>
      </c>
      <c r="GX26" s="102"/>
      <c r="GY26" s="104" t="str">
        <f t="shared" si="106"/>
        <v/>
      </c>
      <c r="GZ26" s="102"/>
      <c r="HA26" s="102"/>
      <c r="HB26" s="104" t="str">
        <f t="shared" si="107"/>
        <v/>
      </c>
      <c r="HC26" s="118"/>
      <c r="HD26" s="104" t="str">
        <f t="shared" si="108"/>
        <v/>
      </c>
      <c r="HE26" s="102"/>
      <c r="HF26" s="102"/>
      <c r="HG26" s="104" t="str">
        <f t="shared" si="109"/>
        <v/>
      </c>
      <c r="HH26" s="118"/>
      <c r="HI26" s="104" t="str">
        <f t="shared" si="110"/>
        <v/>
      </c>
      <c r="HJ26" s="102"/>
      <c r="HK26" s="102"/>
      <c r="HL26" s="104" t="str">
        <f t="shared" si="111"/>
        <v/>
      </c>
      <c r="HM26" s="102"/>
      <c r="HN26" s="104" t="str">
        <f t="shared" si="112"/>
        <v/>
      </c>
      <c r="HO26" s="104">
        <f t="shared" si="113"/>
        <v>6.75</v>
      </c>
      <c r="HP26" s="104" t="str">
        <f t="shared" si="114"/>
        <v/>
      </c>
      <c r="HQ26" s="104">
        <f t="shared" si="115"/>
        <v>6.75</v>
      </c>
      <c r="HR26" s="104" t="str">
        <f t="shared" si="116"/>
        <v/>
      </c>
      <c r="HS26" s="104">
        <f t="shared" si="117"/>
        <v>6.75</v>
      </c>
      <c r="HT26" s="105">
        <f t="shared" si="118"/>
        <v>0</v>
      </c>
      <c r="HU26" s="109">
        <f t="shared" si="119"/>
        <v>22</v>
      </c>
      <c r="HV26" s="102">
        <v>10.75</v>
      </c>
      <c r="HW26" s="102">
        <v>13.5</v>
      </c>
      <c r="HX26" s="104">
        <f t="shared" si="120"/>
        <v>12.399999999999999</v>
      </c>
      <c r="HY26" s="102"/>
      <c r="HZ26" s="104">
        <f t="shared" si="121"/>
        <v>12.399999999999999</v>
      </c>
      <c r="IA26" s="102"/>
      <c r="IB26" s="102"/>
      <c r="IC26" s="104" t="str">
        <f t="shared" si="122"/>
        <v/>
      </c>
      <c r="ID26" s="102"/>
      <c r="IE26" s="104" t="str">
        <f t="shared" si="123"/>
        <v/>
      </c>
      <c r="IF26" s="102"/>
      <c r="IG26" s="102"/>
      <c r="IH26" s="104" t="str">
        <f t="shared" si="124"/>
        <v/>
      </c>
      <c r="II26" s="118"/>
      <c r="IJ26" s="104" t="str">
        <f t="shared" si="125"/>
        <v/>
      </c>
      <c r="IK26" s="102"/>
      <c r="IL26" s="102"/>
      <c r="IM26" s="104" t="str">
        <f t="shared" si="126"/>
        <v/>
      </c>
      <c r="IN26" s="118"/>
      <c r="IO26" s="104" t="str">
        <f t="shared" si="127"/>
        <v/>
      </c>
      <c r="IP26" s="102"/>
      <c r="IQ26" s="102"/>
      <c r="IR26" s="104" t="str">
        <f t="shared" si="128"/>
        <v/>
      </c>
      <c r="IS26" s="102"/>
      <c r="IT26" s="104" t="str">
        <f t="shared" si="129"/>
        <v/>
      </c>
      <c r="IU26" s="104">
        <f t="shared" si="130"/>
        <v>5.375</v>
      </c>
      <c r="IV26" s="104">
        <f t="shared" si="131"/>
        <v>6.75</v>
      </c>
      <c r="IW26" s="104">
        <f t="shared" si="132"/>
        <v>6.1999999999999993</v>
      </c>
      <c r="IX26" s="104" t="str">
        <f t="shared" si="133"/>
        <v/>
      </c>
      <c r="IY26" s="104">
        <f t="shared" si="134"/>
        <v>6.1999999999999993</v>
      </c>
      <c r="IZ26" s="105">
        <f t="shared" si="135"/>
        <v>0</v>
      </c>
      <c r="JA26" s="109">
        <f t="shared" si="136"/>
        <v>4</v>
      </c>
      <c r="JB26" s="102"/>
      <c r="JC26" s="102"/>
      <c r="JD26" s="104" t="str">
        <f t="shared" si="137"/>
        <v/>
      </c>
      <c r="JE26" s="102"/>
      <c r="JF26" s="104" t="str">
        <f t="shared" si="138"/>
        <v/>
      </c>
      <c r="JG26" s="102"/>
      <c r="JH26" s="102"/>
      <c r="JI26" s="104" t="str">
        <f t="shared" si="139"/>
        <v/>
      </c>
      <c r="JJ26" s="102"/>
      <c r="JK26" s="104" t="str">
        <f t="shared" si="140"/>
        <v/>
      </c>
      <c r="JL26" s="102"/>
      <c r="JM26" s="102"/>
      <c r="JN26" s="104" t="str">
        <f t="shared" si="141"/>
        <v/>
      </c>
      <c r="JO26" s="118"/>
      <c r="JP26" s="104" t="str">
        <f t="shared" si="142"/>
        <v/>
      </c>
      <c r="JQ26" s="102"/>
      <c r="JR26" s="102"/>
      <c r="JS26" s="104" t="str">
        <f t="shared" si="143"/>
        <v/>
      </c>
      <c r="JT26" s="118"/>
      <c r="JU26" s="104" t="str">
        <f t="shared" si="144"/>
        <v/>
      </c>
      <c r="JV26" s="102"/>
      <c r="JW26" s="102"/>
      <c r="JX26" s="104" t="str">
        <f t="shared" si="145"/>
        <v/>
      </c>
      <c r="JY26" s="102"/>
      <c r="JZ26" s="104" t="str">
        <f t="shared" si="146"/>
        <v/>
      </c>
      <c r="KA26" s="104" t="str">
        <f t="shared" si="147"/>
        <v/>
      </c>
      <c r="KB26" s="104" t="str">
        <f t="shared" si="148"/>
        <v/>
      </c>
      <c r="KC26" s="104" t="str">
        <f t="shared" si="149"/>
        <v/>
      </c>
      <c r="KD26" s="104" t="str">
        <f t="shared" si="150"/>
        <v/>
      </c>
      <c r="KE26" s="104" t="str">
        <f t="shared" si="151"/>
        <v/>
      </c>
      <c r="KF26" s="105" t="str">
        <f t="shared" si="152"/>
        <v/>
      </c>
      <c r="KG26" s="109" t="str">
        <f t="shared" si="153"/>
        <v/>
      </c>
      <c r="KH26" s="102"/>
      <c r="KI26" s="102"/>
      <c r="KJ26" s="104" t="str">
        <f t="shared" si="154"/>
        <v/>
      </c>
      <c r="KK26" s="102"/>
      <c r="KL26" s="104" t="str">
        <f t="shared" si="155"/>
        <v/>
      </c>
      <c r="KM26" s="102"/>
      <c r="KN26" s="102"/>
      <c r="KO26" s="104" t="str">
        <f t="shared" si="156"/>
        <v/>
      </c>
      <c r="KP26" s="102"/>
      <c r="KQ26" s="104" t="str">
        <f t="shared" si="157"/>
        <v/>
      </c>
      <c r="KR26" s="102"/>
      <c r="KS26" s="102"/>
      <c r="KT26" s="104" t="str">
        <f t="shared" si="158"/>
        <v/>
      </c>
      <c r="KU26" s="118"/>
      <c r="KV26" s="104" t="str">
        <f t="shared" si="159"/>
        <v/>
      </c>
      <c r="KW26" s="102"/>
      <c r="KX26" s="102"/>
      <c r="KY26" s="104" t="str">
        <f t="shared" si="160"/>
        <v/>
      </c>
      <c r="KZ26" s="118"/>
      <c r="LA26" s="104" t="str">
        <f t="shared" si="161"/>
        <v/>
      </c>
      <c r="LB26" s="102"/>
      <c r="LC26" s="102"/>
      <c r="LD26" s="104" t="str">
        <f t="shared" si="162"/>
        <v/>
      </c>
      <c r="LE26" s="102"/>
      <c r="LF26" s="104" t="str">
        <f t="shared" si="163"/>
        <v/>
      </c>
      <c r="LG26" s="104" t="str">
        <f t="shared" si="164"/>
        <v/>
      </c>
      <c r="LH26" s="104" t="str">
        <f t="shared" si="165"/>
        <v/>
      </c>
      <c r="LI26" s="104" t="str">
        <f t="shared" si="166"/>
        <v/>
      </c>
      <c r="LJ26" s="104" t="str">
        <f t="shared" si="167"/>
        <v/>
      </c>
      <c r="LK26" s="104" t="str">
        <f t="shared" si="168"/>
        <v/>
      </c>
      <c r="LL26" s="105" t="str">
        <f t="shared" si="169"/>
        <v/>
      </c>
      <c r="LM26" s="109" t="str">
        <f t="shared" si="170"/>
        <v/>
      </c>
      <c r="LN26" s="102"/>
      <c r="LO26" s="102"/>
      <c r="LP26" s="104" t="str">
        <f t="shared" si="171"/>
        <v/>
      </c>
      <c r="LQ26" s="102"/>
      <c r="LR26" s="104" t="str">
        <f t="shared" si="172"/>
        <v/>
      </c>
      <c r="LS26" s="102"/>
      <c r="LT26" s="102"/>
      <c r="LU26" s="104" t="str">
        <f t="shared" si="173"/>
        <v/>
      </c>
      <c r="LV26" s="102"/>
      <c r="LW26" s="104" t="str">
        <f t="shared" si="174"/>
        <v/>
      </c>
      <c r="LX26" s="102"/>
      <c r="LY26" s="102"/>
      <c r="LZ26" s="104" t="str">
        <f t="shared" si="175"/>
        <v/>
      </c>
      <c r="MA26" s="118"/>
      <c r="MB26" s="104" t="str">
        <f t="shared" si="176"/>
        <v/>
      </c>
      <c r="MC26" s="102"/>
      <c r="MD26" s="102"/>
      <c r="ME26" s="104" t="str">
        <f t="shared" si="177"/>
        <v/>
      </c>
      <c r="MF26" s="118"/>
      <c r="MG26" s="104" t="str">
        <f t="shared" si="178"/>
        <v/>
      </c>
      <c r="MH26" s="102"/>
      <c r="MI26" s="102"/>
      <c r="MJ26" s="104" t="str">
        <f t="shared" si="179"/>
        <v/>
      </c>
      <c r="MK26" s="102"/>
      <c r="ML26" s="104" t="str">
        <f t="shared" si="180"/>
        <v/>
      </c>
      <c r="MM26" s="104" t="str">
        <f t="shared" si="181"/>
        <v/>
      </c>
      <c r="MN26" s="104" t="str">
        <f t="shared" si="182"/>
        <v/>
      </c>
      <c r="MO26" s="104" t="str">
        <f t="shared" si="183"/>
        <v/>
      </c>
      <c r="MP26" s="104" t="str">
        <f t="shared" si="184"/>
        <v/>
      </c>
      <c r="MQ26" s="104" t="str">
        <f t="shared" si="185"/>
        <v/>
      </c>
      <c r="MR26" s="105" t="str">
        <f t="shared" si="186"/>
        <v/>
      </c>
      <c r="MS26" s="109" t="str">
        <f t="shared" si="187"/>
        <v/>
      </c>
      <c r="MT26" s="102"/>
      <c r="MU26" s="102"/>
      <c r="MV26" s="104" t="str">
        <f t="shared" si="188"/>
        <v/>
      </c>
      <c r="MW26" s="102"/>
      <c r="MX26" s="104" t="str">
        <f t="shared" si="189"/>
        <v/>
      </c>
      <c r="MY26" s="102"/>
      <c r="MZ26" s="102"/>
      <c r="NA26" s="104" t="str">
        <f t="shared" si="190"/>
        <v/>
      </c>
      <c r="NB26" s="102"/>
      <c r="NC26" s="104" t="str">
        <f t="shared" si="191"/>
        <v/>
      </c>
      <c r="ND26" s="102"/>
      <c r="NE26" s="102"/>
      <c r="NF26" s="104" t="str">
        <f t="shared" si="192"/>
        <v/>
      </c>
      <c r="NG26" s="118"/>
      <c r="NH26" s="104" t="str">
        <f t="shared" si="193"/>
        <v/>
      </c>
      <c r="NI26" s="102"/>
      <c r="NJ26" s="102"/>
      <c r="NK26" s="104" t="str">
        <f t="shared" si="194"/>
        <v/>
      </c>
      <c r="NL26" s="118"/>
      <c r="NM26" s="104" t="str">
        <f t="shared" si="195"/>
        <v/>
      </c>
      <c r="NN26" s="102"/>
      <c r="NO26" s="102"/>
      <c r="NP26" s="104" t="str">
        <f t="shared" si="196"/>
        <v/>
      </c>
      <c r="NQ26" s="102"/>
      <c r="NR26" s="104" t="str">
        <f t="shared" si="197"/>
        <v/>
      </c>
      <c r="NS26" s="104" t="str">
        <f t="shared" si="198"/>
        <v/>
      </c>
      <c r="NT26" s="104" t="str">
        <f t="shared" si="199"/>
        <v/>
      </c>
      <c r="NU26" s="104" t="str">
        <f t="shared" si="200"/>
        <v/>
      </c>
      <c r="NV26" s="104" t="str">
        <f t="shared" si="201"/>
        <v/>
      </c>
      <c r="NW26" s="104" t="str">
        <f t="shared" si="202"/>
        <v/>
      </c>
      <c r="NX26" s="105" t="str">
        <f t="shared" si="203"/>
        <v/>
      </c>
      <c r="NY26" s="109" t="str">
        <f t="shared" si="204"/>
        <v/>
      </c>
      <c r="OA26" s="104">
        <f t="shared" si="205"/>
        <v>10.700000000000001</v>
      </c>
      <c r="OB26" s="104">
        <f t="shared" si="206"/>
        <v>12.95</v>
      </c>
      <c r="OC26" s="104">
        <f t="shared" si="207"/>
        <v>8.8580000000000005</v>
      </c>
      <c r="OD26" s="104">
        <f t="shared" si="208"/>
        <v>10.445625</v>
      </c>
      <c r="OE26" s="104">
        <f t="shared" si="209"/>
        <v>8.9343749999999993</v>
      </c>
      <c r="OF26" s="104">
        <f t="shared" si="210"/>
        <v>10.25</v>
      </c>
      <c r="OG26" s="104">
        <f t="shared" si="211"/>
        <v>6.75</v>
      </c>
      <c r="OH26" s="104">
        <f t="shared" si="212"/>
        <v>6.1999999999999993</v>
      </c>
      <c r="OI26" s="104" t="str">
        <f t="shared" si="213"/>
        <v/>
      </c>
      <c r="OJ26" s="104" t="str">
        <f t="shared" si="214"/>
        <v/>
      </c>
      <c r="OK26" s="104" t="str">
        <f t="shared" si="215"/>
        <v/>
      </c>
      <c r="OL26" s="104" t="str">
        <f t="shared" si="216"/>
        <v/>
      </c>
      <c r="OM26" s="134"/>
      <c r="ON26" s="104">
        <f t="shared" si="217"/>
        <v>7.2512499999999998</v>
      </c>
      <c r="OO26" s="104">
        <f t="shared" si="218"/>
        <v>7.5197916666666664</v>
      </c>
      <c r="OP26" s="104">
        <f t="shared" si="219"/>
        <v>9.4657083333333336</v>
      </c>
      <c r="OQ26" s="104">
        <f t="shared" si="220"/>
        <v>9.9407083333333333</v>
      </c>
      <c r="OR26" s="105">
        <f t="shared" si="221"/>
        <v>18</v>
      </c>
      <c r="OS26" s="105">
        <f t="shared" si="222"/>
        <v>18</v>
      </c>
      <c r="OT26" s="134"/>
      <c r="OU26" s="109">
        <f t="shared" si="223"/>
        <v>21</v>
      </c>
      <c r="OW26" s="95" t="s">
        <v>35</v>
      </c>
      <c r="OX26" s="95" t="s">
        <v>36</v>
      </c>
      <c r="OY26" s="95" t="s">
        <v>35</v>
      </c>
      <c r="OZ26" s="95" t="s">
        <v>35</v>
      </c>
      <c r="PA26" s="95"/>
      <c r="PB26" s="95" t="s">
        <v>35</v>
      </c>
      <c r="PC26" s="95"/>
      <c r="PD26" s="95"/>
      <c r="PE26" s="95"/>
      <c r="PF26" s="95"/>
    </row>
    <row r="27" spans="1:422" x14ac:dyDescent="0.3">
      <c r="A27" s="103">
        <f t="shared" si="224"/>
        <v>8</v>
      </c>
      <c r="B27" s="195" t="s">
        <v>312</v>
      </c>
      <c r="C27" s="195" t="s">
        <v>312</v>
      </c>
      <c r="D27" s="195" t="s">
        <v>334</v>
      </c>
      <c r="E27" s="196"/>
      <c r="F27" s="102">
        <v>12.25</v>
      </c>
      <c r="G27" s="102">
        <v>11.75</v>
      </c>
      <c r="H27" s="104">
        <f t="shared" si="1"/>
        <v>11.95</v>
      </c>
      <c r="I27" s="102"/>
      <c r="J27" s="104">
        <f t="shared" si="2"/>
        <v>11.95</v>
      </c>
      <c r="K27" s="102">
        <v>12</v>
      </c>
      <c r="L27" s="102">
        <v>11</v>
      </c>
      <c r="M27" s="104">
        <f t="shared" si="3"/>
        <v>11.4</v>
      </c>
      <c r="N27" s="102"/>
      <c r="O27" s="104">
        <f t="shared" si="4"/>
        <v>11.4</v>
      </c>
      <c r="P27" s="102"/>
      <c r="Q27" s="102"/>
      <c r="R27" s="104" t="str">
        <f t="shared" si="5"/>
        <v/>
      </c>
      <c r="S27" s="118"/>
      <c r="T27" s="104" t="str">
        <f t="shared" si="6"/>
        <v/>
      </c>
      <c r="U27" s="102"/>
      <c r="V27" s="102"/>
      <c r="W27" s="104" t="str">
        <f t="shared" si="7"/>
        <v/>
      </c>
      <c r="X27" s="118"/>
      <c r="Y27" s="104" t="str">
        <f t="shared" si="8"/>
        <v/>
      </c>
      <c r="Z27" s="102"/>
      <c r="AA27" s="102"/>
      <c r="AB27" s="104" t="str">
        <f t="shared" si="9"/>
        <v/>
      </c>
      <c r="AC27" s="102"/>
      <c r="AD27" s="104" t="str">
        <f t="shared" si="10"/>
        <v/>
      </c>
      <c r="AE27" s="104">
        <f t="shared" si="11"/>
        <v>12.125</v>
      </c>
      <c r="AF27" s="104">
        <f t="shared" si="12"/>
        <v>11.375</v>
      </c>
      <c r="AG27" s="104">
        <f t="shared" si="13"/>
        <v>11.675000000000001</v>
      </c>
      <c r="AH27" s="104" t="str">
        <f t="shared" si="14"/>
        <v/>
      </c>
      <c r="AI27" s="104">
        <f t="shared" si="15"/>
        <v>11.675000000000001</v>
      </c>
      <c r="AJ27" s="105">
        <f t="shared" si="16"/>
        <v>5</v>
      </c>
      <c r="AK27" s="109">
        <f t="shared" si="17"/>
        <v>13</v>
      </c>
      <c r="AL27" s="102">
        <v>10</v>
      </c>
      <c r="AM27" s="102">
        <v>11</v>
      </c>
      <c r="AN27" s="104">
        <f t="shared" si="18"/>
        <v>10.6</v>
      </c>
      <c r="AO27" s="102"/>
      <c r="AP27" s="104">
        <f t="shared" si="19"/>
        <v>10.6</v>
      </c>
      <c r="AQ27" s="102">
        <v>12</v>
      </c>
      <c r="AR27" s="102">
        <v>9</v>
      </c>
      <c r="AS27" s="104">
        <f t="shared" si="20"/>
        <v>10.199999999999999</v>
      </c>
      <c r="AT27" s="102"/>
      <c r="AU27" s="104">
        <f t="shared" si="21"/>
        <v>10.199999999999999</v>
      </c>
      <c r="AV27" s="102"/>
      <c r="AW27" s="102"/>
      <c r="AX27" s="104" t="str">
        <f t="shared" si="22"/>
        <v/>
      </c>
      <c r="AY27" s="118"/>
      <c r="AZ27" s="104" t="str">
        <f t="shared" si="23"/>
        <v/>
      </c>
      <c r="BA27" s="102"/>
      <c r="BB27" s="102"/>
      <c r="BC27" s="104" t="str">
        <f t="shared" si="24"/>
        <v/>
      </c>
      <c r="BD27" s="118"/>
      <c r="BE27" s="104" t="str">
        <f t="shared" si="25"/>
        <v/>
      </c>
      <c r="BF27" s="102"/>
      <c r="BG27" s="102"/>
      <c r="BH27" s="104" t="str">
        <f t="shared" si="26"/>
        <v/>
      </c>
      <c r="BI27" s="102"/>
      <c r="BJ27" s="104" t="str">
        <f t="shared" si="27"/>
        <v/>
      </c>
      <c r="BK27" s="104">
        <f t="shared" si="28"/>
        <v>11.25</v>
      </c>
      <c r="BL27" s="104">
        <f t="shared" si="29"/>
        <v>9.75</v>
      </c>
      <c r="BM27" s="104">
        <f t="shared" si="30"/>
        <v>10.35</v>
      </c>
      <c r="BN27" s="104" t="str">
        <f t="shared" si="31"/>
        <v/>
      </c>
      <c r="BO27" s="104">
        <f t="shared" si="32"/>
        <v>10.35</v>
      </c>
      <c r="BP27" s="105">
        <f t="shared" si="33"/>
        <v>5</v>
      </c>
      <c r="BQ27" s="109">
        <f t="shared" si="34"/>
        <v>20</v>
      </c>
      <c r="BR27" s="102">
        <v>10.343333333333334</v>
      </c>
      <c r="BS27" s="102">
        <v>9.5</v>
      </c>
      <c r="BT27" s="104">
        <f t="shared" si="35"/>
        <v>9.8373333333333335</v>
      </c>
      <c r="BU27" s="102">
        <v>12</v>
      </c>
      <c r="BV27" s="104">
        <f t="shared" si="36"/>
        <v>11.337333333333333</v>
      </c>
      <c r="BW27" s="102">
        <v>6.0666666666666664</v>
      </c>
      <c r="BX27" s="102">
        <v>7.5</v>
      </c>
      <c r="BY27" s="104">
        <f t="shared" si="37"/>
        <v>6.9266666666666667</v>
      </c>
      <c r="BZ27" s="102">
        <v>11.5</v>
      </c>
      <c r="CA27" s="104">
        <f t="shared" si="38"/>
        <v>9.3266666666666662</v>
      </c>
      <c r="CB27" s="102"/>
      <c r="CC27" s="102"/>
      <c r="CD27" s="104" t="str">
        <f t="shared" si="39"/>
        <v/>
      </c>
      <c r="CE27" s="118"/>
      <c r="CF27" s="104" t="str">
        <f t="shared" si="40"/>
        <v/>
      </c>
      <c r="CG27" s="102"/>
      <c r="CH27" s="102"/>
      <c r="CI27" s="104" t="str">
        <f t="shared" si="41"/>
        <v/>
      </c>
      <c r="CJ27" s="118"/>
      <c r="CK27" s="104" t="str">
        <f t="shared" si="42"/>
        <v/>
      </c>
      <c r="CL27" s="102"/>
      <c r="CM27" s="102"/>
      <c r="CN27" s="104" t="str">
        <f t="shared" si="43"/>
        <v/>
      </c>
      <c r="CO27" s="102"/>
      <c r="CP27" s="104" t="str">
        <f t="shared" si="44"/>
        <v/>
      </c>
      <c r="CQ27" s="104">
        <f t="shared" si="45"/>
        <v>8.2050000000000001</v>
      </c>
      <c r="CR27" s="104">
        <f t="shared" si="46"/>
        <v>8.5</v>
      </c>
      <c r="CS27" s="104">
        <f t="shared" si="47"/>
        <v>8.3819999999999997</v>
      </c>
      <c r="CT27" s="104">
        <f t="shared" si="48"/>
        <v>11.75</v>
      </c>
      <c r="CU27" s="104">
        <f t="shared" si="49"/>
        <v>10.332000000000001</v>
      </c>
      <c r="CV27" s="105">
        <f t="shared" si="50"/>
        <v>5</v>
      </c>
      <c r="CW27" s="109">
        <f t="shared" si="51"/>
        <v>16</v>
      </c>
      <c r="CX27" s="102">
        <v>11.5</v>
      </c>
      <c r="CY27" s="102">
        <v>14</v>
      </c>
      <c r="CZ27" s="104">
        <f t="shared" si="52"/>
        <v>13</v>
      </c>
      <c r="DA27" s="102"/>
      <c r="DB27" s="104">
        <f t="shared" si="53"/>
        <v>13</v>
      </c>
      <c r="DC27" s="102">
        <v>8.6</v>
      </c>
      <c r="DD27" s="102">
        <v>10</v>
      </c>
      <c r="DE27" s="104">
        <f t="shared" si="54"/>
        <v>9.44</v>
      </c>
      <c r="DF27" s="102"/>
      <c r="DG27" s="104">
        <f t="shared" si="55"/>
        <v>9.44</v>
      </c>
      <c r="DH27" s="102">
        <v>11.02</v>
      </c>
      <c r="DI27" s="102">
        <v>9</v>
      </c>
      <c r="DJ27" s="104">
        <f t="shared" si="56"/>
        <v>9.8079999999999998</v>
      </c>
      <c r="DK27" s="118"/>
      <c r="DL27" s="104">
        <f t="shared" si="57"/>
        <v>9.8079999999999998</v>
      </c>
      <c r="DM27" s="102"/>
      <c r="DN27" s="102"/>
      <c r="DO27" s="104" t="str">
        <f t="shared" si="58"/>
        <v/>
      </c>
      <c r="DP27" s="118"/>
      <c r="DQ27" s="104" t="str">
        <f t="shared" si="59"/>
        <v/>
      </c>
      <c r="DR27" s="102"/>
      <c r="DS27" s="102"/>
      <c r="DT27" s="104" t="str">
        <f t="shared" si="60"/>
        <v/>
      </c>
      <c r="DU27" s="102"/>
      <c r="DV27" s="104" t="str">
        <f t="shared" si="61"/>
        <v/>
      </c>
      <c r="DW27" s="104">
        <f t="shared" si="62"/>
        <v>10.44375</v>
      </c>
      <c r="DX27" s="104">
        <f t="shared" si="63"/>
        <v>11.1875</v>
      </c>
      <c r="DY27" s="104">
        <f t="shared" si="64"/>
        <v>10.889999999999999</v>
      </c>
      <c r="DZ27" s="104" t="str">
        <f t="shared" si="65"/>
        <v/>
      </c>
      <c r="EA27" s="104">
        <f t="shared" si="66"/>
        <v>10.889999999999999</v>
      </c>
      <c r="EB27" s="105">
        <f t="shared" si="67"/>
        <v>5</v>
      </c>
      <c r="EC27" s="109">
        <f t="shared" si="68"/>
        <v>20</v>
      </c>
      <c r="ED27" s="102">
        <v>11</v>
      </c>
      <c r="EE27" s="102">
        <v>3</v>
      </c>
      <c r="EF27" s="104">
        <f t="shared" si="69"/>
        <v>6.2</v>
      </c>
      <c r="EG27" s="102">
        <v>2.5</v>
      </c>
      <c r="EH27" s="104">
        <f t="shared" si="70"/>
        <v>6.2</v>
      </c>
      <c r="EI27" s="102">
        <v>13.5</v>
      </c>
      <c r="EJ27" s="102">
        <v>6.75</v>
      </c>
      <c r="EK27" s="104">
        <f t="shared" si="71"/>
        <v>9.4499999999999993</v>
      </c>
      <c r="EL27" s="102">
        <v>2.25</v>
      </c>
      <c r="EM27" s="104">
        <f t="shared" si="72"/>
        <v>9.4499999999999993</v>
      </c>
      <c r="EN27" s="102">
        <v>13.5</v>
      </c>
      <c r="EO27" s="102">
        <v>3</v>
      </c>
      <c r="EP27" s="104">
        <f t="shared" si="73"/>
        <v>7.2</v>
      </c>
      <c r="EQ27" s="118">
        <v>8</v>
      </c>
      <c r="ER27" s="104">
        <f t="shared" si="74"/>
        <v>10.199999999999999</v>
      </c>
      <c r="ES27" s="102"/>
      <c r="ET27" s="102"/>
      <c r="EU27" s="104" t="str">
        <f t="shared" si="75"/>
        <v/>
      </c>
      <c r="EV27" s="118"/>
      <c r="EW27" s="104" t="str">
        <f t="shared" si="76"/>
        <v/>
      </c>
      <c r="EX27" s="102"/>
      <c r="EY27" s="102"/>
      <c r="EZ27" s="104" t="str">
        <f t="shared" si="77"/>
        <v/>
      </c>
      <c r="FA27" s="102"/>
      <c r="FB27" s="104" t="str">
        <f t="shared" si="78"/>
        <v/>
      </c>
      <c r="FC27" s="104">
        <f t="shared" si="79"/>
        <v>12.71875</v>
      </c>
      <c r="FD27" s="104">
        <f t="shared" si="80"/>
        <v>4.875</v>
      </c>
      <c r="FE27" s="104">
        <f t="shared" si="81"/>
        <v>8.0124999999999993</v>
      </c>
      <c r="FF27" s="104">
        <f t="shared" si="82"/>
        <v>3.40625</v>
      </c>
      <c r="FG27" s="104">
        <f t="shared" si="83"/>
        <v>8.5749999999999993</v>
      </c>
      <c r="FH27" s="105">
        <f t="shared" si="84"/>
        <v>0</v>
      </c>
      <c r="FI27" s="109">
        <f t="shared" si="85"/>
        <v>10</v>
      </c>
      <c r="FJ27" s="102">
        <v>14.5</v>
      </c>
      <c r="FK27" s="102">
        <v>14.5</v>
      </c>
      <c r="FL27" s="104">
        <f t="shared" si="86"/>
        <v>14.5</v>
      </c>
      <c r="FM27" s="102"/>
      <c r="FN27" s="104">
        <f t="shared" si="87"/>
        <v>14.5</v>
      </c>
      <c r="FO27" s="102">
        <v>13</v>
      </c>
      <c r="FP27" s="102">
        <v>13</v>
      </c>
      <c r="FQ27" s="104">
        <f t="shared" si="88"/>
        <v>13</v>
      </c>
      <c r="FR27" s="102"/>
      <c r="FS27" s="104">
        <f t="shared" si="89"/>
        <v>13</v>
      </c>
      <c r="FT27" s="102"/>
      <c r="FU27" s="102"/>
      <c r="FV27" s="104" t="str">
        <f t="shared" si="90"/>
        <v/>
      </c>
      <c r="FW27" s="118"/>
      <c r="FX27" s="104" t="str">
        <f t="shared" si="91"/>
        <v/>
      </c>
      <c r="FY27" s="102"/>
      <c r="FZ27" s="102"/>
      <c r="GA27" s="104" t="str">
        <f t="shared" si="92"/>
        <v/>
      </c>
      <c r="GB27" s="118"/>
      <c r="GC27" s="104" t="str">
        <f t="shared" si="93"/>
        <v/>
      </c>
      <c r="GD27" s="102"/>
      <c r="GE27" s="102"/>
      <c r="GF27" s="104" t="str">
        <f t="shared" si="94"/>
        <v/>
      </c>
      <c r="GG27" s="102"/>
      <c r="GH27" s="104" t="str">
        <f t="shared" si="95"/>
        <v/>
      </c>
      <c r="GI27" s="104">
        <f t="shared" si="96"/>
        <v>13.75</v>
      </c>
      <c r="GJ27" s="104">
        <f t="shared" si="97"/>
        <v>13.75</v>
      </c>
      <c r="GK27" s="104">
        <f t="shared" si="98"/>
        <v>13.75</v>
      </c>
      <c r="GL27" s="104" t="str">
        <f t="shared" si="99"/>
        <v/>
      </c>
      <c r="GM27" s="104">
        <f t="shared" si="100"/>
        <v>13.75</v>
      </c>
      <c r="GN27" s="105">
        <f t="shared" si="101"/>
        <v>3</v>
      </c>
      <c r="GO27" s="109">
        <f t="shared" si="102"/>
        <v>1</v>
      </c>
      <c r="GP27" s="102"/>
      <c r="GQ27" s="102"/>
      <c r="GR27" s="104" t="str">
        <f t="shared" si="103"/>
        <v/>
      </c>
      <c r="GS27" s="102"/>
      <c r="GT27" s="104" t="str">
        <f t="shared" si="104"/>
        <v/>
      </c>
      <c r="GU27" s="102">
        <v>13</v>
      </c>
      <c r="GV27" s="102"/>
      <c r="GW27" s="104">
        <f t="shared" si="105"/>
        <v>13</v>
      </c>
      <c r="GX27" s="102"/>
      <c r="GY27" s="104">
        <f t="shared" si="106"/>
        <v>13</v>
      </c>
      <c r="GZ27" s="102"/>
      <c r="HA27" s="102"/>
      <c r="HB27" s="104" t="str">
        <f t="shared" si="107"/>
        <v/>
      </c>
      <c r="HC27" s="118"/>
      <c r="HD27" s="104" t="str">
        <f t="shared" si="108"/>
        <v/>
      </c>
      <c r="HE27" s="102"/>
      <c r="HF27" s="102"/>
      <c r="HG27" s="104" t="str">
        <f t="shared" si="109"/>
        <v/>
      </c>
      <c r="HH27" s="118"/>
      <c r="HI27" s="104" t="str">
        <f t="shared" si="110"/>
        <v/>
      </c>
      <c r="HJ27" s="102"/>
      <c r="HK27" s="102"/>
      <c r="HL27" s="104" t="str">
        <f t="shared" si="111"/>
        <v/>
      </c>
      <c r="HM27" s="102"/>
      <c r="HN27" s="104" t="str">
        <f t="shared" si="112"/>
        <v/>
      </c>
      <c r="HO27" s="104">
        <f t="shared" si="113"/>
        <v>13</v>
      </c>
      <c r="HP27" s="104" t="str">
        <f t="shared" si="114"/>
        <v/>
      </c>
      <c r="HQ27" s="104">
        <f t="shared" si="115"/>
        <v>13</v>
      </c>
      <c r="HR27" s="104" t="str">
        <f t="shared" si="116"/>
        <v/>
      </c>
      <c r="HS27" s="104">
        <f t="shared" si="117"/>
        <v>13</v>
      </c>
      <c r="HT27" s="105">
        <f t="shared" si="118"/>
        <v>2</v>
      </c>
      <c r="HU27" s="109">
        <f t="shared" si="119"/>
        <v>14</v>
      </c>
      <c r="HV27" s="102">
        <v>0</v>
      </c>
      <c r="HW27" s="102">
        <v>11.25</v>
      </c>
      <c r="HX27" s="104">
        <f t="shared" si="120"/>
        <v>6.75</v>
      </c>
      <c r="HY27" s="102"/>
      <c r="HZ27" s="104">
        <f t="shared" si="121"/>
        <v>6.75</v>
      </c>
      <c r="IA27" s="102"/>
      <c r="IB27" s="102"/>
      <c r="IC27" s="104" t="str">
        <f t="shared" si="122"/>
        <v/>
      </c>
      <c r="ID27" s="102"/>
      <c r="IE27" s="104" t="str">
        <f t="shared" si="123"/>
        <v/>
      </c>
      <c r="IF27" s="102"/>
      <c r="IG27" s="102"/>
      <c r="IH27" s="104" t="str">
        <f t="shared" si="124"/>
        <v/>
      </c>
      <c r="II27" s="118"/>
      <c r="IJ27" s="104" t="str">
        <f t="shared" si="125"/>
        <v/>
      </c>
      <c r="IK27" s="102"/>
      <c r="IL27" s="102"/>
      <c r="IM27" s="104" t="str">
        <f t="shared" si="126"/>
        <v/>
      </c>
      <c r="IN27" s="118"/>
      <c r="IO27" s="104" t="str">
        <f t="shared" si="127"/>
        <v/>
      </c>
      <c r="IP27" s="102"/>
      <c r="IQ27" s="102"/>
      <c r="IR27" s="104" t="str">
        <f t="shared" si="128"/>
        <v/>
      </c>
      <c r="IS27" s="102"/>
      <c r="IT27" s="104" t="str">
        <f t="shared" si="129"/>
        <v/>
      </c>
      <c r="IU27" s="104">
        <f t="shared" si="130"/>
        <v>0</v>
      </c>
      <c r="IV27" s="104">
        <f t="shared" si="131"/>
        <v>5.625</v>
      </c>
      <c r="IW27" s="104">
        <f t="shared" si="132"/>
        <v>3.375</v>
      </c>
      <c r="IX27" s="104" t="str">
        <f t="shared" si="133"/>
        <v/>
      </c>
      <c r="IY27" s="104">
        <f t="shared" si="134"/>
        <v>3.375</v>
      </c>
      <c r="IZ27" s="105">
        <f t="shared" si="135"/>
        <v>0</v>
      </c>
      <c r="JA27" s="109">
        <f t="shared" si="136"/>
        <v>22</v>
      </c>
      <c r="JB27" s="102"/>
      <c r="JC27" s="102"/>
      <c r="JD27" s="104" t="str">
        <f t="shared" si="137"/>
        <v/>
      </c>
      <c r="JE27" s="102"/>
      <c r="JF27" s="104" t="str">
        <f t="shared" si="138"/>
        <v/>
      </c>
      <c r="JG27" s="102"/>
      <c r="JH27" s="102"/>
      <c r="JI27" s="104" t="str">
        <f t="shared" si="139"/>
        <v/>
      </c>
      <c r="JJ27" s="102"/>
      <c r="JK27" s="104" t="str">
        <f t="shared" si="140"/>
        <v/>
      </c>
      <c r="JL27" s="102"/>
      <c r="JM27" s="102"/>
      <c r="JN27" s="104" t="str">
        <f t="shared" si="141"/>
        <v/>
      </c>
      <c r="JO27" s="118"/>
      <c r="JP27" s="104" t="str">
        <f t="shared" si="142"/>
        <v/>
      </c>
      <c r="JQ27" s="102"/>
      <c r="JR27" s="102"/>
      <c r="JS27" s="104" t="str">
        <f t="shared" si="143"/>
        <v/>
      </c>
      <c r="JT27" s="118"/>
      <c r="JU27" s="104" t="str">
        <f t="shared" si="144"/>
        <v/>
      </c>
      <c r="JV27" s="102"/>
      <c r="JW27" s="102"/>
      <c r="JX27" s="104" t="str">
        <f t="shared" si="145"/>
        <v/>
      </c>
      <c r="JY27" s="102"/>
      <c r="JZ27" s="104" t="str">
        <f t="shared" si="146"/>
        <v/>
      </c>
      <c r="KA27" s="104" t="str">
        <f t="shared" si="147"/>
        <v/>
      </c>
      <c r="KB27" s="104" t="str">
        <f t="shared" si="148"/>
        <v/>
      </c>
      <c r="KC27" s="104" t="str">
        <f t="shared" si="149"/>
        <v/>
      </c>
      <c r="KD27" s="104" t="str">
        <f t="shared" si="150"/>
        <v/>
      </c>
      <c r="KE27" s="104" t="str">
        <f t="shared" si="151"/>
        <v/>
      </c>
      <c r="KF27" s="105" t="str">
        <f t="shared" si="152"/>
        <v/>
      </c>
      <c r="KG27" s="109" t="str">
        <f t="shared" si="153"/>
        <v/>
      </c>
      <c r="KH27" s="102"/>
      <c r="KI27" s="102"/>
      <c r="KJ27" s="104" t="str">
        <f t="shared" si="154"/>
        <v/>
      </c>
      <c r="KK27" s="102"/>
      <c r="KL27" s="104" t="str">
        <f t="shared" si="155"/>
        <v/>
      </c>
      <c r="KM27" s="102"/>
      <c r="KN27" s="102"/>
      <c r="KO27" s="104" t="str">
        <f t="shared" si="156"/>
        <v/>
      </c>
      <c r="KP27" s="102"/>
      <c r="KQ27" s="104" t="str">
        <f t="shared" si="157"/>
        <v/>
      </c>
      <c r="KR27" s="102"/>
      <c r="KS27" s="102"/>
      <c r="KT27" s="104" t="str">
        <f t="shared" si="158"/>
        <v/>
      </c>
      <c r="KU27" s="118"/>
      <c r="KV27" s="104" t="str">
        <f t="shared" si="159"/>
        <v/>
      </c>
      <c r="KW27" s="102"/>
      <c r="KX27" s="102"/>
      <c r="KY27" s="104" t="str">
        <f t="shared" si="160"/>
        <v/>
      </c>
      <c r="KZ27" s="118"/>
      <c r="LA27" s="104" t="str">
        <f t="shared" si="161"/>
        <v/>
      </c>
      <c r="LB27" s="102"/>
      <c r="LC27" s="102"/>
      <c r="LD27" s="104" t="str">
        <f t="shared" si="162"/>
        <v/>
      </c>
      <c r="LE27" s="102"/>
      <c r="LF27" s="104" t="str">
        <f t="shared" si="163"/>
        <v/>
      </c>
      <c r="LG27" s="104" t="str">
        <f t="shared" si="164"/>
        <v/>
      </c>
      <c r="LH27" s="104" t="str">
        <f t="shared" si="165"/>
        <v/>
      </c>
      <c r="LI27" s="104" t="str">
        <f t="shared" si="166"/>
        <v/>
      </c>
      <c r="LJ27" s="104" t="str">
        <f t="shared" si="167"/>
        <v/>
      </c>
      <c r="LK27" s="104" t="str">
        <f t="shared" si="168"/>
        <v/>
      </c>
      <c r="LL27" s="105" t="str">
        <f t="shared" si="169"/>
        <v/>
      </c>
      <c r="LM27" s="109" t="str">
        <f t="shared" si="170"/>
        <v/>
      </c>
      <c r="LN27" s="102"/>
      <c r="LO27" s="102"/>
      <c r="LP27" s="104" t="str">
        <f t="shared" si="171"/>
        <v/>
      </c>
      <c r="LQ27" s="102"/>
      <c r="LR27" s="104" t="str">
        <f t="shared" si="172"/>
        <v/>
      </c>
      <c r="LS27" s="102"/>
      <c r="LT27" s="102"/>
      <c r="LU27" s="104" t="str">
        <f t="shared" si="173"/>
        <v/>
      </c>
      <c r="LV27" s="102"/>
      <c r="LW27" s="104" t="str">
        <f t="shared" si="174"/>
        <v/>
      </c>
      <c r="LX27" s="102"/>
      <c r="LY27" s="102"/>
      <c r="LZ27" s="104" t="str">
        <f t="shared" si="175"/>
        <v/>
      </c>
      <c r="MA27" s="118"/>
      <c r="MB27" s="104" t="str">
        <f t="shared" si="176"/>
        <v/>
      </c>
      <c r="MC27" s="102"/>
      <c r="MD27" s="102"/>
      <c r="ME27" s="104" t="str">
        <f t="shared" si="177"/>
        <v/>
      </c>
      <c r="MF27" s="118"/>
      <c r="MG27" s="104" t="str">
        <f t="shared" si="178"/>
        <v/>
      </c>
      <c r="MH27" s="102"/>
      <c r="MI27" s="102"/>
      <c r="MJ27" s="104" t="str">
        <f t="shared" si="179"/>
        <v/>
      </c>
      <c r="MK27" s="102"/>
      <c r="ML27" s="104" t="str">
        <f t="shared" si="180"/>
        <v/>
      </c>
      <c r="MM27" s="104" t="str">
        <f t="shared" si="181"/>
        <v/>
      </c>
      <c r="MN27" s="104" t="str">
        <f t="shared" si="182"/>
        <v/>
      </c>
      <c r="MO27" s="104" t="str">
        <f t="shared" si="183"/>
        <v/>
      </c>
      <c r="MP27" s="104" t="str">
        <f t="shared" si="184"/>
        <v/>
      </c>
      <c r="MQ27" s="104" t="str">
        <f t="shared" si="185"/>
        <v/>
      </c>
      <c r="MR27" s="105" t="str">
        <f t="shared" si="186"/>
        <v/>
      </c>
      <c r="MS27" s="109" t="str">
        <f t="shared" si="187"/>
        <v/>
      </c>
      <c r="MT27" s="102"/>
      <c r="MU27" s="102"/>
      <c r="MV27" s="104" t="str">
        <f t="shared" si="188"/>
        <v/>
      </c>
      <c r="MW27" s="102"/>
      <c r="MX27" s="104" t="str">
        <f t="shared" si="189"/>
        <v/>
      </c>
      <c r="MY27" s="102"/>
      <c r="MZ27" s="102"/>
      <c r="NA27" s="104" t="str">
        <f t="shared" si="190"/>
        <v/>
      </c>
      <c r="NB27" s="102"/>
      <c r="NC27" s="104" t="str">
        <f t="shared" si="191"/>
        <v/>
      </c>
      <c r="ND27" s="102"/>
      <c r="NE27" s="102"/>
      <c r="NF27" s="104" t="str">
        <f t="shared" si="192"/>
        <v/>
      </c>
      <c r="NG27" s="118"/>
      <c r="NH27" s="104" t="str">
        <f t="shared" si="193"/>
        <v/>
      </c>
      <c r="NI27" s="102"/>
      <c r="NJ27" s="102"/>
      <c r="NK27" s="104" t="str">
        <f t="shared" si="194"/>
        <v/>
      </c>
      <c r="NL27" s="118"/>
      <c r="NM27" s="104" t="str">
        <f t="shared" si="195"/>
        <v/>
      </c>
      <c r="NN27" s="102"/>
      <c r="NO27" s="102"/>
      <c r="NP27" s="104" t="str">
        <f t="shared" si="196"/>
        <v/>
      </c>
      <c r="NQ27" s="102"/>
      <c r="NR27" s="104" t="str">
        <f t="shared" si="197"/>
        <v/>
      </c>
      <c r="NS27" s="104" t="str">
        <f t="shared" si="198"/>
        <v/>
      </c>
      <c r="NT27" s="104" t="str">
        <f t="shared" si="199"/>
        <v/>
      </c>
      <c r="NU27" s="104" t="str">
        <f t="shared" si="200"/>
        <v/>
      </c>
      <c r="NV27" s="104" t="str">
        <f t="shared" si="201"/>
        <v/>
      </c>
      <c r="NW27" s="104" t="str">
        <f t="shared" si="202"/>
        <v/>
      </c>
      <c r="NX27" s="105" t="str">
        <f t="shared" si="203"/>
        <v/>
      </c>
      <c r="NY27" s="109" t="str">
        <f t="shared" si="204"/>
        <v/>
      </c>
      <c r="OA27" s="104">
        <f t="shared" si="205"/>
        <v>11.675000000000001</v>
      </c>
      <c r="OB27" s="104">
        <f t="shared" si="206"/>
        <v>10.35</v>
      </c>
      <c r="OC27" s="104">
        <f t="shared" si="207"/>
        <v>10.332000000000001</v>
      </c>
      <c r="OD27" s="104">
        <f t="shared" si="208"/>
        <v>10.889999999999999</v>
      </c>
      <c r="OE27" s="104">
        <f t="shared" si="209"/>
        <v>8.5749999999999993</v>
      </c>
      <c r="OF27" s="104">
        <f t="shared" si="210"/>
        <v>13.75</v>
      </c>
      <c r="OG27" s="104">
        <f t="shared" si="211"/>
        <v>13</v>
      </c>
      <c r="OH27" s="104">
        <f t="shared" si="212"/>
        <v>3.375</v>
      </c>
      <c r="OI27" s="104" t="str">
        <f t="shared" si="213"/>
        <v/>
      </c>
      <c r="OJ27" s="104" t="str">
        <f t="shared" si="214"/>
        <v/>
      </c>
      <c r="OK27" s="104" t="str">
        <f t="shared" si="215"/>
        <v/>
      </c>
      <c r="OL27" s="104" t="str">
        <f t="shared" si="216"/>
        <v/>
      </c>
      <c r="OM27" s="134"/>
      <c r="ON27" s="104">
        <f t="shared" si="217"/>
        <v>8.4966666666666661</v>
      </c>
      <c r="OO27" s="104">
        <f t="shared" si="218"/>
        <v>7.1437499999999998</v>
      </c>
      <c r="OP27" s="104">
        <f t="shared" si="219"/>
        <v>10.150749999999999</v>
      </c>
      <c r="OQ27" s="104">
        <f t="shared" si="220"/>
        <v>10.532</v>
      </c>
      <c r="OR27" s="105">
        <f t="shared" si="221"/>
        <v>25</v>
      </c>
      <c r="OS27" s="105">
        <f t="shared" si="222"/>
        <v>30</v>
      </c>
      <c r="OT27" s="134"/>
      <c r="OU27" s="109">
        <f t="shared" si="223"/>
        <v>18</v>
      </c>
      <c r="OW27" s="95" t="s">
        <v>34</v>
      </c>
      <c r="OX27" s="95" t="s">
        <v>35</v>
      </c>
      <c r="OY27" s="95" t="s">
        <v>35</v>
      </c>
      <c r="OZ27" s="95" t="s">
        <v>35</v>
      </c>
      <c r="PA27" s="95"/>
      <c r="PB27" s="95" t="s">
        <v>36</v>
      </c>
      <c r="PC27" s="95"/>
      <c r="PD27" s="95"/>
      <c r="PE27" s="95"/>
      <c r="PF27" s="95"/>
    </row>
    <row r="28" spans="1:422" x14ac:dyDescent="0.3">
      <c r="A28" s="103">
        <f t="shared" si="224"/>
        <v>9</v>
      </c>
      <c r="B28" s="195"/>
      <c r="C28" s="195"/>
      <c r="D28" s="195"/>
      <c r="E28" s="196"/>
      <c r="F28" s="102"/>
      <c r="G28" s="102"/>
      <c r="H28" s="104" t="str">
        <f t="shared" si="1"/>
        <v/>
      </c>
      <c r="I28" s="102"/>
      <c r="J28" s="104" t="str">
        <f t="shared" si="2"/>
        <v/>
      </c>
      <c r="K28" s="102"/>
      <c r="L28" s="102"/>
      <c r="M28" s="104" t="str">
        <f t="shared" si="3"/>
        <v/>
      </c>
      <c r="N28" s="102"/>
      <c r="O28" s="104" t="str">
        <f t="shared" si="4"/>
        <v/>
      </c>
      <c r="P28" s="102"/>
      <c r="Q28" s="102"/>
      <c r="R28" s="104" t="str">
        <f t="shared" si="5"/>
        <v/>
      </c>
      <c r="S28" s="102"/>
      <c r="T28" s="104" t="str">
        <f t="shared" si="6"/>
        <v/>
      </c>
      <c r="U28" s="102"/>
      <c r="V28" s="102"/>
      <c r="W28" s="104" t="str">
        <f t="shared" si="7"/>
        <v/>
      </c>
      <c r="X28" s="102"/>
      <c r="Y28" s="104" t="str">
        <f t="shared" si="8"/>
        <v/>
      </c>
      <c r="Z28" s="102"/>
      <c r="AA28" s="102"/>
      <c r="AB28" s="104" t="str">
        <f t="shared" si="9"/>
        <v/>
      </c>
      <c r="AC28" s="102"/>
      <c r="AD28" s="104" t="str">
        <f t="shared" si="10"/>
        <v/>
      </c>
      <c r="AE28" s="104" t="str">
        <f t="shared" si="11"/>
        <v/>
      </c>
      <c r="AF28" s="104" t="str">
        <f t="shared" si="12"/>
        <v/>
      </c>
      <c r="AG28" s="104" t="str">
        <f t="shared" si="13"/>
        <v/>
      </c>
      <c r="AH28" s="104" t="str">
        <f t="shared" si="14"/>
        <v/>
      </c>
      <c r="AI28" s="104" t="str">
        <f t="shared" si="15"/>
        <v/>
      </c>
      <c r="AJ28" s="105" t="str">
        <f t="shared" si="16"/>
        <v/>
      </c>
      <c r="AK28" s="109" t="str">
        <f t="shared" si="17"/>
        <v/>
      </c>
      <c r="AL28" s="102"/>
      <c r="AM28" s="102"/>
      <c r="AN28" s="104" t="str">
        <f t="shared" si="18"/>
        <v/>
      </c>
      <c r="AO28" s="102"/>
      <c r="AP28" s="104" t="str">
        <f t="shared" si="19"/>
        <v/>
      </c>
      <c r="AQ28" s="102"/>
      <c r="AR28" s="102"/>
      <c r="AS28" s="104" t="str">
        <f t="shared" si="20"/>
        <v/>
      </c>
      <c r="AT28" s="102"/>
      <c r="AU28" s="104" t="str">
        <f t="shared" si="21"/>
        <v/>
      </c>
      <c r="AV28" s="102"/>
      <c r="AW28" s="102"/>
      <c r="AX28" s="104" t="str">
        <f t="shared" si="22"/>
        <v/>
      </c>
      <c r="AY28" s="102"/>
      <c r="AZ28" s="104" t="str">
        <f t="shared" si="23"/>
        <v/>
      </c>
      <c r="BA28" s="102"/>
      <c r="BB28" s="102"/>
      <c r="BC28" s="104" t="str">
        <f t="shared" si="24"/>
        <v/>
      </c>
      <c r="BD28" s="102"/>
      <c r="BE28" s="104" t="str">
        <f t="shared" si="25"/>
        <v/>
      </c>
      <c r="BF28" s="102"/>
      <c r="BG28" s="102"/>
      <c r="BH28" s="104" t="str">
        <f t="shared" si="26"/>
        <v/>
      </c>
      <c r="BI28" s="102"/>
      <c r="BJ28" s="104" t="str">
        <f t="shared" si="27"/>
        <v/>
      </c>
      <c r="BK28" s="104" t="str">
        <f t="shared" si="28"/>
        <v/>
      </c>
      <c r="BL28" s="104" t="str">
        <f t="shared" si="29"/>
        <v/>
      </c>
      <c r="BM28" s="104" t="str">
        <f t="shared" si="30"/>
        <v/>
      </c>
      <c r="BN28" s="104" t="str">
        <f t="shared" si="31"/>
        <v/>
      </c>
      <c r="BO28" s="104" t="str">
        <f t="shared" si="32"/>
        <v/>
      </c>
      <c r="BP28" s="105" t="str">
        <f t="shared" si="33"/>
        <v/>
      </c>
      <c r="BQ28" s="109" t="str">
        <f t="shared" si="34"/>
        <v/>
      </c>
      <c r="BR28" s="102"/>
      <c r="BS28" s="102"/>
      <c r="BT28" s="104" t="str">
        <f t="shared" si="35"/>
        <v/>
      </c>
      <c r="BU28" s="102"/>
      <c r="BV28" s="104" t="str">
        <f t="shared" si="36"/>
        <v/>
      </c>
      <c r="BW28" s="102"/>
      <c r="BX28" s="102"/>
      <c r="BY28" s="104" t="str">
        <f t="shared" si="37"/>
        <v/>
      </c>
      <c r="BZ28" s="102"/>
      <c r="CA28" s="104" t="str">
        <f t="shared" si="38"/>
        <v/>
      </c>
      <c r="CB28" s="102"/>
      <c r="CC28" s="102"/>
      <c r="CD28" s="104" t="str">
        <f t="shared" si="39"/>
        <v/>
      </c>
      <c r="CE28" s="102"/>
      <c r="CF28" s="104" t="str">
        <f t="shared" si="40"/>
        <v/>
      </c>
      <c r="CG28" s="102"/>
      <c r="CH28" s="102"/>
      <c r="CI28" s="104" t="str">
        <f t="shared" si="41"/>
        <v/>
      </c>
      <c r="CJ28" s="102"/>
      <c r="CK28" s="104" t="str">
        <f t="shared" si="42"/>
        <v/>
      </c>
      <c r="CL28" s="102"/>
      <c r="CM28" s="102"/>
      <c r="CN28" s="104" t="str">
        <f t="shared" si="43"/>
        <v/>
      </c>
      <c r="CO28" s="102"/>
      <c r="CP28" s="104" t="str">
        <f t="shared" si="44"/>
        <v/>
      </c>
      <c r="CQ28" s="104" t="str">
        <f t="shared" si="45"/>
        <v/>
      </c>
      <c r="CR28" s="104" t="str">
        <f t="shared" si="46"/>
        <v/>
      </c>
      <c r="CS28" s="104" t="str">
        <f t="shared" si="47"/>
        <v/>
      </c>
      <c r="CT28" s="104" t="str">
        <f t="shared" si="48"/>
        <v/>
      </c>
      <c r="CU28" s="104" t="str">
        <f t="shared" si="49"/>
        <v/>
      </c>
      <c r="CV28" s="105" t="str">
        <f t="shared" si="50"/>
        <v/>
      </c>
      <c r="CW28" s="109" t="str">
        <f t="shared" si="51"/>
        <v/>
      </c>
      <c r="CX28" s="102"/>
      <c r="CY28" s="102"/>
      <c r="CZ28" s="104" t="str">
        <f t="shared" si="52"/>
        <v/>
      </c>
      <c r="DA28" s="102"/>
      <c r="DB28" s="104" t="str">
        <f t="shared" si="53"/>
        <v/>
      </c>
      <c r="DC28" s="102"/>
      <c r="DD28" s="102"/>
      <c r="DE28" s="104" t="str">
        <f t="shared" si="54"/>
        <v/>
      </c>
      <c r="DF28" s="102"/>
      <c r="DG28" s="104" t="str">
        <f t="shared" si="55"/>
        <v/>
      </c>
      <c r="DH28" s="102"/>
      <c r="DI28" s="102"/>
      <c r="DJ28" s="104" t="str">
        <f t="shared" si="56"/>
        <v/>
      </c>
      <c r="DK28" s="102"/>
      <c r="DL28" s="104" t="str">
        <f t="shared" si="57"/>
        <v/>
      </c>
      <c r="DM28" s="102"/>
      <c r="DN28" s="102"/>
      <c r="DO28" s="104" t="str">
        <f t="shared" si="58"/>
        <v/>
      </c>
      <c r="DP28" s="102"/>
      <c r="DQ28" s="104" t="str">
        <f t="shared" si="59"/>
        <v/>
      </c>
      <c r="DR28" s="102"/>
      <c r="DS28" s="102"/>
      <c r="DT28" s="104" t="str">
        <f t="shared" si="60"/>
        <v/>
      </c>
      <c r="DU28" s="102"/>
      <c r="DV28" s="104" t="str">
        <f t="shared" si="61"/>
        <v/>
      </c>
      <c r="DW28" s="104" t="str">
        <f t="shared" si="62"/>
        <v/>
      </c>
      <c r="DX28" s="104" t="str">
        <f t="shared" si="63"/>
        <v/>
      </c>
      <c r="DY28" s="104" t="str">
        <f t="shared" si="64"/>
        <v/>
      </c>
      <c r="DZ28" s="104" t="str">
        <f t="shared" si="65"/>
        <v/>
      </c>
      <c r="EA28" s="104" t="str">
        <f t="shared" si="66"/>
        <v/>
      </c>
      <c r="EB28" s="105" t="str">
        <f t="shared" si="67"/>
        <v/>
      </c>
      <c r="EC28" s="109" t="str">
        <f t="shared" si="68"/>
        <v/>
      </c>
      <c r="ED28" s="102"/>
      <c r="EE28" s="102"/>
      <c r="EF28" s="104" t="str">
        <f t="shared" si="69"/>
        <v/>
      </c>
      <c r="EG28" s="102"/>
      <c r="EH28" s="104" t="str">
        <f t="shared" si="70"/>
        <v/>
      </c>
      <c r="EI28" s="102"/>
      <c r="EJ28" s="102"/>
      <c r="EK28" s="104" t="str">
        <f t="shared" si="71"/>
        <v/>
      </c>
      <c r="EL28" s="102"/>
      <c r="EM28" s="104" t="str">
        <f t="shared" si="72"/>
        <v/>
      </c>
      <c r="EN28" s="102"/>
      <c r="EO28" s="102"/>
      <c r="EP28" s="104" t="str">
        <f t="shared" si="73"/>
        <v/>
      </c>
      <c r="EQ28" s="102"/>
      <c r="ER28" s="104" t="str">
        <f t="shared" si="74"/>
        <v/>
      </c>
      <c r="ES28" s="102"/>
      <c r="ET28" s="102"/>
      <c r="EU28" s="104" t="str">
        <f t="shared" si="75"/>
        <v/>
      </c>
      <c r="EV28" s="102"/>
      <c r="EW28" s="104" t="str">
        <f t="shared" si="76"/>
        <v/>
      </c>
      <c r="EX28" s="102"/>
      <c r="EY28" s="102"/>
      <c r="EZ28" s="104" t="str">
        <f t="shared" si="77"/>
        <v/>
      </c>
      <c r="FA28" s="102"/>
      <c r="FB28" s="104" t="str">
        <f t="shared" si="78"/>
        <v/>
      </c>
      <c r="FC28" s="104" t="str">
        <f t="shared" si="79"/>
        <v/>
      </c>
      <c r="FD28" s="104" t="str">
        <f t="shared" si="80"/>
        <v/>
      </c>
      <c r="FE28" s="104" t="str">
        <f t="shared" si="81"/>
        <v/>
      </c>
      <c r="FF28" s="104" t="str">
        <f t="shared" si="82"/>
        <v/>
      </c>
      <c r="FG28" s="104" t="str">
        <f t="shared" si="83"/>
        <v/>
      </c>
      <c r="FH28" s="105" t="str">
        <f t="shared" si="84"/>
        <v/>
      </c>
      <c r="FI28" s="109" t="str">
        <f t="shared" si="85"/>
        <v/>
      </c>
      <c r="FJ28" s="102"/>
      <c r="FK28" s="102"/>
      <c r="FL28" s="104" t="str">
        <f t="shared" si="86"/>
        <v/>
      </c>
      <c r="FM28" s="102"/>
      <c r="FN28" s="104" t="str">
        <f t="shared" si="87"/>
        <v/>
      </c>
      <c r="FO28" s="102"/>
      <c r="FP28" s="102"/>
      <c r="FQ28" s="104" t="str">
        <f t="shared" si="88"/>
        <v/>
      </c>
      <c r="FR28" s="102"/>
      <c r="FS28" s="104" t="str">
        <f t="shared" si="89"/>
        <v/>
      </c>
      <c r="FT28" s="102"/>
      <c r="FU28" s="102"/>
      <c r="FV28" s="104" t="str">
        <f t="shared" si="90"/>
        <v/>
      </c>
      <c r="FW28" s="102"/>
      <c r="FX28" s="104" t="str">
        <f t="shared" si="91"/>
        <v/>
      </c>
      <c r="FY28" s="102"/>
      <c r="FZ28" s="102"/>
      <c r="GA28" s="104" t="str">
        <f t="shared" si="92"/>
        <v/>
      </c>
      <c r="GB28" s="102"/>
      <c r="GC28" s="104" t="str">
        <f t="shared" si="93"/>
        <v/>
      </c>
      <c r="GD28" s="102"/>
      <c r="GE28" s="102"/>
      <c r="GF28" s="104" t="str">
        <f t="shared" si="94"/>
        <v/>
      </c>
      <c r="GG28" s="102"/>
      <c r="GH28" s="104" t="str">
        <f t="shared" si="95"/>
        <v/>
      </c>
      <c r="GI28" s="104" t="str">
        <f t="shared" si="96"/>
        <v/>
      </c>
      <c r="GJ28" s="104" t="str">
        <f t="shared" si="97"/>
        <v/>
      </c>
      <c r="GK28" s="104" t="str">
        <f t="shared" si="98"/>
        <v/>
      </c>
      <c r="GL28" s="104" t="str">
        <f t="shared" si="99"/>
        <v/>
      </c>
      <c r="GM28" s="104" t="str">
        <f t="shared" si="100"/>
        <v/>
      </c>
      <c r="GN28" s="105" t="str">
        <f t="shared" si="101"/>
        <v/>
      </c>
      <c r="GO28" s="109" t="str">
        <f t="shared" si="102"/>
        <v/>
      </c>
      <c r="GP28" s="102"/>
      <c r="GQ28" s="102"/>
      <c r="GR28" s="104" t="str">
        <f t="shared" si="103"/>
        <v/>
      </c>
      <c r="GS28" s="102"/>
      <c r="GT28" s="104" t="str">
        <f t="shared" si="104"/>
        <v/>
      </c>
      <c r="GU28" s="102"/>
      <c r="GV28" s="102"/>
      <c r="GW28" s="104" t="str">
        <f t="shared" si="105"/>
        <v/>
      </c>
      <c r="GX28" s="102"/>
      <c r="GY28" s="104" t="str">
        <f t="shared" si="106"/>
        <v/>
      </c>
      <c r="GZ28" s="102"/>
      <c r="HA28" s="102"/>
      <c r="HB28" s="104" t="str">
        <f t="shared" si="107"/>
        <v/>
      </c>
      <c r="HC28" s="102"/>
      <c r="HD28" s="104" t="str">
        <f t="shared" si="108"/>
        <v/>
      </c>
      <c r="HE28" s="102"/>
      <c r="HF28" s="102"/>
      <c r="HG28" s="104" t="str">
        <f t="shared" si="109"/>
        <v/>
      </c>
      <c r="HH28" s="102"/>
      <c r="HI28" s="104" t="str">
        <f t="shared" si="110"/>
        <v/>
      </c>
      <c r="HJ28" s="102"/>
      <c r="HK28" s="102"/>
      <c r="HL28" s="104" t="str">
        <f t="shared" si="111"/>
        <v/>
      </c>
      <c r="HM28" s="102"/>
      <c r="HN28" s="104" t="str">
        <f t="shared" si="112"/>
        <v/>
      </c>
      <c r="HO28" s="104" t="str">
        <f t="shared" si="113"/>
        <v/>
      </c>
      <c r="HP28" s="104" t="str">
        <f t="shared" si="114"/>
        <v/>
      </c>
      <c r="HQ28" s="104" t="str">
        <f t="shared" si="115"/>
        <v/>
      </c>
      <c r="HR28" s="104" t="str">
        <f t="shared" si="116"/>
        <v/>
      </c>
      <c r="HS28" s="104" t="str">
        <f t="shared" si="117"/>
        <v/>
      </c>
      <c r="HT28" s="105" t="str">
        <f t="shared" si="118"/>
        <v/>
      </c>
      <c r="HU28" s="109" t="str">
        <f t="shared" si="119"/>
        <v/>
      </c>
      <c r="HV28" s="102"/>
      <c r="HW28" s="102"/>
      <c r="HX28" s="104" t="str">
        <f t="shared" si="120"/>
        <v/>
      </c>
      <c r="HY28" s="102"/>
      <c r="HZ28" s="104" t="str">
        <f t="shared" si="121"/>
        <v/>
      </c>
      <c r="IA28" s="102"/>
      <c r="IB28" s="102"/>
      <c r="IC28" s="104" t="str">
        <f t="shared" si="122"/>
        <v/>
      </c>
      <c r="ID28" s="102"/>
      <c r="IE28" s="104" t="str">
        <f t="shared" si="123"/>
        <v/>
      </c>
      <c r="IF28" s="102"/>
      <c r="IG28" s="102"/>
      <c r="IH28" s="104" t="str">
        <f t="shared" si="124"/>
        <v/>
      </c>
      <c r="II28" s="102"/>
      <c r="IJ28" s="104" t="str">
        <f t="shared" si="125"/>
        <v/>
      </c>
      <c r="IK28" s="102"/>
      <c r="IL28" s="102"/>
      <c r="IM28" s="104" t="str">
        <f t="shared" si="126"/>
        <v/>
      </c>
      <c r="IN28" s="102"/>
      <c r="IO28" s="104" t="str">
        <f t="shared" si="127"/>
        <v/>
      </c>
      <c r="IP28" s="102"/>
      <c r="IQ28" s="102"/>
      <c r="IR28" s="104" t="str">
        <f t="shared" si="128"/>
        <v/>
      </c>
      <c r="IS28" s="102"/>
      <c r="IT28" s="104" t="str">
        <f t="shared" si="129"/>
        <v/>
      </c>
      <c r="IU28" s="104" t="str">
        <f t="shared" si="130"/>
        <v/>
      </c>
      <c r="IV28" s="104" t="str">
        <f t="shared" si="131"/>
        <v/>
      </c>
      <c r="IW28" s="104" t="str">
        <f t="shared" si="132"/>
        <v/>
      </c>
      <c r="IX28" s="104" t="str">
        <f t="shared" si="133"/>
        <v/>
      </c>
      <c r="IY28" s="104" t="str">
        <f t="shared" si="134"/>
        <v/>
      </c>
      <c r="IZ28" s="105" t="str">
        <f t="shared" si="135"/>
        <v/>
      </c>
      <c r="JA28" s="109" t="str">
        <f t="shared" si="136"/>
        <v/>
      </c>
      <c r="JB28" s="102"/>
      <c r="JC28" s="102"/>
      <c r="JD28" s="104" t="str">
        <f t="shared" si="137"/>
        <v/>
      </c>
      <c r="JE28" s="102"/>
      <c r="JF28" s="104" t="str">
        <f t="shared" si="138"/>
        <v/>
      </c>
      <c r="JG28" s="102"/>
      <c r="JH28" s="102"/>
      <c r="JI28" s="104" t="str">
        <f t="shared" si="139"/>
        <v/>
      </c>
      <c r="JJ28" s="102"/>
      <c r="JK28" s="104" t="str">
        <f t="shared" si="140"/>
        <v/>
      </c>
      <c r="JL28" s="102"/>
      <c r="JM28" s="102"/>
      <c r="JN28" s="104" t="str">
        <f t="shared" si="141"/>
        <v/>
      </c>
      <c r="JO28" s="102"/>
      <c r="JP28" s="104" t="str">
        <f t="shared" si="142"/>
        <v/>
      </c>
      <c r="JQ28" s="102"/>
      <c r="JR28" s="102"/>
      <c r="JS28" s="104" t="str">
        <f t="shared" si="143"/>
        <v/>
      </c>
      <c r="JT28" s="102"/>
      <c r="JU28" s="104" t="str">
        <f t="shared" si="144"/>
        <v/>
      </c>
      <c r="JV28" s="102"/>
      <c r="JW28" s="102"/>
      <c r="JX28" s="104" t="str">
        <f t="shared" si="145"/>
        <v/>
      </c>
      <c r="JY28" s="102"/>
      <c r="JZ28" s="104" t="str">
        <f t="shared" si="146"/>
        <v/>
      </c>
      <c r="KA28" s="104" t="str">
        <f t="shared" si="147"/>
        <v/>
      </c>
      <c r="KB28" s="104" t="str">
        <f t="shared" si="148"/>
        <v/>
      </c>
      <c r="KC28" s="104" t="str">
        <f t="shared" si="149"/>
        <v/>
      </c>
      <c r="KD28" s="104" t="str">
        <f t="shared" si="150"/>
        <v/>
      </c>
      <c r="KE28" s="104" t="str">
        <f t="shared" si="151"/>
        <v/>
      </c>
      <c r="KF28" s="105" t="str">
        <f t="shared" si="152"/>
        <v/>
      </c>
      <c r="KG28" s="109" t="str">
        <f t="shared" si="153"/>
        <v/>
      </c>
      <c r="KH28" s="102"/>
      <c r="KI28" s="102"/>
      <c r="KJ28" s="104" t="str">
        <f t="shared" si="154"/>
        <v/>
      </c>
      <c r="KK28" s="102"/>
      <c r="KL28" s="104" t="str">
        <f t="shared" si="155"/>
        <v/>
      </c>
      <c r="KM28" s="102"/>
      <c r="KN28" s="102"/>
      <c r="KO28" s="104" t="str">
        <f t="shared" si="156"/>
        <v/>
      </c>
      <c r="KP28" s="102"/>
      <c r="KQ28" s="104" t="str">
        <f t="shared" si="157"/>
        <v/>
      </c>
      <c r="KR28" s="102"/>
      <c r="KS28" s="102"/>
      <c r="KT28" s="104" t="str">
        <f t="shared" si="158"/>
        <v/>
      </c>
      <c r="KU28" s="102"/>
      <c r="KV28" s="104" t="str">
        <f t="shared" si="159"/>
        <v/>
      </c>
      <c r="KW28" s="102"/>
      <c r="KX28" s="102"/>
      <c r="KY28" s="104" t="str">
        <f t="shared" si="160"/>
        <v/>
      </c>
      <c r="KZ28" s="102"/>
      <c r="LA28" s="104" t="str">
        <f t="shared" si="161"/>
        <v/>
      </c>
      <c r="LB28" s="102"/>
      <c r="LC28" s="102"/>
      <c r="LD28" s="104" t="str">
        <f t="shared" si="162"/>
        <v/>
      </c>
      <c r="LE28" s="102"/>
      <c r="LF28" s="104" t="str">
        <f t="shared" si="163"/>
        <v/>
      </c>
      <c r="LG28" s="104" t="str">
        <f t="shared" si="164"/>
        <v/>
      </c>
      <c r="LH28" s="104" t="str">
        <f t="shared" si="165"/>
        <v/>
      </c>
      <c r="LI28" s="104" t="str">
        <f t="shared" si="166"/>
        <v/>
      </c>
      <c r="LJ28" s="104" t="str">
        <f t="shared" si="167"/>
        <v/>
      </c>
      <c r="LK28" s="104" t="str">
        <f t="shared" si="168"/>
        <v/>
      </c>
      <c r="LL28" s="105" t="str">
        <f t="shared" si="169"/>
        <v/>
      </c>
      <c r="LM28" s="109" t="str">
        <f t="shared" si="170"/>
        <v/>
      </c>
      <c r="LN28" s="102"/>
      <c r="LO28" s="102"/>
      <c r="LP28" s="104" t="str">
        <f t="shared" si="171"/>
        <v/>
      </c>
      <c r="LQ28" s="102"/>
      <c r="LR28" s="104" t="str">
        <f t="shared" si="172"/>
        <v/>
      </c>
      <c r="LS28" s="102"/>
      <c r="LT28" s="102"/>
      <c r="LU28" s="104" t="str">
        <f t="shared" si="173"/>
        <v/>
      </c>
      <c r="LV28" s="102"/>
      <c r="LW28" s="104" t="str">
        <f t="shared" si="174"/>
        <v/>
      </c>
      <c r="LX28" s="102"/>
      <c r="LY28" s="102"/>
      <c r="LZ28" s="104" t="str">
        <f t="shared" si="175"/>
        <v/>
      </c>
      <c r="MA28" s="102"/>
      <c r="MB28" s="104" t="str">
        <f t="shared" si="176"/>
        <v/>
      </c>
      <c r="MC28" s="102"/>
      <c r="MD28" s="102"/>
      <c r="ME28" s="104" t="str">
        <f t="shared" si="177"/>
        <v/>
      </c>
      <c r="MF28" s="102"/>
      <c r="MG28" s="104" t="str">
        <f t="shared" si="178"/>
        <v/>
      </c>
      <c r="MH28" s="102"/>
      <c r="MI28" s="102"/>
      <c r="MJ28" s="104" t="str">
        <f t="shared" si="179"/>
        <v/>
      </c>
      <c r="MK28" s="102"/>
      <c r="ML28" s="104" t="str">
        <f t="shared" si="180"/>
        <v/>
      </c>
      <c r="MM28" s="104" t="str">
        <f t="shared" si="181"/>
        <v/>
      </c>
      <c r="MN28" s="104" t="str">
        <f t="shared" si="182"/>
        <v/>
      </c>
      <c r="MO28" s="104" t="str">
        <f t="shared" si="183"/>
        <v/>
      </c>
      <c r="MP28" s="104" t="str">
        <f t="shared" si="184"/>
        <v/>
      </c>
      <c r="MQ28" s="104" t="str">
        <f t="shared" si="185"/>
        <v/>
      </c>
      <c r="MR28" s="105" t="str">
        <f t="shared" si="186"/>
        <v/>
      </c>
      <c r="MS28" s="109" t="str">
        <f t="shared" si="187"/>
        <v/>
      </c>
      <c r="MT28" s="102"/>
      <c r="MU28" s="102"/>
      <c r="MV28" s="104" t="str">
        <f t="shared" si="188"/>
        <v/>
      </c>
      <c r="MW28" s="102"/>
      <c r="MX28" s="104" t="str">
        <f t="shared" si="189"/>
        <v/>
      </c>
      <c r="MY28" s="102"/>
      <c r="MZ28" s="102"/>
      <c r="NA28" s="104" t="str">
        <f t="shared" si="190"/>
        <v/>
      </c>
      <c r="NB28" s="102"/>
      <c r="NC28" s="104" t="str">
        <f t="shared" si="191"/>
        <v/>
      </c>
      <c r="ND28" s="102"/>
      <c r="NE28" s="102"/>
      <c r="NF28" s="104" t="str">
        <f t="shared" si="192"/>
        <v/>
      </c>
      <c r="NG28" s="102"/>
      <c r="NH28" s="104" t="str">
        <f t="shared" si="193"/>
        <v/>
      </c>
      <c r="NI28" s="102"/>
      <c r="NJ28" s="102"/>
      <c r="NK28" s="104" t="str">
        <f t="shared" si="194"/>
        <v/>
      </c>
      <c r="NL28" s="102"/>
      <c r="NM28" s="104" t="str">
        <f t="shared" si="195"/>
        <v/>
      </c>
      <c r="NN28" s="102"/>
      <c r="NO28" s="102"/>
      <c r="NP28" s="104" t="str">
        <f t="shared" si="196"/>
        <v/>
      </c>
      <c r="NQ28" s="102"/>
      <c r="NR28" s="104" t="str">
        <f t="shared" si="197"/>
        <v/>
      </c>
      <c r="NS28" s="104" t="str">
        <f t="shared" si="198"/>
        <v/>
      </c>
      <c r="NT28" s="104" t="str">
        <f t="shared" si="199"/>
        <v/>
      </c>
      <c r="NU28" s="104" t="str">
        <f t="shared" si="200"/>
        <v/>
      </c>
      <c r="NV28" s="104" t="str">
        <f t="shared" si="201"/>
        <v/>
      </c>
      <c r="NW28" s="104" t="str">
        <f t="shared" si="202"/>
        <v/>
      </c>
      <c r="NX28" s="105" t="str">
        <f t="shared" si="203"/>
        <v/>
      </c>
      <c r="NY28" s="109" t="str">
        <f t="shared" si="204"/>
        <v/>
      </c>
      <c r="OA28" s="104" t="str">
        <f t="shared" si="205"/>
        <v/>
      </c>
      <c r="OB28" s="104" t="str">
        <f t="shared" si="206"/>
        <v/>
      </c>
      <c r="OC28" s="104" t="str">
        <f t="shared" si="207"/>
        <v/>
      </c>
      <c r="OD28" s="104" t="str">
        <f t="shared" si="208"/>
        <v/>
      </c>
      <c r="OE28" s="104" t="str">
        <f t="shared" si="209"/>
        <v/>
      </c>
      <c r="OF28" s="104" t="str">
        <f t="shared" si="210"/>
        <v/>
      </c>
      <c r="OG28" s="104" t="str">
        <f t="shared" si="211"/>
        <v/>
      </c>
      <c r="OH28" s="104" t="str">
        <f t="shared" si="212"/>
        <v/>
      </c>
      <c r="OI28" s="104" t="str">
        <f t="shared" si="213"/>
        <v/>
      </c>
      <c r="OJ28" s="104" t="str">
        <f t="shared" si="214"/>
        <v/>
      </c>
      <c r="OK28" s="104" t="str">
        <f t="shared" si="215"/>
        <v/>
      </c>
      <c r="OL28" s="104" t="str">
        <f t="shared" si="216"/>
        <v/>
      </c>
      <c r="OM28" s="134"/>
      <c r="ON28" s="104" t="str">
        <f t="shared" si="217"/>
        <v/>
      </c>
      <c r="OO28" s="104" t="str">
        <f t="shared" si="218"/>
        <v/>
      </c>
      <c r="OP28" s="104" t="str">
        <f t="shared" si="219"/>
        <v/>
      </c>
      <c r="OQ28" s="104" t="str">
        <f t="shared" si="220"/>
        <v/>
      </c>
      <c r="OR28" s="105" t="str">
        <f t="shared" si="221"/>
        <v/>
      </c>
      <c r="OS28" s="105" t="str">
        <f t="shared" si="222"/>
        <v/>
      </c>
      <c r="OT28" s="134"/>
      <c r="OU28" s="109" t="str">
        <f t="shared" si="223"/>
        <v/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4"/>
        <v>10</v>
      </c>
      <c r="B29" s="195"/>
      <c r="C29" s="195"/>
      <c r="D29" s="195"/>
      <c r="E29" s="196"/>
      <c r="F29" s="102"/>
      <c r="G29" s="102"/>
      <c r="H29" s="104" t="str">
        <f t="shared" si="1"/>
        <v/>
      </c>
      <c r="I29" s="102"/>
      <c r="J29" s="104" t="str">
        <f t="shared" si="2"/>
        <v/>
      </c>
      <c r="K29" s="102"/>
      <c r="L29" s="102"/>
      <c r="M29" s="104" t="str">
        <f t="shared" si="3"/>
        <v/>
      </c>
      <c r="N29" s="102"/>
      <c r="O29" s="104" t="str">
        <f t="shared" si="4"/>
        <v/>
      </c>
      <c r="P29" s="102"/>
      <c r="Q29" s="102"/>
      <c r="R29" s="104" t="str">
        <f t="shared" si="5"/>
        <v/>
      </c>
      <c r="S29" s="102"/>
      <c r="T29" s="104" t="str">
        <f t="shared" si="6"/>
        <v/>
      </c>
      <c r="U29" s="102"/>
      <c r="V29" s="102"/>
      <c r="W29" s="104" t="str">
        <f t="shared" si="7"/>
        <v/>
      </c>
      <c r="X29" s="102"/>
      <c r="Y29" s="104" t="str">
        <f t="shared" si="8"/>
        <v/>
      </c>
      <c r="Z29" s="102"/>
      <c r="AA29" s="102"/>
      <c r="AB29" s="104" t="str">
        <f t="shared" si="9"/>
        <v/>
      </c>
      <c r="AC29" s="102"/>
      <c r="AD29" s="104" t="str">
        <f t="shared" si="10"/>
        <v/>
      </c>
      <c r="AE29" s="104" t="str">
        <f t="shared" si="11"/>
        <v/>
      </c>
      <c r="AF29" s="104" t="str">
        <f t="shared" si="12"/>
        <v/>
      </c>
      <c r="AG29" s="104" t="str">
        <f t="shared" si="13"/>
        <v/>
      </c>
      <c r="AH29" s="104" t="str">
        <f t="shared" si="14"/>
        <v/>
      </c>
      <c r="AI29" s="104" t="str">
        <f t="shared" si="15"/>
        <v/>
      </c>
      <c r="AJ29" s="105" t="str">
        <f t="shared" si="16"/>
        <v/>
      </c>
      <c r="AK29" s="109" t="str">
        <f t="shared" si="17"/>
        <v/>
      </c>
      <c r="AL29" s="102"/>
      <c r="AM29" s="102"/>
      <c r="AN29" s="104" t="str">
        <f t="shared" si="18"/>
        <v/>
      </c>
      <c r="AO29" s="102"/>
      <c r="AP29" s="104" t="str">
        <f t="shared" si="19"/>
        <v/>
      </c>
      <c r="AQ29" s="102"/>
      <c r="AR29" s="102"/>
      <c r="AS29" s="104" t="str">
        <f t="shared" si="20"/>
        <v/>
      </c>
      <c r="AT29" s="102"/>
      <c r="AU29" s="104" t="str">
        <f t="shared" si="21"/>
        <v/>
      </c>
      <c r="AV29" s="102"/>
      <c r="AW29" s="102"/>
      <c r="AX29" s="104" t="str">
        <f t="shared" si="22"/>
        <v/>
      </c>
      <c r="AY29" s="102"/>
      <c r="AZ29" s="104" t="str">
        <f t="shared" si="23"/>
        <v/>
      </c>
      <c r="BA29" s="102"/>
      <c r="BB29" s="102"/>
      <c r="BC29" s="104" t="str">
        <f t="shared" si="24"/>
        <v/>
      </c>
      <c r="BD29" s="102"/>
      <c r="BE29" s="104" t="str">
        <f t="shared" si="25"/>
        <v/>
      </c>
      <c r="BF29" s="102"/>
      <c r="BG29" s="102"/>
      <c r="BH29" s="104" t="str">
        <f t="shared" si="26"/>
        <v/>
      </c>
      <c r="BI29" s="102"/>
      <c r="BJ29" s="104" t="str">
        <f t="shared" si="27"/>
        <v/>
      </c>
      <c r="BK29" s="104" t="str">
        <f t="shared" si="28"/>
        <v/>
      </c>
      <c r="BL29" s="104" t="str">
        <f t="shared" si="29"/>
        <v/>
      </c>
      <c r="BM29" s="104" t="str">
        <f t="shared" si="30"/>
        <v/>
      </c>
      <c r="BN29" s="104" t="str">
        <f t="shared" si="31"/>
        <v/>
      </c>
      <c r="BO29" s="104" t="str">
        <f t="shared" si="32"/>
        <v/>
      </c>
      <c r="BP29" s="105" t="str">
        <f t="shared" si="33"/>
        <v/>
      </c>
      <c r="BQ29" s="109" t="str">
        <f t="shared" si="34"/>
        <v/>
      </c>
      <c r="BR29" s="102"/>
      <c r="BS29" s="102"/>
      <c r="BT29" s="104" t="str">
        <f t="shared" si="35"/>
        <v/>
      </c>
      <c r="BU29" s="102"/>
      <c r="BV29" s="104" t="str">
        <f t="shared" si="36"/>
        <v/>
      </c>
      <c r="BW29" s="102"/>
      <c r="BX29" s="102"/>
      <c r="BY29" s="104" t="str">
        <f t="shared" si="37"/>
        <v/>
      </c>
      <c r="BZ29" s="102"/>
      <c r="CA29" s="104" t="str">
        <f t="shared" si="38"/>
        <v/>
      </c>
      <c r="CB29" s="102"/>
      <c r="CC29" s="102"/>
      <c r="CD29" s="104" t="str">
        <f t="shared" si="39"/>
        <v/>
      </c>
      <c r="CE29" s="102"/>
      <c r="CF29" s="104" t="str">
        <f t="shared" si="40"/>
        <v/>
      </c>
      <c r="CG29" s="102"/>
      <c r="CH29" s="102"/>
      <c r="CI29" s="104" t="str">
        <f t="shared" si="41"/>
        <v/>
      </c>
      <c r="CJ29" s="102"/>
      <c r="CK29" s="104" t="str">
        <f t="shared" si="42"/>
        <v/>
      </c>
      <c r="CL29" s="102"/>
      <c r="CM29" s="102"/>
      <c r="CN29" s="104" t="str">
        <f t="shared" si="43"/>
        <v/>
      </c>
      <c r="CO29" s="102"/>
      <c r="CP29" s="104" t="str">
        <f t="shared" si="44"/>
        <v/>
      </c>
      <c r="CQ29" s="104" t="str">
        <f t="shared" si="45"/>
        <v/>
      </c>
      <c r="CR29" s="104" t="str">
        <f t="shared" si="46"/>
        <v/>
      </c>
      <c r="CS29" s="104" t="str">
        <f t="shared" si="47"/>
        <v/>
      </c>
      <c r="CT29" s="104" t="str">
        <f t="shared" si="48"/>
        <v/>
      </c>
      <c r="CU29" s="104" t="str">
        <f t="shared" si="49"/>
        <v/>
      </c>
      <c r="CV29" s="105" t="str">
        <f t="shared" si="50"/>
        <v/>
      </c>
      <c r="CW29" s="109" t="str">
        <f t="shared" si="51"/>
        <v/>
      </c>
      <c r="CX29" s="102"/>
      <c r="CY29" s="102"/>
      <c r="CZ29" s="104" t="str">
        <f t="shared" si="52"/>
        <v/>
      </c>
      <c r="DA29" s="102"/>
      <c r="DB29" s="104" t="str">
        <f t="shared" si="53"/>
        <v/>
      </c>
      <c r="DC29" s="102"/>
      <c r="DD29" s="102"/>
      <c r="DE29" s="104" t="str">
        <f t="shared" si="54"/>
        <v/>
      </c>
      <c r="DF29" s="102"/>
      <c r="DG29" s="104" t="str">
        <f t="shared" si="55"/>
        <v/>
      </c>
      <c r="DH29" s="102"/>
      <c r="DI29" s="102"/>
      <c r="DJ29" s="104" t="str">
        <f t="shared" si="56"/>
        <v/>
      </c>
      <c r="DK29" s="102"/>
      <c r="DL29" s="104" t="str">
        <f t="shared" si="57"/>
        <v/>
      </c>
      <c r="DM29" s="102"/>
      <c r="DN29" s="102"/>
      <c r="DO29" s="104" t="str">
        <f t="shared" si="58"/>
        <v/>
      </c>
      <c r="DP29" s="102"/>
      <c r="DQ29" s="104" t="str">
        <f t="shared" si="59"/>
        <v/>
      </c>
      <c r="DR29" s="102"/>
      <c r="DS29" s="102"/>
      <c r="DT29" s="104" t="str">
        <f t="shared" si="60"/>
        <v/>
      </c>
      <c r="DU29" s="102"/>
      <c r="DV29" s="104" t="str">
        <f t="shared" si="61"/>
        <v/>
      </c>
      <c r="DW29" s="104" t="str">
        <f t="shared" si="62"/>
        <v/>
      </c>
      <c r="DX29" s="104" t="str">
        <f t="shared" si="63"/>
        <v/>
      </c>
      <c r="DY29" s="104" t="str">
        <f t="shared" si="64"/>
        <v/>
      </c>
      <c r="DZ29" s="104" t="str">
        <f t="shared" si="65"/>
        <v/>
      </c>
      <c r="EA29" s="104" t="str">
        <f t="shared" si="66"/>
        <v/>
      </c>
      <c r="EB29" s="105" t="str">
        <f t="shared" si="67"/>
        <v/>
      </c>
      <c r="EC29" s="109" t="str">
        <f t="shared" si="68"/>
        <v/>
      </c>
      <c r="ED29" s="102"/>
      <c r="EE29" s="102"/>
      <c r="EF29" s="104" t="str">
        <f t="shared" si="69"/>
        <v/>
      </c>
      <c r="EG29" s="102"/>
      <c r="EH29" s="104" t="str">
        <f t="shared" si="70"/>
        <v/>
      </c>
      <c r="EI29" s="102"/>
      <c r="EJ29" s="102"/>
      <c r="EK29" s="104" t="str">
        <f t="shared" si="71"/>
        <v/>
      </c>
      <c r="EL29" s="102"/>
      <c r="EM29" s="104" t="str">
        <f t="shared" si="72"/>
        <v/>
      </c>
      <c r="EN29" s="102"/>
      <c r="EO29" s="102"/>
      <c r="EP29" s="104" t="str">
        <f t="shared" si="73"/>
        <v/>
      </c>
      <c r="EQ29" s="102"/>
      <c r="ER29" s="104" t="str">
        <f t="shared" si="74"/>
        <v/>
      </c>
      <c r="ES29" s="102"/>
      <c r="ET29" s="102"/>
      <c r="EU29" s="104" t="str">
        <f t="shared" si="75"/>
        <v/>
      </c>
      <c r="EV29" s="102"/>
      <c r="EW29" s="104" t="str">
        <f t="shared" si="76"/>
        <v/>
      </c>
      <c r="EX29" s="102"/>
      <c r="EY29" s="102"/>
      <c r="EZ29" s="104" t="str">
        <f t="shared" si="77"/>
        <v/>
      </c>
      <c r="FA29" s="102"/>
      <c r="FB29" s="104" t="str">
        <f t="shared" si="78"/>
        <v/>
      </c>
      <c r="FC29" s="104" t="str">
        <f t="shared" si="79"/>
        <v/>
      </c>
      <c r="FD29" s="104" t="str">
        <f t="shared" si="80"/>
        <v/>
      </c>
      <c r="FE29" s="104" t="str">
        <f t="shared" si="81"/>
        <v/>
      </c>
      <c r="FF29" s="104" t="str">
        <f t="shared" si="82"/>
        <v/>
      </c>
      <c r="FG29" s="104" t="str">
        <f t="shared" si="83"/>
        <v/>
      </c>
      <c r="FH29" s="105" t="str">
        <f t="shared" si="84"/>
        <v/>
      </c>
      <c r="FI29" s="109" t="str">
        <f t="shared" si="85"/>
        <v/>
      </c>
      <c r="FJ29" s="102"/>
      <c r="FK29" s="102"/>
      <c r="FL29" s="104" t="str">
        <f t="shared" si="86"/>
        <v/>
      </c>
      <c r="FM29" s="102"/>
      <c r="FN29" s="104" t="str">
        <f t="shared" si="87"/>
        <v/>
      </c>
      <c r="FO29" s="102"/>
      <c r="FP29" s="102"/>
      <c r="FQ29" s="104" t="str">
        <f t="shared" si="88"/>
        <v/>
      </c>
      <c r="FR29" s="102"/>
      <c r="FS29" s="104" t="str">
        <f t="shared" si="89"/>
        <v/>
      </c>
      <c r="FT29" s="102"/>
      <c r="FU29" s="102"/>
      <c r="FV29" s="104" t="str">
        <f t="shared" si="90"/>
        <v/>
      </c>
      <c r="FW29" s="102"/>
      <c r="FX29" s="104" t="str">
        <f t="shared" si="91"/>
        <v/>
      </c>
      <c r="FY29" s="102"/>
      <c r="FZ29" s="102"/>
      <c r="GA29" s="104" t="str">
        <f t="shared" si="92"/>
        <v/>
      </c>
      <c r="GB29" s="102"/>
      <c r="GC29" s="104" t="str">
        <f t="shared" si="93"/>
        <v/>
      </c>
      <c r="GD29" s="102"/>
      <c r="GE29" s="102"/>
      <c r="GF29" s="104" t="str">
        <f t="shared" si="94"/>
        <v/>
      </c>
      <c r="GG29" s="102"/>
      <c r="GH29" s="104" t="str">
        <f t="shared" si="95"/>
        <v/>
      </c>
      <c r="GI29" s="104" t="str">
        <f t="shared" si="96"/>
        <v/>
      </c>
      <c r="GJ29" s="104" t="str">
        <f t="shared" si="97"/>
        <v/>
      </c>
      <c r="GK29" s="104" t="str">
        <f t="shared" si="98"/>
        <v/>
      </c>
      <c r="GL29" s="104" t="str">
        <f t="shared" si="99"/>
        <v/>
      </c>
      <c r="GM29" s="104" t="str">
        <f t="shared" si="100"/>
        <v/>
      </c>
      <c r="GN29" s="105" t="str">
        <f t="shared" si="101"/>
        <v/>
      </c>
      <c r="GO29" s="109" t="str">
        <f t="shared" si="102"/>
        <v/>
      </c>
      <c r="GP29" s="102"/>
      <c r="GQ29" s="102"/>
      <c r="GR29" s="104" t="str">
        <f t="shared" si="103"/>
        <v/>
      </c>
      <c r="GS29" s="102"/>
      <c r="GT29" s="104" t="str">
        <f t="shared" si="104"/>
        <v/>
      </c>
      <c r="GU29" s="102"/>
      <c r="GV29" s="102"/>
      <c r="GW29" s="104" t="str">
        <f t="shared" si="105"/>
        <v/>
      </c>
      <c r="GX29" s="102"/>
      <c r="GY29" s="104" t="str">
        <f t="shared" si="106"/>
        <v/>
      </c>
      <c r="GZ29" s="102"/>
      <c r="HA29" s="102"/>
      <c r="HB29" s="104" t="str">
        <f t="shared" si="107"/>
        <v/>
      </c>
      <c r="HC29" s="102"/>
      <c r="HD29" s="104" t="str">
        <f t="shared" si="108"/>
        <v/>
      </c>
      <c r="HE29" s="102"/>
      <c r="HF29" s="102"/>
      <c r="HG29" s="104" t="str">
        <f t="shared" si="109"/>
        <v/>
      </c>
      <c r="HH29" s="102"/>
      <c r="HI29" s="104" t="str">
        <f t="shared" si="110"/>
        <v/>
      </c>
      <c r="HJ29" s="102"/>
      <c r="HK29" s="102"/>
      <c r="HL29" s="104" t="str">
        <f t="shared" si="111"/>
        <v/>
      </c>
      <c r="HM29" s="102"/>
      <c r="HN29" s="104" t="str">
        <f t="shared" si="112"/>
        <v/>
      </c>
      <c r="HO29" s="104" t="str">
        <f t="shared" si="113"/>
        <v/>
      </c>
      <c r="HP29" s="104" t="str">
        <f t="shared" si="114"/>
        <v/>
      </c>
      <c r="HQ29" s="104" t="str">
        <f t="shared" si="115"/>
        <v/>
      </c>
      <c r="HR29" s="104" t="str">
        <f t="shared" si="116"/>
        <v/>
      </c>
      <c r="HS29" s="104" t="str">
        <f t="shared" si="117"/>
        <v/>
      </c>
      <c r="HT29" s="105" t="str">
        <f t="shared" si="118"/>
        <v/>
      </c>
      <c r="HU29" s="109" t="str">
        <f t="shared" si="119"/>
        <v/>
      </c>
      <c r="HV29" s="102"/>
      <c r="HW29" s="102"/>
      <c r="HX29" s="104" t="str">
        <f t="shared" si="120"/>
        <v/>
      </c>
      <c r="HY29" s="102"/>
      <c r="HZ29" s="104" t="str">
        <f t="shared" si="121"/>
        <v/>
      </c>
      <c r="IA29" s="102"/>
      <c r="IB29" s="102"/>
      <c r="IC29" s="104" t="str">
        <f t="shared" si="122"/>
        <v/>
      </c>
      <c r="ID29" s="102"/>
      <c r="IE29" s="104" t="str">
        <f t="shared" si="123"/>
        <v/>
      </c>
      <c r="IF29" s="102"/>
      <c r="IG29" s="102"/>
      <c r="IH29" s="104" t="str">
        <f t="shared" si="124"/>
        <v/>
      </c>
      <c r="II29" s="102"/>
      <c r="IJ29" s="104" t="str">
        <f t="shared" si="125"/>
        <v/>
      </c>
      <c r="IK29" s="102"/>
      <c r="IL29" s="102"/>
      <c r="IM29" s="104" t="str">
        <f t="shared" si="126"/>
        <v/>
      </c>
      <c r="IN29" s="102"/>
      <c r="IO29" s="104" t="str">
        <f t="shared" si="127"/>
        <v/>
      </c>
      <c r="IP29" s="102"/>
      <c r="IQ29" s="102"/>
      <c r="IR29" s="104" t="str">
        <f t="shared" si="128"/>
        <v/>
      </c>
      <c r="IS29" s="102"/>
      <c r="IT29" s="104" t="str">
        <f t="shared" si="129"/>
        <v/>
      </c>
      <c r="IU29" s="104" t="str">
        <f t="shared" si="130"/>
        <v/>
      </c>
      <c r="IV29" s="104" t="str">
        <f t="shared" si="131"/>
        <v/>
      </c>
      <c r="IW29" s="104" t="str">
        <f t="shared" si="132"/>
        <v/>
      </c>
      <c r="IX29" s="104" t="str">
        <f t="shared" si="133"/>
        <v/>
      </c>
      <c r="IY29" s="104" t="str">
        <f t="shared" si="134"/>
        <v/>
      </c>
      <c r="IZ29" s="105" t="str">
        <f t="shared" si="135"/>
        <v/>
      </c>
      <c r="JA29" s="109" t="str">
        <f t="shared" si="136"/>
        <v/>
      </c>
      <c r="JB29" s="102"/>
      <c r="JC29" s="102"/>
      <c r="JD29" s="104" t="str">
        <f t="shared" si="137"/>
        <v/>
      </c>
      <c r="JE29" s="102"/>
      <c r="JF29" s="104" t="str">
        <f t="shared" si="138"/>
        <v/>
      </c>
      <c r="JG29" s="102"/>
      <c r="JH29" s="102"/>
      <c r="JI29" s="104" t="str">
        <f t="shared" si="139"/>
        <v/>
      </c>
      <c r="JJ29" s="102"/>
      <c r="JK29" s="104" t="str">
        <f t="shared" si="140"/>
        <v/>
      </c>
      <c r="JL29" s="102"/>
      <c r="JM29" s="102"/>
      <c r="JN29" s="104" t="str">
        <f t="shared" si="141"/>
        <v/>
      </c>
      <c r="JO29" s="102"/>
      <c r="JP29" s="104" t="str">
        <f t="shared" si="142"/>
        <v/>
      </c>
      <c r="JQ29" s="102"/>
      <c r="JR29" s="102"/>
      <c r="JS29" s="104" t="str">
        <f t="shared" si="143"/>
        <v/>
      </c>
      <c r="JT29" s="102"/>
      <c r="JU29" s="104" t="str">
        <f t="shared" si="144"/>
        <v/>
      </c>
      <c r="JV29" s="102"/>
      <c r="JW29" s="102"/>
      <c r="JX29" s="104" t="str">
        <f t="shared" si="145"/>
        <v/>
      </c>
      <c r="JY29" s="102"/>
      <c r="JZ29" s="104" t="str">
        <f t="shared" si="146"/>
        <v/>
      </c>
      <c r="KA29" s="104" t="str">
        <f t="shared" si="147"/>
        <v/>
      </c>
      <c r="KB29" s="104" t="str">
        <f t="shared" si="148"/>
        <v/>
      </c>
      <c r="KC29" s="104" t="str">
        <f t="shared" si="149"/>
        <v/>
      </c>
      <c r="KD29" s="104" t="str">
        <f t="shared" si="150"/>
        <v/>
      </c>
      <c r="KE29" s="104" t="str">
        <f t="shared" si="151"/>
        <v/>
      </c>
      <c r="KF29" s="105" t="str">
        <f t="shared" si="152"/>
        <v/>
      </c>
      <c r="KG29" s="109" t="str">
        <f t="shared" si="153"/>
        <v/>
      </c>
      <c r="KH29" s="102"/>
      <c r="KI29" s="102"/>
      <c r="KJ29" s="104" t="str">
        <f t="shared" si="154"/>
        <v/>
      </c>
      <c r="KK29" s="102"/>
      <c r="KL29" s="104" t="str">
        <f t="shared" si="155"/>
        <v/>
      </c>
      <c r="KM29" s="102"/>
      <c r="KN29" s="102"/>
      <c r="KO29" s="104" t="str">
        <f t="shared" si="156"/>
        <v/>
      </c>
      <c r="KP29" s="102"/>
      <c r="KQ29" s="104" t="str">
        <f t="shared" si="157"/>
        <v/>
      </c>
      <c r="KR29" s="102"/>
      <c r="KS29" s="102"/>
      <c r="KT29" s="104" t="str">
        <f t="shared" si="158"/>
        <v/>
      </c>
      <c r="KU29" s="102"/>
      <c r="KV29" s="104" t="str">
        <f t="shared" si="159"/>
        <v/>
      </c>
      <c r="KW29" s="102"/>
      <c r="KX29" s="102"/>
      <c r="KY29" s="104" t="str">
        <f t="shared" si="160"/>
        <v/>
      </c>
      <c r="KZ29" s="102"/>
      <c r="LA29" s="104" t="str">
        <f t="shared" si="161"/>
        <v/>
      </c>
      <c r="LB29" s="102"/>
      <c r="LC29" s="102"/>
      <c r="LD29" s="104" t="str">
        <f t="shared" si="162"/>
        <v/>
      </c>
      <c r="LE29" s="102"/>
      <c r="LF29" s="104" t="str">
        <f t="shared" si="163"/>
        <v/>
      </c>
      <c r="LG29" s="104" t="str">
        <f t="shared" si="164"/>
        <v/>
      </c>
      <c r="LH29" s="104" t="str">
        <f t="shared" si="165"/>
        <v/>
      </c>
      <c r="LI29" s="104" t="str">
        <f t="shared" si="166"/>
        <v/>
      </c>
      <c r="LJ29" s="104" t="str">
        <f t="shared" si="167"/>
        <v/>
      </c>
      <c r="LK29" s="104" t="str">
        <f t="shared" si="168"/>
        <v/>
      </c>
      <c r="LL29" s="105" t="str">
        <f t="shared" si="169"/>
        <v/>
      </c>
      <c r="LM29" s="109" t="str">
        <f t="shared" si="170"/>
        <v/>
      </c>
      <c r="LN29" s="102"/>
      <c r="LO29" s="102"/>
      <c r="LP29" s="104" t="str">
        <f t="shared" si="171"/>
        <v/>
      </c>
      <c r="LQ29" s="102"/>
      <c r="LR29" s="104" t="str">
        <f t="shared" si="172"/>
        <v/>
      </c>
      <c r="LS29" s="102"/>
      <c r="LT29" s="102"/>
      <c r="LU29" s="104" t="str">
        <f t="shared" si="173"/>
        <v/>
      </c>
      <c r="LV29" s="102"/>
      <c r="LW29" s="104" t="str">
        <f t="shared" si="174"/>
        <v/>
      </c>
      <c r="LX29" s="102"/>
      <c r="LY29" s="102"/>
      <c r="LZ29" s="104" t="str">
        <f t="shared" si="175"/>
        <v/>
      </c>
      <c r="MA29" s="102"/>
      <c r="MB29" s="104" t="str">
        <f t="shared" si="176"/>
        <v/>
      </c>
      <c r="MC29" s="102"/>
      <c r="MD29" s="102"/>
      <c r="ME29" s="104" t="str">
        <f t="shared" si="177"/>
        <v/>
      </c>
      <c r="MF29" s="102"/>
      <c r="MG29" s="104" t="str">
        <f t="shared" si="178"/>
        <v/>
      </c>
      <c r="MH29" s="102"/>
      <c r="MI29" s="102"/>
      <c r="MJ29" s="104" t="str">
        <f t="shared" si="179"/>
        <v/>
      </c>
      <c r="MK29" s="102"/>
      <c r="ML29" s="104" t="str">
        <f t="shared" si="180"/>
        <v/>
      </c>
      <c r="MM29" s="104" t="str">
        <f t="shared" si="181"/>
        <v/>
      </c>
      <c r="MN29" s="104" t="str">
        <f t="shared" si="182"/>
        <v/>
      </c>
      <c r="MO29" s="104" t="str">
        <f t="shared" si="183"/>
        <v/>
      </c>
      <c r="MP29" s="104" t="str">
        <f t="shared" si="184"/>
        <v/>
      </c>
      <c r="MQ29" s="104" t="str">
        <f t="shared" si="185"/>
        <v/>
      </c>
      <c r="MR29" s="105" t="str">
        <f t="shared" si="186"/>
        <v/>
      </c>
      <c r="MS29" s="109" t="str">
        <f t="shared" si="187"/>
        <v/>
      </c>
      <c r="MT29" s="102"/>
      <c r="MU29" s="102"/>
      <c r="MV29" s="104" t="str">
        <f t="shared" si="188"/>
        <v/>
      </c>
      <c r="MW29" s="102"/>
      <c r="MX29" s="104" t="str">
        <f t="shared" si="189"/>
        <v/>
      </c>
      <c r="MY29" s="102"/>
      <c r="MZ29" s="102"/>
      <c r="NA29" s="104" t="str">
        <f t="shared" si="190"/>
        <v/>
      </c>
      <c r="NB29" s="102"/>
      <c r="NC29" s="104" t="str">
        <f t="shared" si="191"/>
        <v/>
      </c>
      <c r="ND29" s="102"/>
      <c r="NE29" s="102"/>
      <c r="NF29" s="104" t="str">
        <f t="shared" si="192"/>
        <v/>
      </c>
      <c r="NG29" s="102"/>
      <c r="NH29" s="104" t="str">
        <f t="shared" si="193"/>
        <v/>
      </c>
      <c r="NI29" s="102"/>
      <c r="NJ29" s="102"/>
      <c r="NK29" s="104" t="str">
        <f t="shared" si="194"/>
        <v/>
      </c>
      <c r="NL29" s="102"/>
      <c r="NM29" s="104" t="str">
        <f t="shared" si="195"/>
        <v/>
      </c>
      <c r="NN29" s="102"/>
      <c r="NO29" s="102"/>
      <c r="NP29" s="104" t="str">
        <f t="shared" si="196"/>
        <v/>
      </c>
      <c r="NQ29" s="102"/>
      <c r="NR29" s="104" t="str">
        <f t="shared" si="197"/>
        <v/>
      </c>
      <c r="NS29" s="104" t="str">
        <f t="shared" si="198"/>
        <v/>
      </c>
      <c r="NT29" s="104" t="str">
        <f t="shared" si="199"/>
        <v/>
      </c>
      <c r="NU29" s="104" t="str">
        <f t="shared" si="200"/>
        <v/>
      </c>
      <c r="NV29" s="104" t="str">
        <f t="shared" si="201"/>
        <v/>
      </c>
      <c r="NW29" s="104" t="str">
        <f t="shared" si="202"/>
        <v/>
      </c>
      <c r="NX29" s="105" t="str">
        <f t="shared" si="203"/>
        <v/>
      </c>
      <c r="NY29" s="109" t="str">
        <f t="shared" si="204"/>
        <v/>
      </c>
      <c r="OA29" s="104" t="str">
        <f t="shared" si="205"/>
        <v/>
      </c>
      <c r="OB29" s="104" t="str">
        <f t="shared" si="206"/>
        <v/>
      </c>
      <c r="OC29" s="104" t="str">
        <f t="shared" si="207"/>
        <v/>
      </c>
      <c r="OD29" s="104" t="str">
        <f t="shared" si="208"/>
        <v/>
      </c>
      <c r="OE29" s="104" t="str">
        <f t="shared" si="209"/>
        <v/>
      </c>
      <c r="OF29" s="104" t="str">
        <f t="shared" si="210"/>
        <v/>
      </c>
      <c r="OG29" s="104" t="str">
        <f t="shared" si="211"/>
        <v/>
      </c>
      <c r="OH29" s="104" t="str">
        <f t="shared" si="212"/>
        <v/>
      </c>
      <c r="OI29" s="104" t="str">
        <f t="shared" si="213"/>
        <v/>
      </c>
      <c r="OJ29" s="104" t="str">
        <f t="shared" si="214"/>
        <v/>
      </c>
      <c r="OK29" s="104" t="str">
        <f t="shared" si="215"/>
        <v/>
      </c>
      <c r="OL29" s="104" t="str">
        <f t="shared" si="216"/>
        <v/>
      </c>
      <c r="OM29" s="134"/>
      <c r="ON29" s="104" t="str">
        <f t="shared" si="217"/>
        <v/>
      </c>
      <c r="OO29" s="104" t="str">
        <f t="shared" si="218"/>
        <v/>
      </c>
      <c r="OP29" s="104" t="str">
        <f t="shared" si="219"/>
        <v/>
      </c>
      <c r="OQ29" s="104" t="str">
        <f t="shared" si="220"/>
        <v/>
      </c>
      <c r="OR29" s="105" t="str">
        <f t="shared" si="221"/>
        <v/>
      </c>
      <c r="OS29" s="105" t="str">
        <f t="shared" si="222"/>
        <v/>
      </c>
      <c r="OT29" s="134"/>
      <c r="OU29" s="109" t="str">
        <f t="shared" si="223"/>
        <v/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4"/>
        <v>11</v>
      </c>
      <c r="B30" s="195"/>
      <c r="C30" s="195"/>
      <c r="D30" s="195"/>
      <c r="E30" s="196"/>
      <c r="F30" s="102"/>
      <c r="G30" s="102"/>
      <c r="H30" s="104" t="str">
        <f t="shared" si="1"/>
        <v/>
      </c>
      <c r="I30" s="102"/>
      <c r="J30" s="104" t="str">
        <f t="shared" si="2"/>
        <v/>
      </c>
      <c r="K30" s="102"/>
      <c r="L30" s="102"/>
      <c r="M30" s="104" t="str">
        <f t="shared" si="3"/>
        <v/>
      </c>
      <c r="N30" s="102"/>
      <c r="O30" s="104" t="str">
        <f t="shared" si="4"/>
        <v/>
      </c>
      <c r="P30" s="102"/>
      <c r="Q30" s="102"/>
      <c r="R30" s="104" t="str">
        <f t="shared" si="5"/>
        <v/>
      </c>
      <c r="S30" s="102"/>
      <c r="T30" s="104" t="str">
        <f t="shared" si="6"/>
        <v/>
      </c>
      <c r="U30" s="102"/>
      <c r="V30" s="102"/>
      <c r="W30" s="104" t="str">
        <f t="shared" si="7"/>
        <v/>
      </c>
      <c r="X30" s="102"/>
      <c r="Y30" s="104" t="str">
        <f t="shared" si="8"/>
        <v/>
      </c>
      <c r="Z30" s="102"/>
      <c r="AA30" s="102"/>
      <c r="AB30" s="104" t="str">
        <f t="shared" si="9"/>
        <v/>
      </c>
      <c r="AC30" s="102"/>
      <c r="AD30" s="104" t="str">
        <f t="shared" si="10"/>
        <v/>
      </c>
      <c r="AE30" s="104" t="str">
        <f t="shared" si="11"/>
        <v/>
      </c>
      <c r="AF30" s="104" t="str">
        <f t="shared" si="12"/>
        <v/>
      </c>
      <c r="AG30" s="104" t="str">
        <f t="shared" si="13"/>
        <v/>
      </c>
      <c r="AH30" s="104" t="str">
        <f t="shared" si="14"/>
        <v/>
      </c>
      <c r="AI30" s="104" t="str">
        <f t="shared" si="15"/>
        <v/>
      </c>
      <c r="AJ30" s="105" t="str">
        <f t="shared" si="16"/>
        <v/>
      </c>
      <c r="AK30" s="109" t="str">
        <f t="shared" si="17"/>
        <v/>
      </c>
      <c r="AL30" s="102"/>
      <c r="AM30" s="102"/>
      <c r="AN30" s="104" t="str">
        <f t="shared" si="18"/>
        <v/>
      </c>
      <c r="AO30" s="102"/>
      <c r="AP30" s="104" t="str">
        <f t="shared" si="19"/>
        <v/>
      </c>
      <c r="AQ30" s="102"/>
      <c r="AR30" s="102"/>
      <c r="AS30" s="104" t="str">
        <f t="shared" si="20"/>
        <v/>
      </c>
      <c r="AT30" s="102"/>
      <c r="AU30" s="104" t="str">
        <f t="shared" si="21"/>
        <v/>
      </c>
      <c r="AV30" s="102"/>
      <c r="AW30" s="102"/>
      <c r="AX30" s="104" t="str">
        <f t="shared" si="22"/>
        <v/>
      </c>
      <c r="AY30" s="102"/>
      <c r="AZ30" s="104" t="str">
        <f t="shared" si="23"/>
        <v/>
      </c>
      <c r="BA30" s="102"/>
      <c r="BB30" s="102"/>
      <c r="BC30" s="104" t="str">
        <f t="shared" si="24"/>
        <v/>
      </c>
      <c r="BD30" s="102"/>
      <c r="BE30" s="104" t="str">
        <f t="shared" si="25"/>
        <v/>
      </c>
      <c r="BF30" s="102"/>
      <c r="BG30" s="102"/>
      <c r="BH30" s="104" t="str">
        <f t="shared" si="26"/>
        <v/>
      </c>
      <c r="BI30" s="102"/>
      <c r="BJ30" s="104" t="str">
        <f t="shared" si="27"/>
        <v/>
      </c>
      <c r="BK30" s="104" t="str">
        <f t="shared" si="28"/>
        <v/>
      </c>
      <c r="BL30" s="104" t="str">
        <f t="shared" si="29"/>
        <v/>
      </c>
      <c r="BM30" s="104" t="str">
        <f t="shared" si="30"/>
        <v/>
      </c>
      <c r="BN30" s="104" t="str">
        <f t="shared" si="31"/>
        <v/>
      </c>
      <c r="BO30" s="104" t="str">
        <f t="shared" si="32"/>
        <v/>
      </c>
      <c r="BP30" s="105" t="str">
        <f t="shared" si="33"/>
        <v/>
      </c>
      <c r="BQ30" s="109" t="str">
        <f t="shared" si="34"/>
        <v/>
      </c>
      <c r="BR30" s="102"/>
      <c r="BS30" s="102"/>
      <c r="BT30" s="104" t="str">
        <f t="shared" si="35"/>
        <v/>
      </c>
      <c r="BU30" s="102"/>
      <c r="BV30" s="104" t="str">
        <f t="shared" si="36"/>
        <v/>
      </c>
      <c r="BW30" s="102"/>
      <c r="BX30" s="102"/>
      <c r="BY30" s="104" t="str">
        <f t="shared" si="37"/>
        <v/>
      </c>
      <c r="BZ30" s="102"/>
      <c r="CA30" s="104" t="str">
        <f t="shared" si="38"/>
        <v/>
      </c>
      <c r="CB30" s="102"/>
      <c r="CC30" s="102"/>
      <c r="CD30" s="104" t="str">
        <f t="shared" si="39"/>
        <v/>
      </c>
      <c r="CE30" s="102"/>
      <c r="CF30" s="104" t="str">
        <f t="shared" si="40"/>
        <v/>
      </c>
      <c r="CG30" s="102"/>
      <c r="CH30" s="102"/>
      <c r="CI30" s="104" t="str">
        <f t="shared" si="41"/>
        <v/>
      </c>
      <c r="CJ30" s="102"/>
      <c r="CK30" s="104" t="str">
        <f t="shared" si="42"/>
        <v/>
      </c>
      <c r="CL30" s="102"/>
      <c r="CM30" s="102"/>
      <c r="CN30" s="104" t="str">
        <f t="shared" si="43"/>
        <v/>
      </c>
      <c r="CO30" s="102"/>
      <c r="CP30" s="104" t="str">
        <f t="shared" si="44"/>
        <v/>
      </c>
      <c r="CQ30" s="104" t="str">
        <f t="shared" si="45"/>
        <v/>
      </c>
      <c r="CR30" s="104" t="str">
        <f t="shared" si="46"/>
        <v/>
      </c>
      <c r="CS30" s="104" t="str">
        <f t="shared" si="47"/>
        <v/>
      </c>
      <c r="CT30" s="104" t="str">
        <f t="shared" si="48"/>
        <v/>
      </c>
      <c r="CU30" s="104" t="str">
        <f t="shared" si="49"/>
        <v/>
      </c>
      <c r="CV30" s="105" t="str">
        <f t="shared" si="50"/>
        <v/>
      </c>
      <c r="CW30" s="109" t="str">
        <f t="shared" si="51"/>
        <v/>
      </c>
      <c r="CX30" s="102"/>
      <c r="CY30" s="102"/>
      <c r="CZ30" s="104" t="str">
        <f t="shared" si="52"/>
        <v/>
      </c>
      <c r="DA30" s="102"/>
      <c r="DB30" s="104" t="str">
        <f t="shared" si="53"/>
        <v/>
      </c>
      <c r="DC30" s="102"/>
      <c r="DD30" s="102"/>
      <c r="DE30" s="104" t="str">
        <f t="shared" si="54"/>
        <v/>
      </c>
      <c r="DF30" s="102"/>
      <c r="DG30" s="104" t="str">
        <f t="shared" si="55"/>
        <v/>
      </c>
      <c r="DH30" s="102"/>
      <c r="DI30" s="102"/>
      <c r="DJ30" s="104" t="str">
        <f t="shared" si="56"/>
        <v/>
      </c>
      <c r="DK30" s="102"/>
      <c r="DL30" s="104" t="str">
        <f t="shared" si="57"/>
        <v/>
      </c>
      <c r="DM30" s="102"/>
      <c r="DN30" s="102"/>
      <c r="DO30" s="104" t="str">
        <f t="shared" si="58"/>
        <v/>
      </c>
      <c r="DP30" s="102"/>
      <c r="DQ30" s="104" t="str">
        <f t="shared" si="59"/>
        <v/>
      </c>
      <c r="DR30" s="102"/>
      <c r="DS30" s="102"/>
      <c r="DT30" s="104" t="str">
        <f t="shared" si="60"/>
        <v/>
      </c>
      <c r="DU30" s="102"/>
      <c r="DV30" s="104" t="str">
        <f t="shared" si="61"/>
        <v/>
      </c>
      <c r="DW30" s="104" t="str">
        <f t="shared" si="62"/>
        <v/>
      </c>
      <c r="DX30" s="104" t="str">
        <f t="shared" si="63"/>
        <v/>
      </c>
      <c r="DY30" s="104" t="str">
        <f t="shared" si="64"/>
        <v/>
      </c>
      <c r="DZ30" s="104" t="str">
        <f t="shared" si="65"/>
        <v/>
      </c>
      <c r="EA30" s="104" t="str">
        <f t="shared" si="66"/>
        <v/>
      </c>
      <c r="EB30" s="105" t="str">
        <f t="shared" si="67"/>
        <v/>
      </c>
      <c r="EC30" s="109" t="str">
        <f t="shared" si="68"/>
        <v/>
      </c>
      <c r="ED30" s="102"/>
      <c r="EE30" s="102"/>
      <c r="EF30" s="104" t="str">
        <f t="shared" si="69"/>
        <v/>
      </c>
      <c r="EG30" s="102"/>
      <c r="EH30" s="104" t="str">
        <f t="shared" si="70"/>
        <v/>
      </c>
      <c r="EI30" s="102"/>
      <c r="EJ30" s="102"/>
      <c r="EK30" s="104" t="str">
        <f t="shared" si="71"/>
        <v/>
      </c>
      <c r="EL30" s="102"/>
      <c r="EM30" s="104" t="str">
        <f t="shared" si="72"/>
        <v/>
      </c>
      <c r="EN30" s="102"/>
      <c r="EO30" s="102"/>
      <c r="EP30" s="104" t="str">
        <f t="shared" si="73"/>
        <v/>
      </c>
      <c r="EQ30" s="102"/>
      <c r="ER30" s="104" t="str">
        <f t="shared" si="74"/>
        <v/>
      </c>
      <c r="ES30" s="102"/>
      <c r="ET30" s="102"/>
      <c r="EU30" s="104" t="str">
        <f t="shared" si="75"/>
        <v/>
      </c>
      <c r="EV30" s="102"/>
      <c r="EW30" s="104" t="str">
        <f t="shared" si="76"/>
        <v/>
      </c>
      <c r="EX30" s="102"/>
      <c r="EY30" s="102"/>
      <c r="EZ30" s="104" t="str">
        <f t="shared" si="77"/>
        <v/>
      </c>
      <c r="FA30" s="102"/>
      <c r="FB30" s="104" t="str">
        <f t="shared" si="78"/>
        <v/>
      </c>
      <c r="FC30" s="104" t="str">
        <f t="shared" si="79"/>
        <v/>
      </c>
      <c r="FD30" s="104" t="str">
        <f t="shared" si="80"/>
        <v/>
      </c>
      <c r="FE30" s="104" t="str">
        <f t="shared" si="81"/>
        <v/>
      </c>
      <c r="FF30" s="104" t="str">
        <f t="shared" si="82"/>
        <v/>
      </c>
      <c r="FG30" s="104" t="str">
        <f t="shared" si="83"/>
        <v/>
      </c>
      <c r="FH30" s="105" t="str">
        <f t="shared" si="84"/>
        <v/>
      </c>
      <c r="FI30" s="109" t="str">
        <f t="shared" si="85"/>
        <v/>
      </c>
      <c r="FJ30" s="102"/>
      <c r="FK30" s="102"/>
      <c r="FL30" s="104" t="str">
        <f t="shared" si="86"/>
        <v/>
      </c>
      <c r="FM30" s="102"/>
      <c r="FN30" s="104" t="str">
        <f t="shared" si="87"/>
        <v/>
      </c>
      <c r="FO30" s="102"/>
      <c r="FP30" s="102"/>
      <c r="FQ30" s="104" t="str">
        <f t="shared" si="88"/>
        <v/>
      </c>
      <c r="FR30" s="102"/>
      <c r="FS30" s="104" t="str">
        <f t="shared" si="89"/>
        <v/>
      </c>
      <c r="FT30" s="102"/>
      <c r="FU30" s="102"/>
      <c r="FV30" s="104" t="str">
        <f t="shared" si="90"/>
        <v/>
      </c>
      <c r="FW30" s="102"/>
      <c r="FX30" s="104" t="str">
        <f t="shared" si="91"/>
        <v/>
      </c>
      <c r="FY30" s="102"/>
      <c r="FZ30" s="102"/>
      <c r="GA30" s="104" t="str">
        <f t="shared" si="92"/>
        <v/>
      </c>
      <c r="GB30" s="102"/>
      <c r="GC30" s="104" t="str">
        <f t="shared" si="93"/>
        <v/>
      </c>
      <c r="GD30" s="102"/>
      <c r="GE30" s="102"/>
      <c r="GF30" s="104" t="str">
        <f t="shared" si="94"/>
        <v/>
      </c>
      <c r="GG30" s="102"/>
      <c r="GH30" s="104" t="str">
        <f t="shared" si="95"/>
        <v/>
      </c>
      <c r="GI30" s="104" t="str">
        <f t="shared" si="96"/>
        <v/>
      </c>
      <c r="GJ30" s="104" t="str">
        <f t="shared" si="97"/>
        <v/>
      </c>
      <c r="GK30" s="104" t="str">
        <f t="shared" si="98"/>
        <v/>
      </c>
      <c r="GL30" s="104" t="str">
        <f t="shared" si="99"/>
        <v/>
      </c>
      <c r="GM30" s="104" t="str">
        <f t="shared" si="100"/>
        <v/>
      </c>
      <c r="GN30" s="105" t="str">
        <f t="shared" si="101"/>
        <v/>
      </c>
      <c r="GO30" s="109" t="str">
        <f t="shared" si="102"/>
        <v/>
      </c>
      <c r="GP30" s="102"/>
      <c r="GQ30" s="102"/>
      <c r="GR30" s="104" t="str">
        <f t="shared" si="103"/>
        <v/>
      </c>
      <c r="GS30" s="102"/>
      <c r="GT30" s="104" t="str">
        <f t="shared" si="104"/>
        <v/>
      </c>
      <c r="GU30" s="102"/>
      <c r="GV30" s="102"/>
      <c r="GW30" s="104" t="str">
        <f t="shared" si="105"/>
        <v/>
      </c>
      <c r="GX30" s="102"/>
      <c r="GY30" s="104" t="str">
        <f t="shared" si="106"/>
        <v/>
      </c>
      <c r="GZ30" s="102"/>
      <c r="HA30" s="102"/>
      <c r="HB30" s="104" t="str">
        <f t="shared" si="107"/>
        <v/>
      </c>
      <c r="HC30" s="102"/>
      <c r="HD30" s="104" t="str">
        <f t="shared" si="108"/>
        <v/>
      </c>
      <c r="HE30" s="102"/>
      <c r="HF30" s="102"/>
      <c r="HG30" s="104" t="str">
        <f t="shared" si="109"/>
        <v/>
      </c>
      <c r="HH30" s="102"/>
      <c r="HI30" s="104" t="str">
        <f t="shared" si="110"/>
        <v/>
      </c>
      <c r="HJ30" s="102"/>
      <c r="HK30" s="102"/>
      <c r="HL30" s="104" t="str">
        <f t="shared" si="111"/>
        <v/>
      </c>
      <c r="HM30" s="102"/>
      <c r="HN30" s="104" t="str">
        <f t="shared" si="112"/>
        <v/>
      </c>
      <c r="HO30" s="104" t="str">
        <f t="shared" si="113"/>
        <v/>
      </c>
      <c r="HP30" s="104" t="str">
        <f t="shared" si="114"/>
        <v/>
      </c>
      <c r="HQ30" s="104" t="str">
        <f t="shared" si="115"/>
        <v/>
      </c>
      <c r="HR30" s="104" t="str">
        <f t="shared" si="116"/>
        <v/>
      </c>
      <c r="HS30" s="104" t="str">
        <f t="shared" si="117"/>
        <v/>
      </c>
      <c r="HT30" s="105" t="str">
        <f t="shared" si="118"/>
        <v/>
      </c>
      <c r="HU30" s="109" t="str">
        <f t="shared" si="119"/>
        <v/>
      </c>
      <c r="HV30" s="102"/>
      <c r="HW30" s="102"/>
      <c r="HX30" s="104" t="str">
        <f t="shared" si="120"/>
        <v/>
      </c>
      <c r="HY30" s="102"/>
      <c r="HZ30" s="104" t="str">
        <f t="shared" si="121"/>
        <v/>
      </c>
      <c r="IA30" s="102"/>
      <c r="IB30" s="102"/>
      <c r="IC30" s="104" t="str">
        <f t="shared" si="122"/>
        <v/>
      </c>
      <c r="ID30" s="102"/>
      <c r="IE30" s="104" t="str">
        <f t="shared" si="123"/>
        <v/>
      </c>
      <c r="IF30" s="102"/>
      <c r="IG30" s="102"/>
      <c r="IH30" s="104" t="str">
        <f t="shared" si="124"/>
        <v/>
      </c>
      <c r="II30" s="102"/>
      <c r="IJ30" s="104" t="str">
        <f t="shared" si="125"/>
        <v/>
      </c>
      <c r="IK30" s="102"/>
      <c r="IL30" s="102"/>
      <c r="IM30" s="104" t="str">
        <f t="shared" si="126"/>
        <v/>
      </c>
      <c r="IN30" s="102"/>
      <c r="IO30" s="104" t="str">
        <f t="shared" si="127"/>
        <v/>
      </c>
      <c r="IP30" s="102"/>
      <c r="IQ30" s="102"/>
      <c r="IR30" s="104" t="str">
        <f t="shared" si="128"/>
        <v/>
      </c>
      <c r="IS30" s="102"/>
      <c r="IT30" s="104" t="str">
        <f t="shared" si="129"/>
        <v/>
      </c>
      <c r="IU30" s="104" t="str">
        <f t="shared" si="130"/>
        <v/>
      </c>
      <c r="IV30" s="104" t="str">
        <f t="shared" si="131"/>
        <v/>
      </c>
      <c r="IW30" s="104" t="str">
        <f t="shared" si="132"/>
        <v/>
      </c>
      <c r="IX30" s="104" t="str">
        <f t="shared" si="133"/>
        <v/>
      </c>
      <c r="IY30" s="104" t="str">
        <f t="shared" si="134"/>
        <v/>
      </c>
      <c r="IZ30" s="105" t="str">
        <f t="shared" si="135"/>
        <v/>
      </c>
      <c r="JA30" s="109" t="str">
        <f t="shared" si="136"/>
        <v/>
      </c>
      <c r="JB30" s="102"/>
      <c r="JC30" s="102"/>
      <c r="JD30" s="104" t="str">
        <f t="shared" si="137"/>
        <v/>
      </c>
      <c r="JE30" s="102"/>
      <c r="JF30" s="104" t="str">
        <f t="shared" si="138"/>
        <v/>
      </c>
      <c r="JG30" s="102"/>
      <c r="JH30" s="102"/>
      <c r="JI30" s="104" t="str">
        <f t="shared" si="139"/>
        <v/>
      </c>
      <c r="JJ30" s="102"/>
      <c r="JK30" s="104" t="str">
        <f t="shared" si="140"/>
        <v/>
      </c>
      <c r="JL30" s="102"/>
      <c r="JM30" s="102"/>
      <c r="JN30" s="104" t="str">
        <f t="shared" si="141"/>
        <v/>
      </c>
      <c r="JO30" s="102"/>
      <c r="JP30" s="104" t="str">
        <f t="shared" si="142"/>
        <v/>
      </c>
      <c r="JQ30" s="102"/>
      <c r="JR30" s="102"/>
      <c r="JS30" s="104" t="str">
        <f t="shared" si="143"/>
        <v/>
      </c>
      <c r="JT30" s="102"/>
      <c r="JU30" s="104" t="str">
        <f t="shared" si="144"/>
        <v/>
      </c>
      <c r="JV30" s="102"/>
      <c r="JW30" s="102"/>
      <c r="JX30" s="104" t="str">
        <f t="shared" si="145"/>
        <v/>
      </c>
      <c r="JY30" s="102"/>
      <c r="JZ30" s="104" t="str">
        <f t="shared" si="146"/>
        <v/>
      </c>
      <c r="KA30" s="104" t="str">
        <f t="shared" si="147"/>
        <v/>
      </c>
      <c r="KB30" s="104" t="str">
        <f t="shared" si="148"/>
        <v/>
      </c>
      <c r="KC30" s="104" t="str">
        <f t="shared" si="149"/>
        <v/>
      </c>
      <c r="KD30" s="104" t="str">
        <f t="shared" si="150"/>
        <v/>
      </c>
      <c r="KE30" s="104" t="str">
        <f t="shared" si="151"/>
        <v/>
      </c>
      <c r="KF30" s="105" t="str">
        <f t="shared" si="152"/>
        <v/>
      </c>
      <c r="KG30" s="109" t="str">
        <f t="shared" si="153"/>
        <v/>
      </c>
      <c r="KH30" s="102"/>
      <c r="KI30" s="102"/>
      <c r="KJ30" s="104" t="str">
        <f t="shared" si="154"/>
        <v/>
      </c>
      <c r="KK30" s="102"/>
      <c r="KL30" s="104" t="str">
        <f t="shared" si="155"/>
        <v/>
      </c>
      <c r="KM30" s="102"/>
      <c r="KN30" s="102"/>
      <c r="KO30" s="104" t="str">
        <f t="shared" si="156"/>
        <v/>
      </c>
      <c r="KP30" s="102"/>
      <c r="KQ30" s="104" t="str">
        <f t="shared" si="157"/>
        <v/>
      </c>
      <c r="KR30" s="102"/>
      <c r="KS30" s="102"/>
      <c r="KT30" s="104" t="str">
        <f t="shared" si="158"/>
        <v/>
      </c>
      <c r="KU30" s="102"/>
      <c r="KV30" s="104" t="str">
        <f t="shared" si="159"/>
        <v/>
      </c>
      <c r="KW30" s="102"/>
      <c r="KX30" s="102"/>
      <c r="KY30" s="104" t="str">
        <f t="shared" si="160"/>
        <v/>
      </c>
      <c r="KZ30" s="102"/>
      <c r="LA30" s="104" t="str">
        <f t="shared" si="161"/>
        <v/>
      </c>
      <c r="LB30" s="102"/>
      <c r="LC30" s="102"/>
      <c r="LD30" s="104" t="str">
        <f t="shared" si="162"/>
        <v/>
      </c>
      <c r="LE30" s="102"/>
      <c r="LF30" s="104" t="str">
        <f t="shared" si="163"/>
        <v/>
      </c>
      <c r="LG30" s="104" t="str">
        <f t="shared" si="164"/>
        <v/>
      </c>
      <c r="LH30" s="104" t="str">
        <f t="shared" si="165"/>
        <v/>
      </c>
      <c r="LI30" s="104" t="str">
        <f t="shared" si="166"/>
        <v/>
      </c>
      <c r="LJ30" s="104" t="str">
        <f t="shared" si="167"/>
        <v/>
      </c>
      <c r="LK30" s="104" t="str">
        <f t="shared" si="168"/>
        <v/>
      </c>
      <c r="LL30" s="105" t="str">
        <f t="shared" si="169"/>
        <v/>
      </c>
      <c r="LM30" s="109" t="str">
        <f t="shared" si="170"/>
        <v/>
      </c>
      <c r="LN30" s="102"/>
      <c r="LO30" s="102"/>
      <c r="LP30" s="104" t="str">
        <f t="shared" si="171"/>
        <v/>
      </c>
      <c r="LQ30" s="102"/>
      <c r="LR30" s="104" t="str">
        <f t="shared" si="172"/>
        <v/>
      </c>
      <c r="LS30" s="102"/>
      <c r="LT30" s="102"/>
      <c r="LU30" s="104" t="str">
        <f t="shared" si="173"/>
        <v/>
      </c>
      <c r="LV30" s="102"/>
      <c r="LW30" s="104" t="str">
        <f t="shared" si="174"/>
        <v/>
      </c>
      <c r="LX30" s="102"/>
      <c r="LY30" s="102"/>
      <c r="LZ30" s="104" t="str">
        <f t="shared" si="175"/>
        <v/>
      </c>
      <c r="MA30" s="102"/>
      <c r="MB30" s="104" t="str">
        <f t="shared" si="176"/>
        <v/>
      </c>
      <c r="MC30" s="102"/>
      <c r="MD30" s="102"/>
      <c r="ME30" s="104" t="str">
        <f t="shared" si="177"/>
        <v/>
      </c>
      <c r="MF30" s="102"/>
      <c r="MG30" s="104" t="str">
        <f t="shared" si="178"/>
        <v/>
      </c>
      <c r="MH30" s="102"/>
      <c r="MI30" s="102"/>
      <c r="MJ30" s="104" t="str">
        <f t="shared" si="179"/>
        <v/>
      </c>
      <c r="MK30" s="102"/>
      <c r="ML30" s="104" t="str">
        <f t="shared" si="180"/>
        <v/>
      </c>
      <c r="MM30" s="104" t="str">
        <f t="shared" si="181"/>
        <v/>
      </c>
      <c r="MN30" s="104" t="str">
        <f t="shared" si="182"/>
        <v/>
      </c>
      <c r="MO30" s="104" t="str">
        <f t="shared" si="183"/>
        <v/>
      </c>
      <c r="MP30" s="104" t="str">
        <f t="shared" si="184"/>
        <v/>
      </c>
      <c r="MQ30" s="104" t="str">
        <f t="shared" si="185"/>
        <v/>
      </c>
      <c r="MR30" s="105" t="str">
        <f t="shared" si="186"/>
        <v/>
      </c>
      <c r="MS30" s="109" t="str">
        <f t="shared" si="187"/>
        <v/>
      </c>
      <c r="MT30" s="102"/>
      <c r="MU30" s="102"/>
      <c r="MV30" s="104" t="str">
        <f t="shared" si="188"/>
        <v/>
      </c>
      <c r="MW30" s="102"/>
      <c r="MX30" s="104" t="str">
        <f t="shared" si="189"/>
        <v/>
      </c>
      <c r="MY30" s="102"/>
      <c r="MZ30" s="102"/>
      <c r="NA30" s="104" t="str">
        <f t="shared" si="190"/>
        <v/>
      </c>
      <c r="NB30" s="102"/>
      <c r="NC30" s="104" t="str">
        <f t="shared" si="191"/>
        <v/>
      </c>
      <c r="ND30" s="102"/>
      <c r="NE30" s="102"/>
      <c r="NF30" s="104" t="str">
        <f t="shared" si="192"/>
        <v/>
      </c>
      <c r="NG30" s="102"/>
      <c r="NH30" s="104" t="str">
        <f t="shared" si="193"/>
        <v/>
      </c>
      <c r="NI30" s="102"/>
      <c r="NJ30" s="102"/>
      <c r="NK30" s="104" t="str">
        <f t="shared" si="194"/>
        <v/>
      </c>
      <c r="NL30" s="102"/>
      <c r="NM30" s="104" t="str">
        <f t="shared" si="195"/>
        <v/>
      </c>
      <c r="NN30" s="102"/>
      <c r="NO30" s="102"/>
      <c r="NP30" s="104" t="str">
        <f t="shared" si="196"/>
        <v/>
      </c>
      <c r="NQ30" s="102"/>
      <c r="NR30" s="104" t="str">
        <f t="shared" si="197"/>
        <v/>
      </c>
      <c r="NS30" s="104" t="str">
        <f t="shared" si="198"/>
        <v/>
      </c>
      <c r="NT30" s="104" t="str">
        <f t="shared" si="199"/>
        <v/>
      </c>
      <c r="NU30" s="104" t="str">
        <f t="shared" si="200"/>
        <v/>
      </c>
      <c r="NV30" s="104" t="str">
        <f t="shared" si="201"/>
        <v/>
      </c>
      <c r="NW30" s="104" t="str">
        <f t="shared" si="202"/>
        <v/>
      </c>
      <c r="NX30" s="105" t="str">
        <f t="shared" si="203"/>
        <v/>
      </c>
      <c r="NY30" s="109" t="str">
        <f t="shared" si="204"/>
        <v/>
      </c>
      <c r="OA30" s="104" t="str">
        <f t="shared" si="205"/>
        <v/>
      </c>
      <c r="OB30" s="104" t="str">
        <f t="shared" si="206"/>
        <v/>
      </c>
      <c r="OC30" s="104" t="str">
        <f t="shared" si="207"/>
        <v/>
      </c>
      <c r="OD30" s="104" t="str">
        <f t="shared" si="208"/>
        <v/>
      </c>
      <c r="OE30" s="104" t="str">
        <f t="shared" si="209"/>
        <v/>
      </c>
      <c r="OF30" s="104" t="str">
        <f t="shared" si="210"/>
        <v/>
      </c>
      <c r="OG30" s="104" t="str">
        <f t="shared" si="211"/>
        <v/>
      </c>
      <c r="OH30" s="104" t="str">
        <f t="shared" si="212"/>
        <v/>
      </c>
      <c r="OI30" s="104" t="str">
        <f t="shared" si="213"/>
        <v/>
      </c>
      <c r="OJ30" s="104" t="str">
        <f t="shared" si="214"/>
        <v/>
      </c>
      <c r="OK30" s="104" t="str">
        <f t="shared" si="215"/>
        <v/>
      </c>
      <c r="OL30" s="104" t="str">
        <f t="shared" si="216"/>
        <v/>
      </c>
      <c r="OM30" s="133"/>
      <c r="ON30" s="104" t="str">
        <f t="shared" si="217"/>
        <v/>
      </c>
      <c r="OO30" s="104" t="str">
        <f t="shared" si="218"/>
        <v/>
      </c>
      <c r="OP30" s="104" t="str">
        <f t="shared" si="219"/>
        <v/>
      </c>
      <c r="OQ30" s="104" t="str">
        <f t="shared" si="220"/>
        <v/>
      </c>
      <c r="OR30" s="105" t="str">
        <f t="shared" si="221"/>
        <v/>
      </c>
      <c r="OS30" s="105" t="str">
        <f t="shared" si="222"/>
        <v/>
      </c>
      <c r="OT30" s="133"/>
      <c r="OU30" s="109" t="str">
        <f t="shared" si="223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4"/>
        <v>12</v>
      </c>
      <c r="B31" s="195"/>
      <c r="C31" s="195"/>
      <c r="D31" s="195"/>
      <c r="E31" s="196"/>
      <c r="F31" s="102"/>
      <c r="G31" s="102"/>
      <c r="H31" s="104" t="str">
        <f t="shared" si="1"/>
        <v/>
      </c>
      <c r="I31" s="102"/>
      <c r="J31" s="104" t="str">
        <f t="shared" si="2"/>
        <v/>
      </c>
      <c r="K31" s="102"/>
      <c r="L31" s="102"/>
      <c r="M31" s="104" t="str">
        <f t="shared" si="3"/>
        <v/>
      </c>
      <c r="N31" s="102"/>
      <c r="O31" s="104" t="str">
        <f t="shared" si="4"/>
        <v/>
      </c>
      <c r="P31" s="102"/>
      <c r="Q31" s="102"/>
      <c r="R31" s="104" t="str">
        <f t="shared" si="5"/>
        <v/>
      </c>
      <c r="S31" s="102"/>
      <c r="T31" s="104" t="str">
        <f t="shared" si="6"/>
        <v/>
      </c>
      <c r="U31" s="102"/>
      <c r="V31" s="102"/>
      <c r="W31" s="104" t="str">
        <f t="shared" si="7"/>
        <v/>
      </c>
      <c r="X31" s="102"/>
      <c r="Y31" s="104" t="str">
        <f t="shared" si="8"/>
        <v/>
      </c>
      <c r="Z31" s="102"/>
      <c r="AA31" s="102"/>
      <c r="AB31" s="104" t="str">
        <f t="shared" si="9"/>
        <v/>
      </c>
      <c r="AC31" s="102"/>
      <c r="AD31" s="104" t="str">
        <f t="shared" si="10"/>
        <v/>
      </c>
      <c r="AE31" s="104" t="str">
        <f t="shared" si="11"/>
        <v/>
      </c>
      <c r="AF31" s="104" t="str">
        <f t="shared" si="12"/>
        <v/>
      </c>
      <c r="AG31" s="104" t="str">
        <f t="shared" si="13"/>
        <v/>
      </c>
      <c r="AH31" s="104" t="str">
        <f t="shared" si="14"/>
        <v/>
      </c>
      <c r="AI31" s="104" t="str">
        <f t="shared" si="15"/>
        <v/>
      </c>
      <c r="AJ31" s="105" t="str">
        <f t="shared" si="16"/>
        <v/>
      </c>
      <c r="AK31" s="109" t="str">
        <f t="shared" si="17"/>
        <v/>
      </c>
      <c r="AL31" s="102"/>
      <c r="AM31" s="102"/>
      <c r="AN31" s="104" t="str">
        <f t="shared" si="18"/>
        <v/>
      </c>
      <c r="AO31" s="102"/>
      <c r="AP31" s="104" t="str">
        <f t="shared" si="19"/>
        <v/>
      </c>
      <c r="AQ31" s="102"/>
      <c r="AR31" s="102"/>
      <c r="AS31" s="104" t="str">
        <f t="shared" si="20"/>
        <v/>
      </c>
      <c r="AT31" s="102"/>
      <c r="AU31" s="104" t="str">
        <f t="shared" si="21"/>
        <v/>
      </c>
      <c r="AV31" s="102"/>
      <c r="AW31" s="102"/>
      <c r="AX31" s="104" t="str">
        <f t="shared" si="22"/>
        <v/>
      </c>
      <c r="AY31" s="102"/>
      <c r="AZ31" s="104" t="str">
        <f t="shared" si="23"/>
        <v/>
      </c>
      <c r="BA31" s="102"/>
      <c r="BB31" s="102"/>
      <c r="BC31" s="104" t="str">
        <f t="shared" si="24"/>
        <v/>
      </c>
      <c r="BD31" s="102"/>
      <c r="BE31" s="104" t="str">
        <f t="shared" si="25"/>
        <v/>
      </c>
      <c r="BF31" s="102"/>
      <c r="BG31" s="102"/>
      <c r="BH31" s="104" t="str">
        <f t="shared" si="26"/>
        <v/>
      </c>
      <c r="BI31" s="102"/>
      <c r="BJ31" s="104" t="str">
        <f t="shared" si="27"/>
        <v/>
      </c>
      <c r="BK31" s="104" t="str">
        <f t="shared" si="28"/>
        <v/>
      </c>
      <c r="BL31" s="104" t="str">
        <f t="shared" si="29"/>
        <v/>
      </c>
      <c r="BM31" s="104" t="str">
        <f t="shared" si="30"/>
        <v/>
      </c>
      <c r="BN31" s="104" t="str">
        <f t="shared" si="31"/>
        <v/>
      </c>
      <c r="BO31" s="104" t="str">
        <f t="shared" si="32"/>
        <v/>
      </c>
      <c r="BP31" s="105" t="str">
        <f t="shared" si="33"/>
        <v/>
      </c>
      <c r="BQ31" s="109" t="str">
        <f t="shared" si="34"/>
        <v/>
      </c>
      <c r="BR31" s="102"/>
      <c r="BS31" s="102"/>
      <c r="BT31" s="104" t="str">
        <f t="shared" si="35"/>
        <v/>
      </c>
      <c r="BU31" s="102"/>
      <c r="BV31" s="104" t="str">
        <f t="shared" si="36"/>
        <v/>
      </c>
      <c r="BW31" s="102"/>
      <c r="BX31" s="102"/>
      <c r="BY31" s="104" t="str">
        <f t="shared" si="37"/>
        <v/>
      </c>
      <c r="BZ31" s="102"/>
      <c r="CA31" s="104" t="str">
        <f t="shared" si="38"/>
        <v/>
      </c>
      <c r="CB31" s="102"/>
      <c r="CC31" s="102"/>
      <c r="CD31" s="104" t="str">
        <f t="shared" si="39"/>
        <v/>
      </c>
      <c r="CE31" s="102"/>
      <c r="CF31" s="104" t="str">
        <f t="shared" si="40"/>
        <v/>
      </c>
      <c r="CG31" s="102"/>
      <c r="CH31" s="102"/>
      <c r="CI31" s="104" t="str">
        <f t="shared" si="41"/>
        <v/>
      </c>
      <c r="CJ31" s="102"/>
      <c r="CK31" s="104" t="str">
        <f t="shared" si="42"/>
        <v/>
      </c>
      <c r="CL31" s="102"/>
      <c r="CM31" s="102"/>
      <c r="CN31" s="104" t="str">
        <f t="shared" si="43"/>
        <v/>
      </c>
      <c r="CO31" s="102"/>
      <c r="CP31" s="104" t="str">
        <f t="shared" si="44"/>
        <v/>
      </c>
      <c r="CQ31" s="104" t="str">
        <f t="shared" si="45"/>
        <v/>
      </c>
      <c r="CR31" s="104" t="str">
        <f t="shared" si="46"/>
        <v/>
      </c>
      <c r="CS31" s="104" t="str">
        <f t="shared" si="47"/>
        <v/>
      </c>
      <c r="CT31" s="104" t="str">
        <f t="shared" si="48"/>
        <v/>
      </c>
      <c r="CU31" s="104" t="str">
        <f t="shared" si="49"/>
        <v/>
      </c>
      <c r="CV31" s="105" t="str">
        <f t="shared" si="50"/>
        <v/>
      </c>
      <c r="CW31" s="109" t="str">
        <f t="shared" si="51"/>
        <v/>
      </c>
      <c r="CX31" s="102"/>
      <c r="CY31" s="102"/>
      <c r="CZ31" s="104" t="str">
        <f t="shared" si="52"/>
        <v/>
      </c>
      <c r="DA31" s="102"/>
      <c r="DB31" s="104" t="str">
        <f t="shared" si="53"/>
        <v/>
      </c>
      <c r="DC31" s="102"/>
      <c r="DD31" s="102"/>
      <c r="DE31" s="104" t="str">
        <f t="shared" si="54"/>
        <v/>
      </c>
      <c r="DF31" s="102"/>
      <c r="DG31" s="104" t="str">
        <f t="shared" si="55"/>
        <v/>
      </c>
      <c r="DH31" s="102"/>
      <c r="DI31" s="102"/>
      <c r="DJ31" s="104" t="str">
        <f t="shared" si="56"/>
        <v/>
      </c>
      <c r="DK31" s="102"/>
      <c r="DL31" s="104" t="str">
        <f t="shared" si="57"/>
        <v/>
      </c>
      <c r="DM31" s="102"/>
      <c r="DN31" s="102"/>
      <c r="DO31" s="104" t="str">
        <f t="shared" si="58"/>
        <v/>
      </c>
      <c r="DP31" s="102"/>
      <c r="DQ31" s="104" t="str">
        <f t="shared" si="59"/>
        <v/>
      </c>
      <c r="DR31" s="102"/>
      <c r="DS31" s="102"/>
      <c r="DT31" s="104" t="str">
        <f t="shared" si="60"/>
        <v/>
      </c>
      <c r="DU31" s="102"/>
      <c r="DV31" s="104" t="str">
        <f t="shared" si="61"/>
        <v/>
      </c>
      <c r="DW31" s="104" t="str">
        <f t="shared" si="62"/>
        <v/>
      </c>
      <c r="DX31" s="104" t="str">
        <f t="shared" si="63"/>
        <v/>
      </c>
      <c r="DY31" s="104" t="str">
        <f t="shared" si="64"/>
        <v/>
      </c>
      <c r="DZ31" s="104" t="str">
        <f t="shared" si="65"/>
        <v/>
      </c>
      <c r="EA31" s="104" t="str">
        <f t="shared" si="66"/>
        <v/>
      </c>
      <c r="EB31" s="105" t="str">
        <f t="shared" si="67"/>
        <v/>
      </c>
      <c r="EC31" s="109" t="str">
        <f t="shared" si="68"/>
        <v/>
      </c>
      <c r="ED31" s="102"/>
      <c r="EE31" s="102"/>
      <c r="EF31" s="104" t="str">
        <f t="shared" si="69"/>
        <v/>
      </c>
      <c r="EG31" s="102"/>
      <c r="EH31" s="104" t="str">
        <f t="shared" si="70"/>
        <v/>
      </c>
      <c r="EI31" s="102"/>
      <c r="EJ31" s="102"/>
      <c r="EK31" s="104" t="str">
        <f t="shared" si="71"/>
        <v/>
      </c>
      <c r="EL31" s="102"/>
      <c r="EM31" s="104" t="str">
        <f t="shared" si="72"/>
        <v/>
      </c>
      <c r="EN31" s="102"/>
      <c r="EO31" s="102"/>
      <c r="EP31" s="104" t="str">
        <f t="shared" si="73"/>
        <v/>
      </c>
      <c r="EQ31" s="102"/>
      <c r="ER31" s="104" t="str">
        <f t="shared" si="74"/>
        <v/>
      </c>
      <c r="ES31" s="102"/>
      <c r="ET31" s="102"/>
      <c r="EU31" s="104" t="str">
        <f t="shared" si="75"/>
        <v/>
      </c>
      <c r="EV31" s="102"/>
      <c r="EW31" s="104" t="str">
        <f t="shared" si="76"/>
        <v/>
      </c>
      <c r="EX31" s="102"/>
      <c r="EY31" s="102"/>
      <c r="EZ31" s="104" t="str">
        <f t="shared" si="77"/>
        <v/>
      </c>
      <c r="FA31" s="102"/>
      <c r="FB31" s="104" t="str">
        <f t="shared" si="78"/>
        <v/>
      </c>
      <c r="FC31" s="104" t="str">
        <f t="shared" si="79"/>
        <v/>
      </c>
      <c r="FD31" s="104" t="str">
        <f t="shared" si="80"/>
        <v/>
      </c>
      <c r="FE31" s="104" t="str">
        <f t="shared" si="81"/>
        <v/>
      </c>
      <c r="FF31" s="104" t="str">
        <f t="shared" si="82"/>
        <v/>
      </c>
      <c r="FG31" s="104" t="str">
        <f t="shared" si="83"/>
        <v/>
      </c>
      <c r="FH31" s="105" t="str">
        <f t="shared" si="84"/>
        <v/>
      </c>
      <c r="FI31" s="109" t="str">
        <f t="shared" si="85"/>
        <v/>
      </c>
      <c r="FJ31" s="102"/>
      <c r="FK31" s="102"/>
      <c r="FL31" s="104" t="str">
        <f t="shared" si="86"/>
        <v/>
      </c>
      <c r="FM31" s="102"/>
      <c r="FN31" s="104" t="str">
        <f t="shared" si="87"/>
        <v/>
      </c>
      <c r="FO31" s="102"/>
      <c r="FP31" s="102"/>
      <c r="FQ31" s="104" t="str">
        <f t="shared" si="88"/>
        <v/>
      </c>
      <c r="FR31" s="102"/>
      <c r="FS31" s="104" t="str">
        <f t="shared" si="89"/>
        <v/>
      </c>
      <c r="FT31" s="102"/>
      <c r="FU31" s="102"/>
      <c r="FV31" s="104" t="str">
        <f t="shared" si="90"/>
        <v/>
      </c>
      <c r="FW31" s="102"/>
      <c r="FX31" s="104" t="str">
        <f t="shared" si="91"/>
        <v/>
      </c>
      <c r="FY31" s="102"/>
      <c r="FZ31" s="102"/>
      <c r="GA31" s="104" t="str">
        <f t="shared" si="92"/>
        <v/>
      </c>
      <c r="GB31" s="102"/>
      <c r="GC31" s="104" t="str">
        <f t="shared" si="93"/>
        <v/>
      </c>
      <c r="GD31" s="102"/>
      <c r="GE31" s="102"/>
      <c r="GF31" s="104" t="str">
        <f t="shared" si="94"/>
        <v/>
      </c>
      <c r="GG31" s="102"/>
      <c r="GH31" s="104" t="str">
        <f t="shared" si="95"/>
        <v/>
      </c>
      <c r="GI31" s="104" t="str">
        <f t="shared" si="96"/>
        <v/>
      </c>
      <c r="GJ31" s="104" t="str">
        <f t="shared" si="97"/>
        <v/>
      </c>
      <c r="GK31" s="104" t="str">
        <f t="shared" si="98"/>
        <v/>
      </c>
      <c r="GL31" s="104" t="str">
        <f t="shared" si="99"/>
        <v/>
      </c>
      <c r="GM31" s="104" t="str">
        <f t="shared" si="100"/>
        <v/>
      </c>
      <c r="GN31" s="105" t="str">
        <f t="shared" si="101"/>
        <v/>
      </c>
      <c r="GO31" s="109" t="str">
        <f t="shared" si="102"/>
        <v/>
      </c>
      <c r="GP31" s="102"/>
      <c r="GQ31" s="102"/>
      <c r="GR31" s="104" t="str">
        <f t="shared" si="103"/>
        <v/>
      </c>
      <c r="GS31" s="102"/>
      <c r="GT31" s="104" t="str">
        <f t="shared" si="104"/>
        <v/>
      </c>
      <c r="GU31" s="102"/>
      <c r="GV31" s="102"/>
      <c r="GW31" s="104" t="str">
        <f t="shared" si="105"/>
        <v/>
      </c>
      <c r="GX31" s="102"/>
      <c r="GY31" s="104" t="str">
        <f t="shared" si="106"/>
        <v/>
      </c>
      <c r="GZ31" s="102"/>
      <c r="HA31" s="102"/>
      <c r="HB31" s="104" t="str">
        <f t="shared" si="107"/>
        <v/>
      </c>
      <c r="HC31" s="102"/>
      <c r="HD31" s="104" t="str">
        <f t="shared" si="108"/>
        <v/>
      </c>
      <c r="HE31" s="102"/>
      <c r="HF31" s="102"/>
      <c r="HG31" s="104" t="str">
        <f t="shared" si="109"/>
        <v/>
      </c>
      <c r="HH31" s="102"/>
      <c r="HI31" s="104" t="str">
        <f t="shared" si="110"/>
        <v/>
      </c>
      <c r="HJ31" s="102"/>
      <c r="HK31" s="102"/>
      <c r="HL31" s="104" t="str">
        <f t="shared" si="111"/>
        <v/>
      </c>
      <c r="HM31" s="102"/>
      <c r="HN31" s="104" t="str">
        <f t="shared" si="112"/>
        <v/>
      </c>
      <c r="HO31" s="104" t="str">
        <f t="shared" si="113"/>
        <v/>
      </c>
      <c r="HP31" s="104" t="str">
        <f t="shared" si="114"/>
        <v/>
      </c>
      <c r="HQ31" s="104" t="str">
        <f t="shared" si="115"/>
        <v/>
      </c>
      <c r="HR31" s="104" t="str">
        <f t="shared" si="116"/>
        <v/>
      </c>
      <c r="HS31" s="104" t="str">
        <f t="shared" si="117"/>
        <v/>
      </c>
      <c r="HT31" s="105" t="str">
        <f t="shared" si="118"/>
        <v/>
      </c>
      <c r="HU31" s="109" t="str">
        <f t="shared" si="119"/>
        <v/>
      </c>
      <c r="HV31" s="102"/>
      <c r="HW31" s="102"/>
      <c r="HX31" s="104" t="str">
        <f t="shared" si="120"/>
        <v/>
      </c>
      <c r="HY31" s="102"/>
      <c r="HZ31" s="104" t="str">
        <f t="shared" si="121"/>
        <v/>
      </c>
      <c r="IA31" s="102"/>
      <c r="IB31" s="102"/>
      <c r="IC31" s="104" t="str">
        <f t="shared" si="122"/>
        <v/>
      </c>
      <c r="ID31" s="102"/>
      <c r="IE31" s="104" t="str">
        <f t="shared" si="123"/>
        <v/>
      </c>
      <c r="IF31" s="102"/>
      <c r="IG31" s="102"/>
      <c r="IH31" s="104" t="str">
        <f t="shared" si="124"/>
        <v/>
      </c>
      <c r="II31" s="102"/>
      <c r="IJ31" s="104" t="str">
        <f t="shared" si="125"/>
        <v/>
      </c>
      <c r="IK31" s="102"/>
      <c r="IL31" s="102"/>
      <c r="IM31" s="104" t="str">
        <f t="shared" si="126"/>
        <v/>
      </c>
      <c r="IN31" s="102"/>
      <c r="IO31" s="104" t="str">
        <f t="shared" si="127"/>
        <v/>
      </c>
      <c r="IP31" s="102"/>
      <c r="IQ31" s="102"/>
      <c r="IR31" s="104" t="str">
        <f t="shared" si="128"/>
        <v/>
      </c>
      <c r="IS31" s="102"/>
      <c r="IT31" s="104" t="str">
        <f t="shared" si="129"/>
        <v/>
      </c>
      <c r="IU31" s="104" t="str">
        <f t="shared" si="130"/>
        <v/>
      </c>
      <c r="IV31" s="104" t="str">
        <f t="shared" si="131"/>
        <v/>
      </c>
      <c r="IW31" s="104" t="str">
        <f t="shared" si="132"/>
        <v/>
      </c>
      <c r="IX31" s="104" t="str">
        <f t="shared" si="133"/>
        <v/>
      </c>
      <c r="IY31" s="104" t="str">
        <f t="shared" si="134"/>
        <v/>
      </c>
      <c r="IZ31" s="105" t="str">
        <f t="shared" si="135"/>
        <v/>
      </c>
      <c r="JA31" s="109" t="str">
        <f t="shared" si="136"/>
        <v/>
      </c>
      <c r="JB31" s="102"/>
      <c r="JC31" s="102"/>
      <c r="JD31" s="104" t="str">
        <f t="shared" si="137"/>
        <v/>
      </c>
      <c r="JE31" s="102"/>
      <c r="JF31" s="104" t="str">
        <f t="shared" si="138"/>
        <v/>
      </c>
      <c r="JG31" s="102"/>
      <c r="JH31" s="102"/>
      <c r="JI31" s="104" t="str">
        <f t="shared" si="139"/>
        <v/>
      </c>
      <c r="JJ31" s="102"/>
      <c r="JK31" s="104" t="str">
        <f t="shared" si="140"/>
        <v/>
      </c>
      <c r="JL31" s="102"/>
      <c r="JM31" s="102"/>
      <c r="JN31" s="104" t="str">
        <f t="shared" si="141"/>
        <v/>
      </c>
      <c r="JO31" s="102"/>
      <c r="JP31" s="104" t="str">
        <f t="shared" si="142"/>
        <v/>
      </c>
      <c r="JQ31" s="102"/>
      <c r="JR31" s="102"/>
      <c r="JS31" s="104" t="str">
        <f t="shared" si="143"/>
        <v/>
      </c>
      <c r="JT31" s="102"/>
      <c r="JU31" s="104" t="str">
        <f t="shared" si="144"/>
        <v/>
      </c>
      <c r="JV31" s="102"/>
      <c r="JW31" s="102"/>
      <c r="JX31" s="104" t="str">
        <f t="shared" si="145"/>
        <v/>
      </c>
      <c r="JY31" s="102"/>
      <c r="JZ31" s="104" t="str">
        <f t="shared" si="146"/>
        <v/>
      </c>
      <c r="KA31" s="104" t="str">
        <f t="shared" si="147"/>
        <v/>
      </c>
      <c r="KB31" s="104" t="str">
        <f t="shared" si="148"/>
        <v/>
      </c>
      <c r="KC31" s="104" t="str">
        <f t="shared" si="149"/>
        <v/>
      </c>
      <c r="KD31" s="104" t="str">
        <f t="shared" si="150"/>
        <v/>
      </c>
      <c r="KE31" s="104" t="str">
        <f t="shared" si="151"/>
        <v/>
      </c>
      <c r="KF31" s="105" t="str">
        <f t="shared" si="152"/>
        <v/>
      </c>
      <c r="KG31" s="109" t="str">
        <f t="shared" si="153"/>
        <v/>
      </c>
      <c r="KH31" s="102"/>
      <c r="KI31" s="102"/>
      <c r="KJ31" s="104" t="str">
        <f t="shared" si="154"/>
        <v/>
      </c>
      <c r="KK31" s="102"/>
      <c r="KL31" s="104" t="str">
        <f t="shared" si="155"/>
        <v/>
      </c>
      <c r="KM31" s="102"/>
      <c r="KN31" s="102"/>
      <c r="KO31" s="104" t="str">
        <f t="shared" si="156"/>
        <v/>
      </c>
      <c r="KP31" s="102"/>
      <c r="KQ31" s="104" t="str">
        <f t="shared" si="157"/>
        <v/>
      </c>
      <c r="KR31" s="102"/>
      <c r="KS31" s="102"/>
      <c r="KT31" s="104" t="str">
        <f t="shared" si="158"/>
        <v/>
      </c>
      <c r="KU31" s="102"/>
      <c r="KV31" s="104" t="str">
        <f t="shared" si="159"/>
        <v/>
      </c>
      <c r="KW31" s="102"/>
      <c r="KX31" s="102"/>
      <c r="KY31" s="104" t="str">
        <f t="shared" si="160"/>
        <v/>
      </c>
      <c r="KZ31" s="102"/>
      <c r="LA31" s="104" t="str">
        <f t="shared" si="161"/>
        <v/>
      </c>
      <c r="LB31" s="102"/>
      <c r="LC31" s="102"/>
      <c r="LD31" s="104" t="str">
        <f t="shared" si="162"/>
        <v/>
      </c>
      <c r="LE31" s="102"/>
      <c r="LF31" s="104" t="str">
        <f t="shared" si="163"/>
        <v/>
      </c>
      <c r="LG31" s="104" t="str">
        <f t="shared" si="164"/>
        <v/>
      </c>
      <c r="LH31" s="104" t="str">
        <f t="shared" si="165"/>
        <v/>
      </c>
      <c r="LI31" s="104" t="str">
        <f t="shared" si="166"/>
        <v/>
      </c>
      <c r="LJ31" s="104" t="str">
        <f t="shared" si="167"/>
        <v/>
      </c>
      <c r="LK31" s="104" t="str">
        <f t="shared" si="168"/>
        <v/>
      </c>
      <c r="LL31" s="105" t="str">
        <f t="shared" si="169"/>
        <v/>
      </c>
      <c r="LM31" s="109" t="str">
        <f t="shared" si="170"/>
        <v/>
      </c>
      <c r="LN31" s="102"/>
      <c r="LO31" s="102"/>
      <c r="LP31" s="104" t="str">
        <f t="shared" si="171"/>
        <v/>
      </c>
      <c r="LQ31" s="102"/>
      <c r="LR31" s="104" t="str">
        <f t="shared" si="172"/>
        <v/>
      </c>
      <c r="LS31" s="102"/>
      <c r="LT31" s="102"/>
      <c r="LU31" s="104" t="str">
        <f t="shared" si="173"/>
        <v/>
      </c>
      <c r="LV31" s="102"/>
      <c r="LW31" s="104" t="str">
        <f t="shared" si="174"/>
        <v/>
      </c>
      <c r="LX31" s="102"/>
      <c r="LY31" s="102"/>
      <c r="LZ31" s="104" t="str">
        <f t="shared" si="175"/>
        <v/>
      </c>
      <c r="MA31" s="102"/>
      <c r="MB31" s="104" t="str">
        <f t="shared" si="176"/>
        <v/>
      </c>
      <c r="MC31" s="102"/>
      <c r="MD31" s="102"/>
      <c r="ME31" s="104" t="str">
        <f t="shared" si="177"/>
        <v/>
      </c>
      <c r="MF31" s="102"/>
      <c r="MG31" s="104" t="str">
        <f t="shared" si="178"/>
        <v/>
      </c>
      <c r="MH31" s="102"/>
      <c r="MI31" s="102"/>
      <c r="MJ31" s="104" t="str">
        <f t="shared" si="179"/>
        <v/>
      </c>
      <c r="MK31" s="102"/>
      <c r="ML31" s="104" t="str">
        <f t="shared" si="180"/>
        <v/>
      </c>
      <c r="MM31" s="104" t="str">
        <f t="shared" si="181"/>
        <v/>
      </c>
      <c r="MN31" s="104" t="str">
        <f t="shared" si="182"/>
        <v/>
      </c>
      <c r="MO31" s="104" t="str">
        <f t="shared" si="183"/>
        <v/>
      </c>
      <c r="MP31" s="104" t="str">
        <f t="shared" si="184"/>
        <v/>
      </c>
      <c r="MQ31" s="104" t="str">
        <f t="shared" si="185"/>
        <v/>
      </c>
      <c r="MR31" s="105" t="str">
        <f t="shared" si="186"/>
        <v/>
      </c>
      <c r="MS31" s="109" t="str">
        <f t="shared" si="187"/>
        <v/>
      </c>
      <c r="MT31" s="102"/>
      <c r="MU31" s="102"/>
      <c r="MV31" s="104" t="str">
        <f t="shared" si="188"/>
        <v/>
      </c>
      <c r="MW31" s="102"/>
      <c r="MX31" s="104" t="str">
        <f t="shared" si="189"/>
        <v/>
      </c>
      <c r="MY31" s="102"/>
      <c r="MZ31" s="102"/>
      <c r="NA31" s="104" t="str">
        <f t="shared" si="190"/>
        <v/>
      </c>
      <c r="NB31" s="102"/>
      <c r="NC31" s="104" t="str">
        <f t="shared" si="191"/>
        <v/>
      </c>
      <c r="ND31" s="102"/>
      <c r="NE31" s="102"/>
      <c r="NF31" s="104" t="str">
        <f t="shared" si="192"/>
        <v/>
      </c>
      <c r="NG31" s="102"/>
      <c r="NH31" s="104" t="str">
        <f t="shared" si="193"/>
        <v/>
      </c>
      <c r="NI31" s="102"/>
      <c r="NJ31" s="102"/>
      <c r="NK31" s="104" t="str">
        <f t="shared" si="194"/>
        <v/>
      </c>
      <c r="NL31" s="102"/>
      <c r="NM31" s="104" t="str">
        <f t="shared" si="195"/>
        <v/>
      </c>
      <c r="NN31" s="102"/>
      <c r="NO31" s="102"/>
      <c r="NP31" s="104" t="str">
        <f t="shared" si="196"/>
        <v/>
      </c>
      <c r="NQ31" s="102"/>
      <c r="NR31" s="104" t="str">
        <f t="shared" si="197"/>
        <v/>
      </c>
      <c r="NS31" s="104" t="str">
        <f t="shared" si="198"/>
        <v/>
      </c>
      <c r="NT31" s="104" t="str">
        <f t="shared" si="199"/>
        <v/>
      </c>
      <c r="NU31" s="104" t="str">
        <f t="shared" si="200"/>
        <v/>
      </c>
      <c r="NV31" s="104" t="str">
        <f t="shared" si="201"/>
        <v/>
      </c>
      <c r="NW31" s="104" t="str">
        <f t="shared" si="202"/>
        <v/>
      </c>
      <c r="NX31" s="105" t="str">
        <f t="shared" si="203"/>
        <v/>
      </c>
      <c r="NY31" s="109" t="str">
        <f t="shared" si="204"/>
        <v/>
      </c>
      <c r="OA31" s="104" t="str">
        <f t="shared" si="205"/>
        <v/>
      </c>
      <c r="OB31" s="104" t="str">
        <f t="shared" si="206"/>
        <v/>
      </c>
      <c r="OC31" s="104" t="str">
        <f t="shared" si="207"/>
        <v/>
      </c>
      <c r="OD31" s="104" t="str">
        <f t="shared" si="208"/>
        <v/>
      </c>
      <c r="OE31" s="104" t="str">
        <f t="shared" si="209"/>
        <v/>
      </c>
      <c r="OF31" s="104" t="str">
        <f t="shared" si="210"/>
        <v/>
      </c>
      <c r="OG31" s="104" t="str">
        <f t="shared" si="211"/>
        <v/>
      </c>
      <c r="OH31" s="104" t="str">
        <f t="shared" si="212"/>
        <v/>
      </c>
      <c r="OI31" s="104" t="str">
        <f t="shared" si="213"/>
        <v/>
      </c>
      <c r="OJ31" s="104" t="str">
        <f t="shared" si="214"/>
        <v/>
      </c>
      <c r="OK31" s="104" t="str">
        <f t="shared" si="215"/>
        <v/>
      </c>
      <c r="OL31" s="104" t="str">
        <f t="shared" si="216"/>
        <v/>
      </c>
      <c r="OM31" s="134"/>
      <c r="ON31" s="104" t="str">
        <f t="shared" si="217"/>
        <v/>
      </c>
      <c r="OO31" s="104" t="str">
        <f t="shared" si="218"/>
        <v/>
      </c>
      <c r="OP31" s="104" t="str">
        <f t="shared" si="219"/>
        <v/>
      </c>
      <c r="OQ31" s="104" t="str">
        <f t="shared" si="220"/>
        <v/>
      </c>
      <c r="OR31" s="105" t="str">
        <f t="shared" si="221"/>
        <v/>
      </c>
      <c r="OS31" s="105" t="str">
        <f t="shared" si="222"/>
        <v/>
      </c>
      <c r="OT31" s="134"/>
      <c r="OU31" s="109" t="str">
        <f t="shared" si="223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4"/>
        <v>13</v>
      </c>
      <c r="B32" s="195"/>
      <c r="C32" s="195"/>
      <c r="D32" s="195"/>
      <c r="E32" s="196"/>
      <c r="F32" s="102"/>
      <c r="G32" s="102"/>
      <c r="H32" s="104" t="str">
        <f t="shared" si="1"/>
        <v/>
      </c>
      <c r="I32" s="102"/>
      <c r="J32" s="104" t="str">
        <f t="shared" si="2"/>
        <v/>
      </c>
      <c r="K32" s="102"/>
      <c r="L32" s="102"/>
      <c r="M32" s="104" t="str">
        <f t="shared" si="3"/>
        <v/>
      </c>
      <c r="N32" s="102"/>
      <c r="O32" s="104" t="str">
        <f t="shared" si="4"/>
        <v/>
      </c>
      <c r="P32" s="102"/>
      <c r="Q32" s="102"/>
      <c r="R32" s="104" t="str">
        <f t="shared" si="5"/>
        <v/>
      </c>
      <c r="S32" s="102"/>
      <c r="T32" s="104" t="str">
        <f t="shared" si="6"/>
        <v/>
      </c>
      <c r="U32" s="102"/>
      <c r="V32" s="102"/>
      <c r="W32" s="104" t="str">
        <f t="shared" si="7"/>
        <v/>
      </c>
      <c r="X32" s="102"/>
      <c r="Y32" s="104" t="str">
        <f t="shared" si="8"/>
        <v/>
      </c>
      <c r="Z32" s="102"/>
      <c r="AA32" s="102"/>
      <c r="AB32" s="104" t="str">
        <f t="shared" si="9"/>
        <v/>
      </c>
      <c r="AC32" s="102"/>
      <c r="AD32" s="104" t="str">
        <f t="shared" si="10"/>
        <v/>
      </c>
      <c r="AE32" s="104" t="str">
        <f t="shared" si="11"/>
        <v/>
      </c>
      <c r="AF32" s="104" t="str">
        <f t="shared" si="12"/>
        <v/>
      </c>
      <c r="AG32" s="104" t="str">
        <f t="shared" si="13"/>
        <v/>
      </c>
      <c r="AH32" s="104" t="str">
        <f t="shared" si="14"/>
        <v/>
      </c>
      <c r="AI32" s="104" t="str">
        <f t="shared" si="15"/>
        <v/>
      </c>
      <c r="AJ32" s="105" t="str">
        <f t="shared" si="16"/>
        <v/>
      </c>
      <c r="AK32" s="109" t="str">
        <f t="shared" si="17"/>
        <v/>
      </c>
      <c r="AL32" s="102"/>
      <c r="AM32" s="102"/>
      <c r="AN32" s="104" t="str">
        <f t="shared" si="18"/>
        <v/>
      </c>
      <c r="AO32" s="102"/>
      <c r="AP32" s="104" t="str">
        <f t="shared" si="19"/>
        <v/>
      </c>
      <c r="AQ32" s="102"/>
      <c r="AR32" s="102"/>
      <c r="AS32" s="104" t="str">
        <f t="shared" si="20"/>
        <v/>
      </c>
      <c r="AT32" s="102"/>
      <c r="AU32" s="104" t="str">
        <f t="shared" si="21"/>
        <v/>
      </c>
      <c r="AV32" s="102"/>
      <c r="AW32" s="102"/>
      <c r="AX32" s="104" t="str">
        <f t="shared" si="22"/>
        <v/>
      </c>
      <c r="AY32" s="102"/>
      <c r="AZ32" s="104" t="str">
        <f t="shared" si="23"/>
        <v/>
      </c>
      <c r="BA32" s="102"/>
      <c r="BB32" s="102"/>
      <c r="BC32" s="104" t="str">
        <f t="shared" si="24"/>
        <v/>
      </c>
      <c r="BD32" s="102"/>
      <c r="BE32" s="104" t="str">
        <f t="shared" si="25"/>
        <v/>
      </c>
      <c r="BF32" s="102"/>
      <c r="BG32" s="102"/>
      <c r="BH32" s="104" t="str">
        <f t="shared" si="26"/>
        <v/>
      </c>
      <c r="BI32" s="102"/>
      <c r="BJ32" s="104" t="str">
        <f t="shared" si="27"/>
        <v/>
      </c>
      <c r="BK32" s="104" t="str">
        <f t="shared" si="28"/>
        <v/>
      </c>
      <c r="BL32" s="104" t="str">
        <f t="shared" si="29"/>
        <v/>
      </c>
      <c r="BM32" s="104" t="str">
        <f t="shared" si="30"/>
        <v/>
      </c>
      <c r="BN32" s="104" t="str">
        <f t="shared" si="31"/>
        <v/>
      </c>
      <c r="BO32" s="104" t="str">
        <f t="shared" si="32"/>
        <v/>
      </c>
      <c r="BP32" s="105" t="str">
        <f t="shared" si="33"/>
        <v/>
      </c>
      <c r="BQ32" s="109" t="str">
        <f t="shared" si="34"/>
        <v/>
      </c>
      <c r="BR32" s="102"/>
      <c r="BS32" s="102"/>
      <c r="BT32" s="104" t="str">
        <f t="shared" si="35"/>
        <v/>
      </c>
      <c r="BU32" s="102"/>
      <c r="BV32" s="104" t="str">
        <f t="shared" si="36"/>
        <v/>
      </c>
      <c r="BW32" s="102"/>
      <c r="BX32" s="102"/>
      <c r="BY32" s="104" t="str">
        <f t="shared" si="37"/>
        <v/>
      </c>
      <c r="BZ32" s="102"/>
      <c r="CA32" s="104" t="str">
        <f t="shared" si="38"/>
        <v/>
      </c>
      <c r="CB32" s="102"/>
      <c r="CC32" s="102"/>
      <c r="CD32" s="104" t="str">
        <f t="shared" si="39"/>
        <v/>
      </c>
      <c r="CE32" s="102"/>
      <c r="CF32" s="104" t="str">
        <f t="shared" si="40"/>
        <v/>
      </c>
      <c r="CG32" s="102"/>
      <c r="CH32" s="102"/>
      <c r="CI32" s="104" t="str">
        <f t="shared" si="41"/>
        <v/>
      </c>
      <c r="CJ32" s="102"/>
      <c r="CK32" s="104" t="str">
        <f t="shared" si="42"/>
        <v/>
      </c>
      <c r="CL32" s="102"/>
      <c r="CM32" s="102"/>
      <c r="CN32" s="104" t="str">
        <f t="shared" si="43"/>
        <v/>
      </c>
      <c r="CO32" s="102"/>
      <c r="CP32" s="104" t="str">
        <f t="shared" si="44"/>
        <v/>
      </c>
      <c r="CQ32" s="104" t="str">
        <f t="shared" si="45"/>
        <v/>
      </c>
      <c r="CR32" s="104" t="str">
        <f t="shared" si="46"/>
        <v/>
      </c>
      <c r="CS32" s="104" t="str">
        <f t="shared" si="47"/>
        <v/>
      </c>
      <c r="CT32" s="104" t="str">
        <f t="shared" si="48"/>
        <v/>
      </c>
      <c r="CU32" s="104" t="str">
        <f t="shared" si="49"/>
        <v/>
      </c>
      <c r="CV32" s="105" t="str">
        <f t="shared" si="50"/>
        <v/>
      </c>
      <c r="CW32" s="109" t="str">
        <f t="shared" si="51"/>
        <v/>
      </c>
      <c r="CX32" s="102"/>
      <c r="CY32" s="102"/>
      <c r="CZ32" s="104" t="str">
        <f t="shared" si="52"/>
        <v/>
      </c>
      <c r="DA32" s="102"/>
      <c r="DB32" s="104" t="str">
        <f t="shared" si="53"/>
        <v/>
      </c>
      <c r="DC32" s="102"/>
      <c r="DD32" s="102"/>
      <c r="DE32" s="104" t="str">
        <f t="shared" si="54"/>
        <v/>
      </c>
      <c r="DF32" s="102"/>
      <c r="DG32" s="104" t="str">
        <f t="shared" si="55"/>
        <v/>
      </c>
      <c r="DH32" s="102"/>
      <c r="DI32" s="102"/>
      <c r="DJ32" s="104" t="str">
        <f t="shared" si="56"/>
        <v/>
      </c>
      <c r="DK32" s="102"/>
      <c r="DL32" s="104" t="str">
        <f t="shared" si="57"/>
        <v/>
      </c>
      <c r="DM32" s="102"/>
      <c r="DN32" s="102"/>
      <c r="DO32" s="104" t="str">
        <f t="shared" si="58"/>
        <v/>
      </c>
      <c r="DP32" s="102"/>
      <c r="DQ32" s="104" t="str">
        <f t="shared" si="59"/>
        <v/>
      </c>
      <c r="DR32" s="102"/>
      <c r="DS32" s="102"/>
      <c r="DT32" s="104" t="str">
        <f t="shared" si="60"/>
        <v/>
      </c>
      <c r="DU32" s="102"/>
      <c r="DV32" s="104" t="str">
        <f t="shared" si="61"/>
        <v/>
      </c>
      <c r="DW32" s="104" t="str">
        <f t="shared" si="62"/>
        <v/>
      </c>
      <c r="DX32" s="104" t="str">
        <f t="shared" si="63"/>
        <v/>
      </c>
      <c r="DY32" s="104" t="str">
        <f t="shared" si="64"/>
        <v/>
      </c>
      <c r="DZ32" s="104" t="str">
        <f t="shared" si="65"/>
        <v/>
      </c>
      <c r="EA32" s="104" t="str">
        <f t="shared" si="66"/>
        <v/>
      </c>
      <c r="EB32" s="105" t="str">
        <f t="shared" si="67"/>
        <v/>
      </c>
      <c r="EC32" s="109" t="str">
        <f t="shared" si="68"/>
        <v/>
      </c>
      <c r="ED32" s="102"/>
      <c r="EE32" s="102"/>
      <c r="EF32" s="104" t="str">
        <f t="shared" si="69"/>
        <v/>
      </c>
      <c r="EG32" s="102"/>
      <c r="EH32" s="104" t="str">
        <f t="shared" si="70"/>
        <v/>
      </c>
      <c r="EI32" s="102"/>
      <c r="EJ32" s="102"/>
      <c r="EK32" s="104" t="str">
        <f t="shared" si="71"/>
        <v/>
      </c>
      <c r="EL32" s="102"/>
      <c r="EM32" s="104" t="str">
        <f t="shared" si="72"/>
        <v/>
      </c>
      <c r="EN32" s="102"/>
      <c r="EO32" s="102"/>
      <c r="EP32" s="104" t="str">
        <f t="shared" si="73"/>
        <v/>
      </c>
      <c r="EQ32" s="102"/>
      <c r="ER32" s="104" t="str">
        <f t="shared" si="74"/>
        <v/>
      </c>
      <c r="ES32" s="102"/>
      <c r="ET32" s="102"/>
      <c r="EU32" s="104" t="str">
        <f t="shared" si="75"/>
        <v/>
      </c>
      <c r="EV32" s="102"/>
      <c r="EW32" s="104" t="str">
        <f t="shared" si="76"/>
        <v/>
      </c>
      <c r="EX32" s="102"/>
      <c r="EY32" s="102"/>
      <c r="EZ32" s="104" t="str">
        <f t="shared" si="77"/>
        <v/>
      </c>
      <c r="FA32" s="102"/>
      <c r="FB32" s="104" t="str">
        <f t="shared" si="78"/>
        <v/>
      </c>
      <c r="FC32" s="104" t="str">
        <f t="shared" si="79"/>
        <v/>
      </c>
      <c r="FD32" s="104" t="str">
        <f t="shared" si="80"/>
        <v/>
      </c>
      <c r="FE32" s="104" t="str">
        <f t="shared" si="81"/>
        <v/>
      </c>
      <c r="FF32" s="104" t="str">
        <f t="shared" si="82"/>
        <v/>
      </c>
      <c r="FG32" s="104" t="str">
        <f t="shared" si="83"/>
        <v/>
      </c>
      <c r="FH32" s="105" t="str">
        <f t="shared" si="84"/>
        <v/>
      </c>
      <c r="FI32" s="109" t="str">
        <f t="shared" si="85"/>
        <v/>
      </c>
      <c r="FJ32" s="102"/>
      <c r="FK32" s="102"/>
      <c r="FL32" s="104" t="str">
        <f t="shared" si="86"/>
        <v/>
      </c>
      <c r="FM32" s="102"/>
      <c r="FN32" s="104" t="str">
        <f t="shared" si="87"/>
        <v/>
      </c>
      <c r="FO32" s="102"/>
      <c r="FP32" s="102"/>
      <c r="FQ32" s="104" t="str">
        <f t="shared" si="88"/>
        <v/>
      </c>
      <c r="FR32" s="102"/>
      <c r="FS32" s="104" t="str">
        <f t="shared" si="89"/>
        <v/>
      </c>
      <c r="FT32" s="102"/>
      <c r="FU32" s="102"/>
      <c r="FV32" s="104" t="str">
        <f t="shared" si="90"/>
        <v/>
      </c>
      <c r="FW32" s="102"/>
      <c r="FX32" s="104" t="str">
        <f t="shared" si="91"/>
        <v/>
      </c>
      <c r="FY32" s="102"/>
      <c r="FZ32" s="102"/>
      <c r="GA32" s="104" t="str">
        <f t="shared" si="92"/>
        <v/>
      </c>
      <c r="GB32" s="102"/>
      <c r="GC32" s="104" t="str">
        <f t="shared" si="93"/>
        <v/>
      </c>
      <c r="GD32" s="102"/>
      <c r="GE32" s="102"/>
      <c r="GF32" s="104" t="str">
        <f t="shared" si="94"/>
        <v/>
      </c>
      <c r="GG32" s="102"/>
      <c r="GH32" s="104" t="str">
        <f t="shared" si="95"/>
        <v/>
      </c>
      <c r="GI32" s="104" t="str">
        <f t="shared" si="96"/>
        <v/>
      </c>
      <c r="GJ32" s="104" t="str">
        <f t="shared" si="97"/>
        <v/>
      </c>
      <c r="GK32" s="104" t="str">
        <f t="shared" si="98"/>
        <v/>
      </c>
      <c r="GL32" s="104" t="str">
        <f t="shared" si="99"/>
        <v/>
      </c>
      <c r="GM32" s="104" t="str">
        <f t="shared" si="100"/>
        <v/>
      </c>
      <c r="GN32" s="105" t="str">
        <f t="shared" si="101"/>
        <v/>
      </c>
      <c r="GO32" s="109" t="str">
        <f t="shared" si="102"/>
        <v/>
      </c>
      <c r="GP32" s="102"/>
      <c r="GQ32" s="102"/>
      <c r="GR32" s="104" t="str">
        <f t="shared" si="103"/>
        <v/>
      </c>
      <c r="GS32" s="102"/>
      <c r="GT32" s="104" t="str">
        <f t="shared" si="104"/>
        <v/>
      </c>
      <c r="GU32" s="102"/>
      <c r="GV32" s="102"/>
      <c r="GW32" s="104" t="str">
        <f t="shared" si="105"/>
        <v/>
      </c>
      <c r="GX32" s="102"/>
      <c r="GY32" s="104" t="str">
        <f t="shared" si="106"/>
        <v/>
      </c>
      <c r="GZ32" s="102"/>
      <c r="HA32" s="102"/>
      <c r="HB32" s="104" t="str">
        <f t="shared" si="107"/>
        <v/>
      </c>
      <c r="HC32" s="102"/>
      <c r="HD32" s="104" t="str">
        <f t="shared" si="108"/>
        <v/>
      </c>
      <c r="HE32" s="102"/>
      <c r="HF32" s="102"/>
      <c r="HG32" s="104" t="str">
        <f t="shared" si="109"/>
        <v/>
      </c>
      <c r="HH32" s="102"/>
      <c r="HI32" s="104" t="str">
        <f t="shared" si="110"/>
        <v/>
      </c>
      <c r="HJ32" s="102"/>
      <c r="HK32" s="102"/>
      <c r="HL32" s="104" t="str">
        <f t="shared" si="111"/>
        <v/>
      </c>
      <c r="HM32" s="102"/>
      <c r="HN32" s="104" t="str">
        <f t="shared" si="112"/>
        <v/>
      </c>
      <c r="HO32" s="104" t="str">
        <f t="shared" si="113"/>
        <v/>
      </c>
      <c r="HP32" s="104" t="str">
        <f t="shared" si="114"/>
        <v/>
      </c>
      <c r="HQ32" s="104" t="str">
        <f t="shared" si="115"/>
        <v/>
      </c>
      <c r="HR32" s="104" t="str">
        <f t="shared" si="116"/>
        <v/>
      </c>
      <c r="HS32" s="104" t="str">
        <f t="shared" si="117"/>
        <v/>
      </c>
      <c r="HT32" s="105" t="str">
        <f t="shared" si="118"/>
        <v/>
      </c>
      <c r="HU32" s="109" t="str">
        <f t="shared" si="119"/>
        <v/>
      </c>
      <c r="HV32" s="102"/>
      <c r="HW32" s="102"/>
      <c r="HX32" s="104" t="str">
        <f t="shared" si="120"/>
        <v/>
      </c>
      <c r="HY32" s="102"/>
      <c r="HZ32" s="104" t="str">
        <f t="shared" si="121"/>
        <v/>
      </c>
      <c r="IA32" s="102"/>
      <c r="IB32" s="102"/>
      <c r="IC32" s="104" t="str">
        <f t="shared" si="122"/>
        <v/>
      </c>
      <c r="ID32" s="102"/>
      <c r="IE32" s="104" t="str">
        <f t="shared" si="123"/>
        <v/>
      </c>
      <c r="IF32" s="102"/>
      <c r="IG32" s="102"/>
      <c r="IH32" s="104" t="str">
        <f t="shared" si="124"/>
        <v/>
      </c>
      <c r="II32" s="102"/>
      <c r="IJ32" s="104" t="str">
        <f t="shared" si="125"/>
        <v/>
      </c>
      <c r="IK32" s="102"/>
      <c r="IL32" s="102"/>
      <c r="IM32" s="104" t="str">
        <f t="shared" si="126"/>
        <v/>
      </c>
      <c r="IN32" s="102"/>
      <c r="IO32" s="104" t="str">
        <f t="shared" si="127"/>
        <v/>
      </c>
      <c r="IP32" s="102"/>
      <c r="IQ32" s="102"/>
      <c r="IR32" s="104" t="str">
        <f t="shared" si="128"/>
        <v/>
      </c>
      <c r="IS32" s="102"/>
      <c r="IT32" s="104" t="str">
        <f t="shared" si="129"/>
        <v/>
      </c>
      <c r="IU32" s="104" t="str">
        <f t="shared" si="130"/>
        <v/>
      </c>
      <c r="IV32" s="104" t="str">
        <f t="shared" si="131"/>
        <v/>
      </c>
      <c r="IW32" s="104" t="str">
        <f t="shared" si="132"/>
        <v/>
      </c>
      <c r="IX32" s="104" t="str">
        <f t="shared" si="133"/>
        <v/>
      </c>
      <c r="IY32" s="104" t="str">
        <f t="shared" si="134"/>
        <v/>
      </c>
      <c r="IZ32" s="105" t="str">
        <f t="shared" si="135"/>
        <v/>
      </c>
      <c r="JA32" s="109" t="str">
        <f t="shared" si="136"/>
        <v/>
      </c>
      <c r="JB32" s="102"/>
      <c r="JC32" s="102"/>
      <c r="JD32" s="104" t="str">
        <f t="shared" si="137"/>
        <v/>
      </c>
      <c r="JE32" s="102"/>
      <c r="JF32" s="104" t="str">
        <f t="shared" si="138"/>
        <v/>
      </c>
      <c r="JG32" s="102"/>
      <c r="JH32" s="102"/>
      <c r="JI32" s="104" t="str">
        <f t="shared" si="139"/>
        <v/>
      </c>
      <c r="JJ32" s="102"/>
      <c r="JK32" s="104" t="str">
        <f t="shared" si="140"/>
        <v/>
      </c>
      <c r="JL32" s="102"/>
      <c r="JM32" s="102"/>
      <c r="JN32" s="104" t="str">
        <f t="shared" si="141"/>
        <v/>
      </c>
      <c r="JO32" s="102"/>
      <c r="JP32" s="104" t="str">
        <f t="shared" si="142"/>
        <v/>
      </c>
      <c r="JQ32" s="102"/>
      <c r="JR32" s="102"/>
      <c r="JS32" s="104" t="str">
        <f t="shared" si="143"/>
        <v/>
      </c>
      <c r="JT32" s="102"/>
      <c r="JU32" s="104" t="str">
        <f t="shared" si="144"/>
        <v/>
      </c>
      <c r="JV32" s="102"/>
      <c r="JW32" s="102"/>
      <c r="JX32" s="104" t="str">
        <f t="shared" si="145"/>
        <v/>
      </c>
      <c r="JY32" s="102"/>
      <c r="JZ32" s="104" t="str">
        <f t="shared" si="146"/>
        <v/>
      </c>
      <c r="KA32" s="104" t="str">
        <f t="shared" si="147"/>
        <v/>
      </c>
      <c r="KB32" s="104" t="str">
        <f t="shared" si="148"/>
        <v/>
      </c>
      <c r="KC32" s="104" t="str">
        <f t="shared" si="149"/>
        <v/>
      </c>
      <c r="KD32" s="104" t="str">
        <f t="shared" si="150"/>
        <v/>
      </c>
      <c r="KE32" s="104" t="str">
        <f t="shared" si="151"/>
        <v/>
      </c>
      <c r="KF32" s="105" t="str">
        <f t="shared" si="152"/>
        <v/>
      </c>
      <c r="KG32" s="109" t="str">
        <f t="shared" si="153"/>
        <v/>
      </c>
      <c r="KH32" s="102"/>
      <c r="KI32" s="102"/>
      <c r="KJ32" s="104" t="str">
        <f t="shared" si="154"/>
        <v/>
      </c>
      <c r="KK32" s="102"/>
      <c r="KL32" s="104" t="str">
        <f t="shared" si="155"/>
        <v/>
      </c>
      <c r="KM32" s="102"/>
      <c r="KN32" s="102"/>
      <c r="KO32" s="104" t="str">
        <f t="shared" si="156"/>
        <v/>
      </c>
      <c r="KP32" s="102"/>
      <c r="KQ32" s="104" t="str">
        <f t="shared" si="157"/>
        <v/>
      </c>
      <c r="KR32" s="102"/>
      <c r="KS32" s="102"/>
      <c r="KT32" s="104" t="str">
        <f t="shared" si="158"/>
        <v/>
      </c>
      <c r="KU32" s="102"/>
      <c r="KV32" s="104" t="str">
        <f t="shared" si="159"/>
        <v/>
      </c>
      <c r="KW32" s="102"/>
      <c r="KX32" s="102"/>
      <c r="KY32" s="104" t="str">
        <f t="shared" si="160"/>
        <v/>
      </c>
      <c r="KZ32" s="102"/>
      <c r="LA32" s="104" t="str">
        <f t="shared" si="161"/>
        <v/>
      </c>
      <c r="LB32" s="102"/>
      <c r="LC32" s="102"/>
      <c r="LD32" s="104" t="str">
        <f t="shared" si="162"/>
        <v/>
      </c>
      <c r="LE32" s="102"/>
      <c r="LF32" s="104" t="str">
        <f t="shared" si="163"/>
        <v/>
      </c>
      <c r="LG32" s="104" t="str">
        <f t="shared" si="164"/>
        <v/>
      </c>
      <c r="LH32" s="104" t="str">
        <f t="shared" si="165"/>
        <v/>
      </c>
      <c r="LI32" s="104" t="str">
        <f t="shared" si="166"/>
        <v/>
      </c>
      <c r="LJ32" s="104" t="str">
        <f t="shared" si="167"/>
        <v/>
      </c>
      <c r="LK32" s="104" t="str">
        <f t="shared" si="168"/>
        <v/>
      </c>
      <c r="LL32" s="105" t="str">
        <f t="shared" si="169"/>
        <v/>
      </c>
      <c r="LM32" s="109" t="str">
        <f t="shared" si="170"/>
        <v/>
      </c>
      <c r="LN32" s="102"/>
      <c r="LO32" s="102"/>
      <c r="LP32" s="104" t="str">
        <f t="shared" si="171"/>
        <v/>
      </c>
      <c r="LQ32" s="102"/>
      <c r="LR32" s="104" t="str">
        <f t="shared" si="172"/>
        <v/>
      </c>
      <c r="LS32" s="102"/>
      <c r="LT32" s="102"/>
      <c r="LU32" s="104" t="str">
        <f t="shared" si="173"/>
        <v/>
      </c>
      <c r="LV32" s="102"/>
      <c r="LW32" s="104" t="str">
        <f t="shared" si="174"/>
        <v/>
      </c>
      <c r="LX32" s="102"/>
      <c r="LY32" s="102"/>
      <c r="LZ32" s="104" t="str">
        <f t="shared" si="175"/>
        <v/>
      </c>
      <c r="MA32" s="102"/>
      <c r="MB32" s="104" t="str">
        <f t="shared" si="176"/>
        <v/>
      </c>
      <c r="MC32" s="102"/>
      <c r="MD32" s="102"/>
      <c r="ME32" s="104" t="str">
        <f t="shared" si="177"/>
        <v/>
      </c>
      <c r="MF32" s="102"/>
      <c r="MG32" s="104" t="str">
        <f t="shared" si="178"/>
        <v/>
      </c>
      <c r="MH32" s="102"/>
      <c r="MI32" s="102"/>
      <c r="MJ32" s="104" t="str">
        <f t="shared" si="179"/>
        <v/>
      </c>
      <c r="MK32" s="102"/>
      <c r="ML32" s="104" t="str">
        <f t="shared" si="180"/>
        <v/>
      </c>
      <c r="MM32" s="104" t="str">
        <f t="shared" si="181"/>
        <v/>
      </c>
      <c r="MN32" s="104" t="str">
        <f t="shared" si="182"/>
        <v/>
      </c>
      <c r="MO32" s="104" t="str">
        <f t="shared" si="183"/>
        <v/>
      </c>
      <c r="MP32" s="104" t="str">
        <f t="shared" si="184"/>
        <v/>
      </c>
      <c r="MQ32" s="104" t="str">
        <f t="shared" si="185"/>
        <v/>
      </c>
      <c r="MR32" s="105" t="str">
        <f t="shared" si="186"/>
        <v/>
      </c>
      <c r="MS32" s="109" t="str">
        <f t="shared" si="187"/>
        <v/>
      </c>
      <c r="MT32" s="102"/>
      <c r="MU32" s="102"/>
      <c r="MV32" s="104" t="str">
        <f t="shared" si="188"/>
        <v/>
      </c>
      <c r="MW32" s="102"/>
      <c r="MX32" s="104" t="str">
        <f t="shared" si="189"/>
        <v/>
      </c>
      <c r="MY32" s="102"/>
      <c r="MZ32" s="102"/>
      <c r="NA32" s="104" t="str">
        <f t="shared" si="190"/>
        <v/>
      </c>
      <c r="NB32" s="102"/>
      <c r="NC32" s="104" t="str">
        <f t="shared" si="191"/>
        <v/>
      </c>
      <c r="ND32" s="102"/>
      <c r="NE32" s="102"/>
      <c r="NF32" s="104" t="str">
        <f t="shared" si="192"/>
        <v/>
      </c>
      <c r="NG32" s="102"/>
      <c r="NH32" s="104" t="str">
        <f t="shared" si="193"/>
        <v/>
      </c>
      <c r="NI32" s="102"/>
      <c r="NJ32" s="102"/>
      <c r="NK32" s="104" t="str">
        <f t="shared" si="194"/>
        <v/>
      </c>
      <c r="NL32" s="102"/>
      <c r="NM32" s="104" t="str">
        <f t="shared" si="195"/>
        <v/>
      </c>
      <c r="NN32" s="102"/>
      <c r="NO32" s="102"/>
      <c r="NP32" s="104" t="str">
        <f t="shared" si="196"/>
        <v/>
      </c>
      <c r="NQ32" s="102"/>
      <c r="NR32" s="104" t="str">
        <f t="shared" si="197"/>
        <v/>
      </c>
      <c r="NS32" s="104" t="str">
        <f t="shared" si="198"/>
        <v/>
      </c>
      <c r="NT32" s="104" t="str">
        <f t="shared" si="199"/>
        <v/>
      </c>
      <c r="NU32" s="104" t="str">
        <f t="shared" si="200"/>
        <v/>
      </c>
      <c r="NV32" s="104" t="str">
        <f t="shared" si="201"/>
        <v/>
      </c>
      <c r="NW32" s="104" t="str">
        <f t="shared" si="202"/>
        <v/>
      </c>
      <c r="NX32" s="105" t="str">
        <f t="shared" si="203"/>
        <v/>
      </c>
      <c r="NY32" s="109" t="str">
        <f t="shared" si="204"/>
        <v/>
      </c>
      <c r="OA32" s="104" t="str">
        <f t="shared" si="205"/>
        <v/>
      </c>
      <c r="OB32" s="104" t="str">
        <f t="shared" si="206"/>
        <v/>
      </c>
      <c r="OC32" s="104" t="str">
        <f t="shared" si="207"/>
        <v/>
      </c>
      <c r="OD32" s="104" t="str">
        <f t="shared" si="208"/>
        <v/>
      </c>
      <c r="OE32" s="104" t="str">
        <f t="shared" si="209"/>
        <v/>
      </c>
      <c r="OF32" s="104" t="str">
        <f t="shared" si="210"/>
        <v/>
      </c>
      <c r="OG32" s="104" t="str">
        <f t="shared" si="211"/>
        <v/>
      </c>
      <c r="OH32" s="104" t="str">
        <f t="shared" si="212"/>
        <v/>
      </c>
      <c r="OI32" s="104" t="str">
        <f t="shared" si="213"/>
        <v/>
      </c>
      <c r="OJ32" s="104" t="str">
        <f t="shared" si="214"/>
        <v/>
      </c>
      <c r="OK32" s="104" t="str">
        <f t="shared" si="215"/>
        <v/>
      </c>
      <c r="OL32" s="104" t="str">
        <f t="shared" si="216"/>
        <v/>
      </c>
      <c r="OM32" s="134"/>
      <c r="ON32" s="104" t="str">
        <f t="shared" si="217"/>
        <v/>
      </c>
      <c r="OO32" s="104" t="str">
        <f t="shared" si="218"/>
        <v/>
      </c>
      <c r="OP32" s="104" t="str">
        <f t="shared" si="219"/>
        <v/>
      </c>
      <c r="OQ32" s="104" t="str">
        <f t="shared" si="220"/>
        <v/>
      </c>
      <c r="OR32" s="105" t="str">
        <f t="shared" si="221"/>
        <v/>
      </c>
      <c r="OS32" s="105" t="str">
        <f t="shared" si="222"/>
        <v/>
      </c>
      <c r="OT32" s="134"/>
      <c r="OU32" s="109" t="str">
        <f t="shared" si="223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4"/>
        <v>14</v>
      </c>
      <c r="B33" s="195"/>
      <c r="C33" s="195"/>
      <c r="D33" s="195"/>
      <c r="E33" s="196"/>
      <c r="F33" s="102"/>
      <c r="G33" s="102"/>
      <c r="H33" s="104" t="str">
        <f t="shared" si="1"/>
        <v/>
      </c>
      <c r="I33" s="102"/>
      <c r="J33" s="104" t="str">
        <f t="shared" si="2"/>
        <v/>
      </c>
      <c r="K33" s="102"/>
      <c r="L33" s="102"/>
      <c r="M33" s="104" t="str">
        <f t="shared" si="3"/>
        <v/>
      </c>
      <c r="N33" s="102"/>
      <c r="O33" s="104" t="str">
        <f t="shared" si="4"/>
        <v/>
      </c>
      <c r="P33" s="102"/>
      <c r="Q33" s="102"/>
      <c r="R33" s="104" t="str">
        <f t="shared" si="5"/>
        <v/>
      </c>
      <c r="S33" s="102"/>
      <c r="T33" s="104" t="str">
        <f t="shared" si="6"/>
        <v/>
      </c>
      <c r="U33" s="102"/>
      <c r="V33" s="102"/>
      <c r="W33" s="104" t="str">
        <f t="shared" si="7"/>
        <v/>
      </c>
      <c r="X33" s="102"/>
      <c r="Y33" s="104" t="str">
        <f t="shared" si="8"/>
        <v/>
      </c>
      <c r="Z33" s="102"/>
      <c r="AA33" s="102"/>
      <c r="AB33" s="104" t="str">
        <f t="shared" si="9"/>
        <v/>
      </c>
      <c r="AC33" s="102"/>
      <c r="AD33" s="104" t="str">
        <f t="shared" si="10"/>
        <v/>
      </c>
      <c r="AE33" s="104" t="str">
        <f t="shared" si="11"/>
        <v/>
      </c>
      <c r="AF33" s="104" t="str">
        <f t="shared" si="12"/>
        <v/>
      </c>
      <c r="AG33" s="104" t="str">
        <f t="shared" si="13"/>
        <v/>
      </c>
      <c r="AH33" s="104" t="str">
        <f t="shared" si="14"/>
        <v/>
      </c>
      <c r="AI33" s="104" t="str">
        <f t="shared" si="15"/>
        <v/>
      </c>
      <c r="AJ33" s="105" t="str">
        <f t="shared" si="16"/>
        <v/>
      </c>
      <c r="AK33" s="109" t="str">
        <f t="shared" si="17"/>
        <v/>
      </c>
      <c r="AL33" s="102"/>
      <c r="AM33" s="102"/>
      <c r="AN33" s="104" t="str">
        <f t="shared" si="18"/>
        <v/>
      </c>
      <c r="AO33" s="102"/>
      <c r="AP33" s="104" t="str">
        <f t="shared" si="19"/>
        <v/>
      </c>
      <c r="AQ33" s="102"/>
      <c r="AR33" s="102"/>
      <c r="AS33" s="104" t="str">
        <f t="shared" si="20"/>
        <v/>
      </c>
      <c r="AT33" s="102"/>
      <c r="AU33" s="104" t="str">
        <f t="shared" si="21"/>
        <v/>
      </c>
      <c r="AV33" s="102"/>
      <c r="AW33" s="102"/>
      <c r="AX33" s="104" t="str">
        <f t="shared" si="22"/>
        <v/>
      </c>
      <c r="AY33" s="102"/>
      <c r="AZ33" s="104" t="str">
        <f t="shared" si="23"/>
        <v/>
      </c>
      <c r="BA33" s="102"/>
      <c r="BB33" s="102"/>
      <c r="BC33" s="104" t="str">
        <f t="shared" si="24"/>
        <v/>
      </c>
      <c r="BD33" s="102"/>
      <c r="BE33" s="104" t="str">
        <f t="shared" si="25"/>
        <v/>
      </c>
      <c r="BF33" s="102"/>
      <c r="BG33" s="102"/>
      <c r="BH33" s="104" t="str">
        <f t="shared" si="26"/>
        <v/>
      </c>
      <c r="BI33" s="102"/>
      <c r="BJ33" s="104" t="str">
        <f t="shared" si="27"/>
        <v/>
      </c>
      <c r="BK33" s="104" t="str">
        <f t="shared" si="28"/>
        <v/>
      </c>
      <c r="BL33" s="104" t="str">
        <f t="shared" si="29"/>
        <v/>
      </c>
      <c r="BM33" s="104" t="str">
        <f t="shared" si="30"/>
        <v/>
      </c>
      <c r="BN33" s="104" t="str">
        <f t="shared" si="31"/>
        <v/>
      </c>
      <c r="BO33" s="104" t="str">
        <f t="shared" si="32"/>
        <v/>
      </c>
      <c r="BP33" s="105" t="str">
        <f t="shared" si="33"/>
        <v/>
      </c>
      <c r="BQ33" s="109" t="str">
        <f t="shared" si="34"/>
        <v/>
      </c>
      <c r="BR33" s="102"/>
      <c r="BS33" s="102"/>
      <c r="BT33" s="104" t="str">
        <f t="shared" si="35"/>
        <v/>
      </c>
      <c r="BU33" s="102"/>
      <c r="BV33" s="104" t="str">
        <f t="shared" si="36"/>
        <v/>
      </c>
      <c r="BW33" s="102"/>
      <c r="BX33" s="102"/>
      <c r="BY33" s="104" t="str">
        <f t="shared" si="37"/>
        <v/>
      </c>
      <c r="BZ33" s="102"/>
      <c r="CA33" s="104" t="str">
        <f t="shared" si="38"/>
        <v/>
      </c>
      <c r="CB33" s="102"/>
      <c r="CC33" s="102"/>
      <c r="CD33" s="104" t="str">
        <f t="shared" si="39"/>
        <v/>
      </c>
      <c r="CE33" s="102"/>
      <c r="CF33" s="104" t="str">
        <f t="shared" si="40"/>
        <v/>
      </c>
      <c r="CG33" s="102"/>
      <c r="CH33" s="102"/>
      <c r="CI33" s="104" t="str">
        <f t="shared" si="41"/>
        <v/>
      </c>
      <c r="CJ33" s="102"/>
      <c r="CK33" s="104" t="str">
        <f t="shared" si="42"/>
        <v/>
      </c>
      <c r="CL33" s="102"/>
      <c r="CM33" s="102"/>
      <c r="CN33" s="104" t="str">
        <f t="shared" si="43"/>
        <v/>
      </c>
      <c r="CO33" s="102"/>
      <c r="CP33" s="104" t="str">
        <f t="shared" si="44"/>
        <v/>
      </c>
      <c r="CQ33" s="104" t="str">
        <f t="shared" si="45"/>
        <v/>
      </c>
      <c r="CR33" s="104" t="str">
        <f t="shared" si="46"/>
        <v/>
      </c>
      <c r="CS33" s="104" t="str">
        <f t="shared" si="47"/>
        <v/>
      </c>
      <c r="CT33" s="104" t="str">
        <f t="shared" si="48"/>
        <v/>
      </c>
      <c r="CU33" s="104" t="str">
        <f t="shared" si="49"/>
        <v/>
      </c>
      <c r="CV33" s="105" t="str">
        <f t="shared" si="50"/>
        <v/>
      </c>
      <c r="CW33" s="109" t="str">
        <f t="shared" si="51"/>
        <v/>
      </c>
      <c r="CX33" s="102"/>
      <c r="CY33" s="102"/>
      <c r="CZ33" s="104" t="str">
        <f t="shared" si="52"/>
        <v/>
      </c>
      <c r="DA33" s="102"/>
      <c r="DB33" s="104" t="str">
        <f t="shared" si="53"/>
        <v/>
      </c>
      <c r="DC33" s="102"/>
      <c r="DD33" s="102"/>
      <c r="DE33" s="104" t="str">
        <f t="shared" si="54"/>
        <v/>
      </c>
      <c r="DF33" s="102"/>
      <c r="DG33" s="104" t="str">
        <f t="shared" si="55"/>
        <v/>
      </c>
      <c r="DH33" s="102"/>
      <c r="DI33" s="102"/>
      <c r="DJ33" s="104" t="str">
        <f t="shared" si="56"/>
        <v/>
      </c>
      <c r="DK33" s="102"/>
      <c r="DL33" s="104" t="str">
        <f t="shared" si="57"/>
        <v/>
      </c>
      <c r="DM33" s="102"/>
      <c r="DN33" s="102"/>
      <c r="DO33" s="104" t="str">
        <f t="shared" si="58"/>
        <v/>
      </c>
      <c r="DP33" s="102"/>
      <c r="DQ33" s="104" t="str">
        <f t="shared" si="59"/>
        <v/>
      </c>
      <c r="DR33" s="102"/>
      <c r="DS33" s="102"/>
      <c r="DT33" s="104" t="str">
        <f t="shared" si="60"/>
        <v/>
      </c>
      <c r="DU33" s="102"/>
      <c r="DV33" s="104" t="str">
        <f t="shared" si="61"/>
        <v/>
      </c>
      <c r="DW33" s="104" t="str">
        <f t="shared" si="62"/>
        <v/>
      </c>
      <c r="DX33" s="104" t="str">
        <f t="shared" si="63"/>
        <v/>
      </c>
      <c r="DY33" s="104" t="str">
        <f t="shared" si="64"/>
        <v/>
      </c>
      <c r="DZ33" s="104" t="str">
        <f t="shared" si="65"/>
        <v/>
      </c>
      <c r="EA33" s="104" t="str">
        <f t="shared" si="66"/>
        <v/>
      </c>
      <c r="EB33" s="105" t="str">
        <f t="shared" si="67"/>
        <v/>
      </c>
      <c r="EC33" s="109" t="str">
        <f t="shared" si="68"/>
        <v/>
      </c>
      <c r="ED33" s="102"/>
      <c r="EE33" s="102"/>
      <c r="EF33" s="104" t="str">
        <f t="shared" si="69"/>
        <v/>
      </c>
      <c r="EG33" s="102"/>
      <c r="EH33" s="104" t="str">
        <f t="shared" si="70"/>
        <v/>
      </c>
      <c r="EI33" s="102"/>
      <c r="EJ33" s="102"/>
      <c r="EK33" s="104" t="str">
        <f t="shared" si="71"/>
        <v/>
      </c>
      <c r="EL33" s="102"/>
      <c r="EM33" s="104" t="str">
        <f t="shared" si="72"/>
        <v/>
      </c>
      <c r="EN33" s="102"/>
      <c r="EO33" s="102"/>
      <c r="EP33" s="104" t="str">
        <f t="shared" si="73"/>
        <v/>
      </c>
      <c r="EQ33" s="102"/>
      <c r="ER33" s="104" t="str">
        <f t="shared" si="74"/>
        <v/>
      </c>
      <c r="ES33" s="102"/>
      <c r="ET33" s="102"/>
      <c r="EU33" s="104" t="str">
        <f t="shared" si="75"/>
        <v/>
      </c>
      <c r="EV33" s="102"/>
      <c r="EW33" s="104" t="str">
        <f t="shared" si="76"/>
        <v/>
      </c>
      <c r="EX33" s="102"/>
      <c r="EY33" s="102"/>
      <c r="EZ33" s="104" t="str">
        <f t="shared" si="77"/>
        <v/>
      </c>
      <c r="FA33" s="102"/>
      <c r="FB33" s="104" t="str">
        <f t="shared" si="78"/>
        <v/>
      </c>
      <c r="FC33" s="104" t="str">
        <f t="shared" si="79"/>
        <v/>
      </c>
      <c r="FD33" s="104" t="str">
        <f t="shared" si="80"/>
        <v/>
      </c>
      <c r="FE33" s="104" t="str">
        <f t="shared" si="81"/>
        <v/>
      </c>
      <c r="FF33" s="104" t="str">
        <f t="shared" si="82"/>
        <v/>
      </c>
      <c r="FG33" s="104" t="str">
        <f t="shared" si="83"/>
        <v/>
      </c>
      <c r="FH33" s="105" t="str">
        <f t="shared" si="84"/>
        <v/>
      </c>
      <c r="FI33" s="109" t="str">
        <f t="shared" si="85"/>
        <v/>
      </c>
      <c r="FJ33" s="102"/>
      <c r="FK33" s="102"/>
      <c r="FL33" s="104" t="str">
        <f t="shared" si="86"/>
        <v/>
      </c>
      <c r="FM33" s="102"/>
      <c r="FN33" s="104" t="str">
        <f t="shared" si="87"/>
        <v/>
      </c>
      <c r="FO33" s="102"/>
      <c r="FP33" s="102"/>
      <c r="FQ33" s="104" t="str">
        <f t="shared" si="88"/>
        <v/>
      </c>
      <c r="FR33" s="102"/>
      <c r="FS33" s="104" t="str">
        <f t="shared" si="89"/>
        <v/>
      </c>
      <c r="FT33" s="102"/>
      <c r="FU33" s="102"/>
      <c r="FV33" s="104" t="str">
        <f t="shared" si="90"/>
        <v/>
      </c>
      <c r="FW33" s="102"/>
      <c r="FX33" s="104" t="str">
        <f t="shared" si="91"/>
        <v/>
      </c>
      <c r="FY33" s="102"/>
      <c r="FZ33" s="102"/>
      <c r="GA33" s="104" t="str">
        <f t="shared" si="92"/>
        <v/>
      </c>
      <c r="GB33" s="102"/>
      <c r="GC33" s="104" t="str">
        <f t="shared" si="93"/>
        <v/>
      </c>
      <c r="GD33" s="102"/>
      <c r="GE33" s="102"/>
      <c r="GF33" s="104" t="str">
        <f t="shared" si="94"/>
        <v/>
      </c>
      <c r="GG33" s="102"/>
      <c r="GH33" s="104" t="str">
        <f t="shared" si="95"/>
        <v/>
      </c>
      <c r="GI33" s="104" t="str">
        <f t="shared" si="96"/>
        <v/>
      </c>
      <c r="GJ33" s="104" t="str">
        <f t="shared" si="97"/>
        <v/>
      </c>
      <c r="GK33" s="104" t="str">
        <f t="shared" si="98"/>
        <v/>
      </c>
      <c r="GL33" s="104" t="str">
        <f t="shared" si="99"/>
        <v/>
      </c>
      <c r="GM33" s="104" t="str">
        <f t="shared" si="100"/>
        <v/>
      </c>
      <c r="GN33" s="105" t="str">
        <f t="shared" si="101"/>
        <v/>
      </c>
      <c r="GO33" s="109" t="str">
        <f t="shared" si="102"/>
        <v/>
      </c>
      <c r="GP33" s="102"/>
      <c r="GQ33" s="102"/>
      <c r="GR33" s="104" t="str">
        <f t="shared" si="103"/>
        <v/>
      </c>
      <c r="GS33" s="102"/>
      <c r="GT33" s="104" t="str">
        <f t="shared" si="104"/>
        <v/>
      </c>
      <c r="GU33" s="102"/>
      <c r="GV33" s="102"/>
      <c r="GW33" s="104" t="str">
        <f t="shared" si="105"/>
        <v/>
      </c>
      <c r="GX33" s="102"/>
      <c r="GY33" s="104" t="str">
        <f t="shared" si="106"/>
        <v/>
      </c>
      <c r="GZ33" s="102"/>
      <c r="HA33" s="102"/>
      <c r="HB33" s="104" t="str">
        <f t="shared" si="107"/>
        <v/>
      </c>
      <c r="HC33" s="102"/>
      <c r="HD33" s="104" t="str">
        <f t="shared" si="108"/>
        <v/>
      </c>
      <c r="HE33" s="102"/>
      <c r="HF33" s="102"/>
      <c r="HG33" s="104" t="str">
        <f t="shared" si="109"/>
        <v/>
      </c>
      <c r="HH33" s="102"/>
      <c r="HI33" s="104" t="str">
        <f t="shared" si="110"/>
        <v/>
      </c>
      <c r="HJ33" s="102"/>
      <c r="HK33" s="102"/>
      <c r="HL33" s="104" t="str">
        <f t="shared" si="111"/>
        <v/>
      </c>
      <c r="HM33" s="102"/>
      <c r="HN33" s="104" t="str">
        <f t="shared" si="112"/>
        <v/>
      </c>
      <c r="HO33" s="104" t="str">
        <f t="shared" si="113"/>
        <v/>
      </c>
      <c r="HP33" s="104" t="str">
        <f t="shared" si="114"/>
        <v/>
      </c>
      <c r="HQ33" s="104" t="str">
        <f t="shared" si="115"/>
        <v/>
      </c>
      <c r="HR33" s="104" t="str">
        <f t="shared" si="116"/>
        <v/>
      </c>
      <c r="HS33" s="104" t="str">
        <f t="shared" si="117"/>
        <v/>
      </c>
      <c r="HT33" s="105" t="str">
        <f t="shared" si="118"/>
        <v/>
      </c>
      <c r="HU33" s="109" t="str">
        <f t="shared" si="119"/>
        <v/>
      </c>
      <c r="HV33" s="102"/>
      <c r="HW33" s="102"/>
      <c r="HX33" s="104" t="str">
        <f t="shared" si="120"/>
        <v/>
      </c>
      <c r="HY33" s="102"/>
      <c r="HZ33" s="104" t="str">
        <f t="shared" si="121"/>
        <v/>
      </c>
      <c r="IA33" s="102"/>
      <c r="IB33" s="102"/>
      <c r="IC33" s="104" t="str">
        <f t="shared" si="122"/>
        <v/>
      </c>
      <c r="ID33" s="102"/>
      <c r="IE33" s="104" t="str">
        <f t="shared" si="123"/>
        <v/>
      </c>
      <c r="IF33" s="102"/>
      <c r="IG33" s="102"/>
      <c r="IH33" s="104" t="str">
        <f t="shared" si="124"/>
        <v/>
      </c>
      <c r="II33" s="102"/>
      <c r="IJ33" s="104" t="str">
        <f t="shared" si="125"/>
        <v/>
      </c>
      <c r="IK33" s="102"/>
      <c r="IL33" s="102"/>
      <c r="IM33" s="104" t="str">
        <f t="shared" si="126"/>
        <v/>
      </c>
      <c r="IN33" s="102"/>
      <c r="IO33" s="104" t="str">
        <f t="shared" si="127"/>
        <v/>
      </c>
      <c r="IP33" s="102"/>
      <c r="IQ33" s="102"/>
      <c r="IR33" s="104" t="str">
        <f t="shared" si="128"/>
        <v/>
      </c>
      <c r="IS33" s="102"/>
      <c r="IT33" s="104" t="str">
        <f t="shared" si="129"/>
        <v/>
      </c>
      <c r="IU33" s="104" t="str">
        <f t="shared" si="130"/>
        <v/>
      </c>
      <c r="IV33" s="104" t="str">
        <f t="shared" si="131"/>
        <v/>
      </c>
      <c r="IW33" s="104" t="str">
        <f t="shared" si="132"/>
        <v/>
      </c>
      <c r="IX33" s="104" t="str">
        <f t="shared" si="133"/>
        <v/>
      </c>
      <c r="IY33" s="104" t="str">
        <f t="shared" si="134"/>
        <v/>
      </c>
      <c r="IZ33" s="105" t="str">
        <f t="shared" si="135"/>
        <v/>
      </c>
      <c r="JA33" s="109" t="str">
        <f t="shared" si="136"/>
        <v/>
      </c>
      <c r="JB33" s="102"/>
      <c r="JC33" s="102"/>
      <c r="JD33" s="104" t="str">
        <f t="shared" si="137"/>
        <v/>
      </c>
      <c r="JE33" s="102"/>
      <c r="JF33" s="104" t="str">
        <f t="shared" si="138"/>
        <v/>
      </c>
      <c r="JG33" s="102"/>
      <c r="JH33" s="102"/>
      <c r="JI33" s="104" t="str">
        <f t="shared" si="139"/>
        <v/>
      </c>
      <c r="JJ33" s="102"/>
      <c r="JK33" s="104" t="str">
        <f t="shared" si="140"/>
        <v/>
      </c>
      <c r="JL33" s="102"/>
      <c r="JM33" s="102"/>
      <c r="JN33" s="104" t="str">
        <f t="shared" si="141"/>
        <v/>
      </c>
      <c r="JO33" s="102"/>
      <c r="JP33" s="104" t="str">
        <f t="shared" si="142"/>
        <v/>
      </c>
      <c r="JQ33" s="102"/>
      <c r="JR33" s="102"/>
      <c r="JS33" s="104" t="str">
        <f t="shared" si="143"/>
        <v/>
      </c>
      <c r="JT33" s="102"/>
      <c r="JU33" s="104" t="str">
        <f t="shared" si="144"/>
        <v/>
      </c>
      <c r="JV33" s="102"/>
      <c r="JW33" s="102"/>
      <c r="JX33" s="104" t="str">
        <f t="shared" si="145"/>
        <v/>
      </c>
      <c r="JY33" s="102"/>
      <c r="JZ33" s="104" t="str">
        <f t="shared" si="146"/>
        <v/>
      </c>
      <c r="KA33" s="104" t="str">
        <f t="shared" si="147"/>
        <v/>
      </c>
      <c r="KB33" s="104" t="str">
        <f t="shared" si="148"/>
        <v/>
      </c>
      <c r="KC33" s="104" t="str">
        <f t="shared" si="149"/>
        <v/>
      </c>
      <c r="KD33" s="104" t="str">
        <f t="shared" si="150"/>
        <v/>
      </c>
      <c r="KE33" s="104" t="str">
        <f t="shared" si="151"/>
        <v/>
      </c>
      <c r="KF33" s="105" t="str">
        <f t="shared" si="152"/>
        <v/>
      </c>
      <c r="KG33" s="109" t="str">
        <f t="shared" si="153"/>
        <v/>
      </c>
      <c r="KH33" s="102"/>
      <c r="KI33" s="102"/>
      <c r="KJ33" s="104" t="str">
        <f t="shared" si="154"/>
        <v/>
      </c>
      <c r="KK33" s="102"/>
      <c r="KL33" s="104" t="str">
        <f t="shared" si="155"/>
        <v/>
      </c>
      <c r="KM33" s="102"/>
      <c r="KN33" s="102"/>
      <c r="KO33" s="104" t="str">
        <f t="shared" si="156"/>
        <v/>
      </c>
      <c r="KP33" s="102"/>
      <c r="KQ33" s="104" t="str">
        <f t="shared" si="157"/>
        <v/>
      </c>
      <c r="KR33" s="102"/>
      <c r="KS33" s="102"/>
      <c r="KT33" s="104" t="str">
        <f t="shared" si="158"/>
        <v/>
      </c>
      <c r="KU33" s="102"/>
      <c r="KV33" s="104" t="str">
        <f t="shared" si="159"/>
        <v/>
      </c>
      <c r="KW33" s="102"/>
      <c r="KX33" s="102"/>
      <c r="KY33" s="104" t="str">
        <f t="shared" si="160"/>
        <v/>
      </c>
      <c r="KZ33" s="102"/>
      <c r="LA33" s="104" t="str">
        <f t="shared" si="161"/>
        <v/>
      </c>
      <c r="LB33" s="102"/>
      <c r="LC33" s="102"/>
      <c r="LD33" s="104" t="str">
        <f t="shared" si="162"/>
        <v/>
      </c>
      <c r="LE33" s="102"/>
      <c r="LF33" s="104" t="str">
        <f t="shared" si="163"/>
        <v/>
      </c>
      <c r="LG33" s="104" t="str">
        <f t="shared" si="164"/>
        <v/>
      </c>
      <c r="LH33" s="104" t="str">
        <f t="shared" si="165"/>
        <v/>
      </c>
      <c r="LI33" s="104" t="str">
        <f t="shared" si="166"/>
        <v/>
      </c>
      <c r="LJ33" s="104" t="str">
        <f t="shared" si="167"/>
        <v/>
      </c>
      <c r="LK33" s="104" t="str">
        <f t="shared" si="168"/>
        <v/>
      </c>
      <c r="LL33" s="105" t="str">
        <f t="shared" si="169"/>
        <v/>
      </c>
      <c r="LM33" s="109" t="str">
        <f t="shared" si="170"/>
        <v/>
      </c>
      <c r="LN33" s="102"/>
      <c r="LO33" s="102"/>
      <c r="LP33" s="104" t="str">
        <f t="shared" si="171"/>
        <v/>
      </c>
      <c r="LQ33" s="102"/>
      <c r="LR33" s="104" t="str">
        <f t="shared" si="172"/>
        <v/>
      </c>
      <c r="LS33" s="102"/>
      <c r="LT33" s="102"/>
      <c r="LU33" s="104" t="str">
        <f t="shared" si="173"/>
        <v/>
      </c>
      <c r="LV33" s="102"/>
      <c r="LW33" s="104" t="str">
        <f t="shared" si="174"/>
        <v/>
      </c>
      <c r="LX33" s="102"/>
      <c r="LY33" s="102"/>
      <c r="LZ33" s="104" t="str">
        <f t="shared" si="175"/>
        <v/>
      </c>
      <c r="MA33" s="102"/>
      <c r="MB33" s="104" t="str">
        <f t="shared" si="176"/>
        <v/>
      </c>
      <c r="MC33" s="102"/>
      <c r="MD33" s="102"/>
      <c r="ME33" s="104" t="str">
        <f t="shared" si="177"/>
        <v/>
      </c>
      <c r="MF33" s="102"/>
      <c r="MG33" s="104" t="str">
        <f t="shared" si="178"/>
        <v/>
      </c>
      <c r="MH33" s="102"/>
      <c r="MI33" s="102"/>
      <c r="MJ33" s="104" t="str">
        <f t="shared" si="179"/>
        <v/>
      </c>
      <c r="MK33" s="102"/>
      <c r="ML33" s="104" t="str">
        <f t="shared" si="180"/>
        <v/>
      </c>
      <c r="MM33" s="104" t="str">
        <f t="shared" si="181"/>
        <v/>
      </c>
      <c r="MN33" s="104" t="str">
        <f t="shared" si="182"/>
        <v/>
      </c>
      <c r="MO33" s="104" t="str">
        <f t="shared" si="183"/>
        <v/>
      </c>
      <c r="MP33" s="104" t="str">
        <f t="shared" si="184"/>
        <v/>
      </c>
      <c r="MQ33" s="104" t="str">
        <f t="shared" si="185"/>
        <v/>
      </c>
      <c r="MR33" s="105" t="str">
        <f t="shared" si="186"/>
        <v/>
      </c>
      <c r="MS33" s="109" t="str">
        <f t="shared" si="187"/>
        <v/>
      </c>
      <c r="MT33" s="102"/>
      <c r="MU33" s="102"/>
      <c r="MV33" s="104" t="str">
        <f t="shared" si="188"/>
        <v/>
      </c>
      <c r="MW33" s="102"/>
      <c r="MX33" s="104" t="str">
        <f t="shared" si="189"/>
        <v/>
      </c>
      <c r="MY33" s="102"/>
      <c r="MZ33" s="102"/>
      <c r="NA33" s="104" t="str">
        <f t="shared" si="190"/>
        <v/>
      </c>
      <c r="NB33" s="102"/>
      <c r="NC33" s="104" t="str">
        <f t="shared" si="191"/>
        <v/>
      </c>
      <c r="ND33" s="102"/>
      <c r="NE33" s="102"/>
      <c r="NF33" s="104" t="str">
        <f t="shared" si="192"/>
        <v/>
      </c>
      <c r="NG33" s="102"/>
      <c r="NH33" s="104" t="str">
        <f t="shared" si="193"/>
        <v/>
      </c>
      <c r="NI33" s="102"/>
      <c r="NJ33" s="102"/>
      <c r="NK33" s="104" t="str">
        <f t="shared" si="194"/>
        <v/>
      </c>
      <c r="NL33" s="102"/>
      <c r="NM33" s="104" t="str">
        <f t="shared" si="195"/>
        <v/>
      </c>
      <c r="NN33" s="102"/>
      <c r="NO33" s="102"/>
      <c r="NP33" s="104" t="str">
        <f t="shared" si="196"/>
        <v/>
      </c>
      <c r="NQ33" s="102"/>
      <c r="NR33" s="104" t="str">
        <f t="shared" si="197"/>
        <v/>
      </c>
      <c r="NS33" s="104" t="str">
        <f t="shared" si="198"/>
        <v/>
      </c>
      <c r="NT33" s="104" t="str">
        <f t="shared" si="199"/>
        <v/>
      </c>
      <c r="NU33" s="104" t="str">
        <f t="shared" si="200"/>
        <v/>
      </c>
      <c r="NV33" s="104" t="str">
        <f t="shared" si="201"/>
        <v/>
      </c>
      <c r="NW33" s="104" t="str">
        <f t="shared" si="202"/>
        <v/>
      </c>
      <c r="NX33" s="105" t="str">
        <f t="shared" si="203"/>
        <v/>
      </c>
      <c r="NY33" s="109" t="str">
        <f t="shared" si="204"/>
        <v/>
      </c>
      <c r="OA33" s="104" t="str">
        <f t="shared" si="205"/>
        <v/>
      </c>
      <c r="OB33" s="104" t="str">
        <f t="shared" si="206"/>
        <v/>
      </c>
      <c r="OC33" s="104" t="str">
        <f t="shared" si="207"/>
        <v/>
      </c>
      <c r="OD33" s="104" t="str">
        <f t="shared" si="208"/>
        <v/>
      </c>
      <c r="OE33" s="104" t="str">
        <f t="shared" si="209"/>
        <v/>
      </c>
      <c r="OF33" s="104" t="str">
        <f t="shared" si="210"/>
        <v/>
      </c>
      <c r="OG33" s="104" t="str">
        <f t="shared" si="211"/>
        <v/>
      </c>
      <c r="OH33" s="104" t="str">
        <f t="shared" si="212"/>
        <v/>
      </c>
      <c r="OI33" s="104" t="str">
        <f t="shared" si="213"/>
        <v/>
      </c>
      <c r="OJ33" s="104" t="str">
        <f t="shared" si="214"/>
        <v/>
      </c>
      <c r="OK33" s="104" t="str">
        <f t="shared" si="215"/>
        <v/>
      </c>
      <c r="OL33" s="104" t="str">
        <f t="shared" si="216"/>
        <v/>
      </c>
      <c r="OM33" s="134"/>
      <c r="ON33" s="104" t="str">
        <f t="shared" si="217"/>
        <v/>
      </c>
      <c r="OO33" s="104" t="str">
        <f t="shared" si="218"/>
        <v/>
      </c>
      <c r="OP33" s="104" t="str">
        <f t="shared" si="219"/>
        <v/>
      </c>
      <c r="OQ33" s="104" t="str">
        <f t="shared" si="220"/>
        <v/>
      </c>
      <c r="OR33" s="105" t="str">
        <f t="shared" si="221"/>
        <v/>
      </c>
      <c r="OS33" s="105" t="str">
        <f t="shared" si="222"/>
        <v/>
      </c>
      <c r="OT33" s="134"/>
      <c r="OU33" s="109" t="str">
        <f t="shared" si="223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4"/>
        <v>15</v>
      </c>
      <c r="B34" s="195"/>
      <c r="C34" s="195"/>
      <c r="D34" s="195"/>
      <c r="E34" s="196"/>
      <c r="F34" s="102"/>
      <c r="G34" s="102"/>
      <c r="H34" s="104" t="str">
        <f t="shared" si="1"/>
        <v/>
      </c>
      <c r="I34" s="102"/>
      <c r="J34" s="104" t="str">
        <f t="shared" si="2"/>
        <v/>
      </c>
      <c r="K34" s="102"/>
      <c r="L34" s="102"/>
      <c r="M34" s="104" t="str">
        <f t="shared" si="3"/>
        <v/>
      </c>
      <c r="N34" s="102"/>
      <c r="O34" s="104" t="str">
        <f t="shared" si="4"/>
        <v/>
      </c>
      <c r="P34" s="102"/>
      <c r="Q34" s="102"/>
      <c r="R34" s="104" t="str">
        <f t="shared" si="5"/>
        <v/>
      </c>
      <c r="S34" s="102"/>
      <c r="T34" s="104" t="str">
        <f t="shared" si="6"/>
        <v/>
      </c>
      <c r="U34" s="102"/>
      <c r="V34" s="102"/>
      <c r="W34" s="104" t="str">
        <f t="shared" si="7"/>
        <v/>
      </c>
      <c r="X34" s="102"/>
      <c r="Y34" s="104" t="str">
        <f t="shared" si="8"/>
        <v/>
      </c>
      <c r="Z34" s="102"/>
      <c r="AA34" s="102"/>
      <c r="AB34" s="104" t="str">
        <f t="shared" si="9"/>
        <v/>
      </c>
      <c r="AC34" s="102"/>
      <c r="AD34" s="104" t="str">
        <f t="shared" si="10"/>
        <v/>
      </c>
      <c r="AE34" s="104" t="str">
        <f t="shared" si="11"/>
        <v/>
      </c>
      <c r="AF34" s="104" t="str">
        <f t="shared" si="12"/>
        <v/>
      </c>
      <c r="AG34" s="104" t="str">
        <f t="shared" si="13"/>
        <v/>
      </c>
      <c r="AH34" s="104" t="str">
        <f t="shared" si="14"/>
        <v/>
      </c>
      <c r="AI34" s="104" t="str">
        <f t="shared" si="15"/>
        <v/>
      </c>
      <c r="AJ34" s="105" t="str">
        <f t="shared" si="16"/>
        <v/>
      </c>
      <c r="AK34" s="109" t="str">
        <f t="shared" si="17"/>
        <v/>
      </c>
      <c r="AL34" s="102"/>
      <c r="AM34" s="102"/>
      <c r="AN34" s="104" t="str">
        <f t="shared" si="18"/>
        <v/>
      </c>
      <c r="AO34" s="102"/>
      <c r="AP34" s="104" t="str">
        <f t="shared" si="19"/>
        <v/>
      </c>
      <c r="AQ34" s="102"/>
      <c r="AR34" s="102"/>
      <c r="AS34" s="104" t="str">
        <f t="shared" si="20"/>
        <v/>
      </c>
      <c r="AT34" s="102"/>
      <c r="AU34" s="104" t="str">
        <f t="shared" si="21"/>
        <v/>
      </c>
      <c r="AV34" s="102"/>
      <c r="AW34" s="102"/>
      <c r="AX34" s="104" t="str">
        <f t="shared" si="22"/>
        <v/>
      </c>
      <c r="AY34" s="102"/>
      <c r="AZ34" s="104" t="str">
        <f t="shared" si="23"/>
        <v/>
      </c>
      <c r="BA34" s="102"/>
      <c r="BB34" s="102"/>
      <c r="BC34" s="104" t="str">
        <f t="shared" si="24"/>
        <v/>
      </c>
      <c r="BD34" s="102"/>
      <c r="BE34" s="104" t="str">
        <f t="shared" si="25"/>
        <v/>
      </c>
      <c r="BF34" s="102"/>
      <c r="BG34" s="102"/>
      <c r="BH34" s="104" t="str">
        <f t="shared" si="26"/>
        <v/>
      </c>
      <c r="BI34" s="102"/>
      <c r="BJ34" s="104" t="str">
        <f t="shared" si="27"/>
        <v/>
      </c>
      <c r="BK34" s="104" t="str">
        <f t="shared" si="28"/>
        <v/>
      </c>
      <c r="BL34" s="104" t="str">
        <f t="shared" si="29"/>
        <v/>
      </c>
      <c r="BM34" s="104" t="str">
        <f t="shared" si="30"/>
        <v/>
      </c>
      <c r="BN34" s="104" t="str">
        <f t="shared" si="31"/>
        <v/>
      </c>
      <c r="BO34" s="104" t="str">
        <f t="shared" si="32"/>
        <v/>
      </c>
      <c r="BP34" s="105" t="str">
        <f t="shared" si="33"/>
        <v/>
      </c>
      <c r="BQ34" s="109" t="str">
        <f t="shared" si="34"/>
        <v/>
      </c>
      <c r="BR34" s="102"/>
      <c r="BS34" s="102"/>
      <c r="BT34" s="104" t="str">
        <f t="shared" si="35"/>
        <v/>
      </c>
      <c r="BU34" s="102"/>
      <c r="BV34" s="104" t="str">
        <f t="shared" si="36"/>
        <v/>
      </c>
      <c r="BW34" s="102"/>
      <c r="BX34" s="102"/>
      <c r="BY34" s="104" t="str">
        <f t="shared" si="37"/>
        <v/>
      </c>
      <c r="BZ34" s="102"/>
      <c r="CA34" s="104" t="str">
        <f t="shared" si="38"/>
        <v/>
      </c>
      <c r="CB34" s="102"/>
      <c r="CC34" s="102"/>
      <c r="CD34" s="104" t="str">
        <f t="shared" si="39"/>
        <v/>
      </c>
      <c r="CE34" s="102"/>
      <c r="CF34" s="104" t="str">
        <f t="shared" si="40"/>
        <v/>
      </c>
      <c r="CG34" s="102"/>
      <c r="CH34" s="102"/>
      <c r="CI34" s="104" t="str">
        <f t="shared" si="41"/>
        <v/>
      </c>
      <c r="CJ34" s="102"/>
      <c r="CK34" s="104" t="str">
        <f t="shared" si="42"/>
        <v/>
      </c>
      <c r="CL34" s="102"/>
      <c r="CM34" s="102"/>
      <c r="CN34" s="104" t="str">
        <f t="shared" si="43"/>
        <v/>
      </c>
      <c r="CO34" s="102"/>
      <c r="CP34" s="104" t="str">
        <f t="shared" si="44"/>
        <v/>
      </c>
      <c r="CQ34" s="104" t="str">
        <f t="shared" si="45"/>
        <v/>
      </c>
      <c r="CR34" s="104" t="str">
        <f t="shared" si="46"/>
        <v/>
      </c>
      <c r="CS34" s="104" t="str">
        <f t="shared" si="47"/>
        <v/>
      </c>
      <c r="CT34" s="104" t="str">
        <f t="shared" si="48"/>
        <v/>
      </c>
      <c r="CU34" s="104" t="str">
        <f t="shared" si="49"/>
        <v/>
      </c>
      <c r="CV34" s="105" t="str">
        <f t="shared" si="50"/>
        <v/>
      </c>
      <c r="CW34" s="109" t="str">
        <f t="shared" si="51"/>
        <v/>
      </c>
      <c r="CX34" s="102"/>
      <c r="CY34" s="102"/>
      <c r="CZ34" s="104" t="str">
        <f t="shared" si="52"/>
        <v/>
      </c>
      <c r="DA34" s="102"/>
      <c r="DB34" s="104" t="str">
        <f t="shared" si="53"/>
        <v/>
      </c>
      <c r="DC34" s="102"/>
      <c r="DD34" s="102"/>
      <c r="DE34" s="104" t="str">
        <f t="shared" si="54"/>
        <v/>
      </c>
      <c r="DF34" s="102"/>
      <c r="DG34" s="104" t="str">
        <f t="shared" si="55"/>
        <v/>
      </c>
      <c r="DH34" s="102"/>
      <c r="DI34" s="102"/>
      <c r="DJ34" s="104" t="str">
        <f t="shared" si="56"/>
        <v/>
      </c>
      <c r="DK34" s="102"/>
      <c r="DL34" s="104" t="str">
        <f t="shared" si="57"/>
        <v/>
      </c>
      <c r="DM34" s="102"/>
      <c r="DN34" s="102"/>
      <c r="DO34" s="104" t="str">
        <f t="shared" si="58"/>
        <v/>
      </c>
      <c r="DP34" s="102"/>
      <c r="DQ34" s="104" t="str">
        <f t="shared" si="59"/>
        <v/>
      </c>
      <c r="DR34" s="102"/>
      <c r="DS34" s="102"/>
      <c r="DT34" s="104" t="str">
        <f t="shared" si="60"/>
        <v/>
      </c>
      <c r="DU34" s="102"/>
      <c r="DV34" s="104" t="str">
        <f t="shared" si="61"/>
        <v/>
      </c>
      <c r="DW34" s="104" t="str">
        <f t="shared" si="62"/>
        <v/>
      </c>
      <c r="DX34" s="104" t="str">
        <f t="shared" si="63"/>
        <v/>
      </c>
      <c r="DY34" s="104" t="str">
        <f t="shared" si="64"/>
        <v/>
      </c>
      <c r="DZ34" s="104" t="str">
        <f t="shared" si="65"/>
        <v/>
      </c>
      <c r="EA34" s="104" t="str">
        <f t="shared" si="66"/>
        <v/>
      </c>
      <c r="EB34" s="105" t="str">
        <f t="shared" si="67"/>
        <v/>
      </c>
      <c r="EC34" s="109" t="str">
        <f t="shared" si="68"/>
        <v/>
      </c>
      <c r="ED34" s="102"/>
      <c r="EE34" s="102"/>
      <c r="EF34" s="104" t="str">
        <f t="shared" si="69"/>
        <v/>
      </c>
      <c r="EG34" s="102"/>
      <c r="EH34" s="104" t="str">
        <f t="shared" si="70"/>
        <v/>
      </c>
      <c r="EI34" s="102"/>
      <c r="EJ34" s="102"/>
      <c r="EK34" s="104" t="str">
        <f t="shared" si="71"/>
        <v/>
      </c>
      <c r="EL34" s="102"/>
      <c r="EM34" s="104" t="str">
        <f t="shared" si="72"/>
        <v/>
      </c>
      <c r="EN34" s="102"/>
      <c r="EO34" s="102"/>
      <c r="EP34" s="104" t="str">
        <f t="shared" si="73"/>
        <v/>
      </c>
      <c r="EQ34" s="102"/>
      <c r="ER34" s="104" t="str">
        <f t="shared" si="74"/>
        <v/>
      </c>
      <c r="ES34" s="102"/>
      <c r="ET34" s="102"/>
      <c r="EU34" s="104" t="str">
        <f t="shared" si="75"/>
        <v/>
      </c>
      <c r="EV34" s="102"/>
      <c r="EW34" s="104" t="str">
        <f t="shared" si="76"/>
        <v/>
      </c>
      <c r="EX34" s="102"/>
      <c r="EY34" s="102"/>
      <c r="EZ34" s="104" t="str">
        <f t="shared" si="77"/>
        <v/>
      </c>
      <c r="FA34" s="102"/>
      <c r="FB34" s="104" t="str">
        <f t="shared" si="78"/>
        <v/>
      </c>
      <c r="FC34" s="104" t="str">
        <f t="shared" si="79"/>
        <v/>
      </c>
      <c r="FD34" s="104" t="str">
        <f t="shared" si="80"/>
        <v/>
      </c>
      <c r="FE34" s="104" t="str">
        <f t="shared" si="81"/>
        <v/>
      </c>
      <c r="FF34" s="104" t="str">
        <f t="shared" si="82"/>
        <v/>
      </c>
      <c r="FG34" s="104" t="str">
        <f t="shared" si="83"/>
        <v/>
      </c>
      <c r="FH34" s="105" t="str">
        <f t="shared" si="84"/>
        <v/>
      </c>
      <c r="FI34" s="109" t="str">
        <f t="shared" si="85"/>
        <v/>
      </c>
      <c r="FJ34" s="102"/>
      <c r="FK34" s="102"/>
      <c r="FL34" s="104" t="str">
        <f t="shared" si="86"/>
        <v/>
      </c>
      <c r="FM34" s="102"/>
      <c r="FN34" s="104" t="str">
        <f t="shared" si="87"/>
        <v/>
      </c>
      <c r="FO34" s="102"/>
      <c r="FP34" s="102"/>
      <c r="FQ34" s="104" t="str">
        <f t="shared" si="88"/>
        <v/>
      </c>
      <c r="FR34" s="102"/>
      <c r="FS34" s="104" t="str">
        <f t="shared" si="89"/>
        <v/>
      </c>
      <c r="FT34" s="102"/>
      <c r="FU34" s="102"/>
      <c r="FV34" s="104" t="str">
        <f t="shared" si="90"/>
        <v/>
      </c>
      <c r="FW34" s="102"/>
      <c r="FX34" s="104" t="str">
        <f t="shared" si="91"/>
        <v/>
      </c>
      <c r="FY34" s="102"/>
      <c r="FZ34" s="102"/>
      <c r="GA34" s="104" t="str">
        <f t="shared" si="92"/>
        <v/>
      </c>
      <c r="GB34" s="102"/>
      <c r="GC34" s="104" t="str">
        <f t="shared" si="93"/>
        <v/>
      </c>
      <c r="GD34" s="102"/>
      <c r="GE34" s="102"/>
      <c r="GF34" s="104" t="str">
        <f t="shared" si="94"/>
        <v/>
      </c>
      <c r="GG34" s="102"/>
      <c r="GH34" s="104" t="str">
        <f t="shared" si="95"/>
        <v/>
      </c>
      <c r="GI34" s="104" t="str">
        <f t="shared" si="96"/>
        <v/>
      </c>
      <c r="GJ34" s="104" t="str">
        <f t="shared" si="97"/>
        <v/>
      </c>
      <c r="GK34" s="104" t="str">
        <f t="shared" si="98"/>
        <v/>
      </c>
      <c r="GL34" s="104" t="str">
        <f t="shared" si="99"/>
        <v/>
      </c>
      <c r="GM34" s="104" t="str">
        <f t="shared" si="100"/>
        <v/>
      </c>
      <c r="GN34" s="105" t="str">
        <f t="shared" si="101"/>
        <v/>
      </c>
      <c r="GO34" s="109" t="str">
        <f t="shared" si="102"/>
        <v/>
      </c>
      <c r="GP34" s="102"/>
      <c r="GQ34" s="102"/>
      <c r="GR34" s="104" t="str">
        <f t="shared" si="103"/>
        <v/>
      </c>
      <c r="GS34" s="102"/>
      <c r="GT34" s="104" t="str">
        <f t="shared" si="104"/>
        <v/>
      </c>
      <c r="GU34" s="102"/>
      <c r="GV34" s="102"/>
      <c r="GW34" s="104" t="str">
        <f t="shared" si="105"/>
        <v/>
      </c>
      <c r="GX34" s="102"/>
      <c r="GY34" s="104" t="str">
        <f t="shared" si="106"/>
        <v/>
      </c>
      <c r="GZ34" s="102"/>
      <c r="HA34" s="102"/>
      <c r="HB34" s="104" t="str">
        <f t="shared" si="107"/>
        <v/>
      </c>
      <c r="HC34" s="102"/>
      <c r="HD34" s="104" t="str">
        <f t="shared" si="108"/>
        <v/>
      </c>
      <c r="HE34" s="102"/>
      <c r="HF34" s="102"/>
      <c r="HG34" s="104" t="str">
        <f t="shared" si="109"/>
        <v/>
      </c>
      <c r="HH34" s="102"/>
      <c r="HI34" s="104" t="str">
        <f t="shared" si="110"/>
        <v/>
      </c>
      <c r="HJ34" s="102"/>
      <c r="HK34" s="102"/>
      <c r="HL34" s="104" t="str">
        <f t="shared" si="111"/>
        <v/>
      </c>
      <c r="HM34" s="102"/>
      <c r="HN34" s="104" t="str">
        <f t="shared" si="112"/>
        <v/>
      </c>
      <c r="HO34" s="104" t="str">
        <f t="shared" si="113"/>
        <v/>
      </c>
      <c r="HP34" s="104" t="str">
        <f t="shared" si="114"/>
        <v/>
      </c>
      <c r="HQ34" s="104" t="str">
        <f t="shared" si="115"/>
        <v/>
      </c>
      <c r="HR34" s="104" t="str">
        <f t="shared" si="116"/>
        <v/>
      </c>
      <c r="HS34" s="104" t="str">
        <f t="shared" si="117"/>
        <v/>
      </c>
      <c r="HT34" s="105" t="str">
        <f t="shared" si="118"/>
        <v/>
      </c>
      <c r="HU34" s="109" t="str">
        <f t="shared" si="119"/>
        <v/>
      </c>
      <c r="HV34" s="102"/>
      <c r="HW34" s="102"/>
      <c r="HX34" s="104" t="str">
        <f t="shared" si="120"/>
        <v/>
      </c>
      <c r="HY34" s="102"/>
      <c r="HZ34" s="104" t="str">
        <f t="shared" si="121"/>
        <v/>
      </c>
      <c r="IA34" s="102"/>
      <c r="IB34" s="102"/>
      <c r="IC34" s="104" t="str">
        <f t="shared" si="122"/>
        <v/>
      </c>
      <c r="ID34" s="102"/>
      <c r="IE34" s="104" t="str">
        <f t="shared" si="123"/>
        <v/>
      </c>
      <c r="IF34" s="102"/>
      <c r="IG34" s="102"/>
      <c r="IH34" s="104" t="str">
        <f t="shared" si="124"/>
        <v/>
      </c>
      <c r="II34" s="102"/>
      <c r="IJ34" s="104" t="str">
        <f t="shared" si="125"/>
        <v/>
      </c>
      <c r="IK34" s="102"/>
      <c r="IL34" s="102"/>
      <c r="IM34" s="104" t="str">
        <f t="shared" si="126"/>
        <v/>
      </c>
      <c r="IN34" s="102"/>
      <c r="IO34" s="104" t="str">
        <f t="shared" si="127"/>
        <v/>
      </c>
      <c r="IP34" s="102"/>
      <c r="IQ34" s="102"/>
      <c r="IR34" s="104" t="str">
        <f t="shared" si="128"/>
        <v/>
      </c>
      <c r="IS34" s="102"/>
      <c r="IT34" s="104" t="str">
        <f t="shared" si="129"/>
        <v/>
      </c>
      <c r="IU34" s="104" t="str">
        <f t="shared" si="130"/>
        <v/>
      </c>
      <c r="IV34" s="104" t="str">
        <f t="shared" si="131"/>
        <v/>
      </c>
      <c r="IW34" s="104" t="str">
        <f t="shared" si="132"/>
        <v/>
      </c>
      <c r="IX34" s="104" t="str">
        <f t="shared" si="133"/>
        <v/>
      </c>
      <c r="IY34" s="104" t="str">
        <f t="shared" si="134"/>
        <v/>
      </c>
      <c r="IZ34" s="105" t="str">
        <f t="shared" si="135"/>
        <v/>
      </c>
      <c r="JA34" s="109" t="str">
        <f t="shared" si="136"/>
        <v/>
      </c>
      <c r="JB34" s="102"/>
      <c r="JC34" s="102"/>
      <c r="JD34" s="104" t="str">
        <f t="shared" si="137"/>
        <v/>
      </c>
      <c r="JE34" s="102"/>
      <c r="JF34" s="104" t="str">
        <f t="shared" si="138"/>
        <v/>
      </c>
      <c r="JG34" s="102"/>
      <c r="JH34" s="102"/>
      <c r="JI34" s="104" t="str">
        <f t="shared" si="139"/>
        <v/>
      </c>
      <c r="JJ34" s="102"/>
      <c r="JK34" s="104" t="str">
        <f t="shared" si="140"/>
        <v/>
      </c>
      <c r="JL34" s="102"/>
      <c r="JM34" s="102"/>
      <c r="JN34" s="104" t="str">
        <f t="shared" si="141"/>
        <v/>
      </c>
      <c r="JO34" s="102"/>
      <c r="JP34" s="104" t="str">
        <f t="shared" si="142"/>
        <v/>
      </c>
      <c r="JQ34" s="102"/>
      <c r="JR34" s="102"/>
      <c r="JS34" s="104" t="str">
        <f t="shared" si="143"/>
        <v/>
      </c>
      <c r="JT34" s="102"/>
      <c r="JU34" s="104" t="str">
        <f t="shared" si="144"/>
        <v/>
      </c>
      <c r="JV34" s="102"/>
      <c r="JW34" s="102"/>
      <c r="JX34" s="104" t="str">
        <f t="shared" si="145"/>
        <v/>
      </c>
      <c r="JY34" s="102"/>
      <c r="JZ34" s="104" t="str">
        <f t="shared" si="146"/>
        <v/>
      </c>
      <c r="KA34" s="104" t="str">
        <f t="shared" si="147"/>
        <v/>
      </c>
      <c r="KB34" s="104" t="str">
        <f t="shared" si="148"/>
        <v/>
      </c>
      <c r="KC34" s="104" t="str">
        <f t="shared" si="149"/>
        <v/>
      </c>
      <c r="KD34" s="104" t="str">
        <f t="shared" si="150"/>
        <v/>
      </c>
      <c r="KE34" s="104" t="str">
        <f t="shared" si="151"/>
        <v/>
      </c>
      <c r="KF34" s="105" t="str">
        <f t="shared" si="152"/>
        <v/>
      </c>
      <c r="KG34" s="109" t="str">
        <f t="shared" si="153"/>
        <v/>
      </c>
      <c r="KH34" s="102"/>
      <c r="KI34" s="102"/>
      <c r="KJ34" s="104" t="str">
        <f t="shared" si="154"/>
        <v/>
      </c>
      <c r="KK34" s="102"/>
      <c r="KL34" s="104" t="str">
        <f t="shared" si="155"/>
        <v/>
      </c>
      <c r="KM34" s="102"/>
      <c r="KN34" s="102"/>
      <c r="KO34" s="104" t="str">
        <f t="shared" si="156"/>
        <v/>
      </c>
      <c r="KP34" s="102"/>
      <c r="KQ34" s="104" t="str">
        <f t="shared" si="157"/>
        <v/>
      </c>
      <c r="KR34" s="102"/>
      <c r="KS34" s="102"/>
      <c r="KT34" s="104" t="str">
        <f t="shared" si="158"/>
        <v/>
      </c>
      <c r="KU34" s="102"/>
      <c r="KV34" s="104" t="str">
        <f t="shared" si="159"/>
        <v/>
      </c>
      <c r="KW34" s="102"/>
      <c r="KX34" s="102"/>
      <c r="KY34" s="104" t="str">
        <f t="shared" si="160"/>
        <v/>
      </c>
      <c r="KZ34" s="102"/>
      <c r="LA34" s="104" t="str">
        <f t="shared" si="161"/>
        <v/>
      </c>
      <c r="LB34" s="102"/>
      <c r="LC34" s="102"/>
      <c r="LD34" s="104" t="str">
        <f t="shared" si="162"/>
        <v/>
      </c>
      <c r="LE34" s="102"/>
      <c r="LF34" s="104" t="str">
        <f t="shared" si="163"/>
        <v/>
      </c>
      <c r="LG34" s="104" t="str">
        <f t="shared" si="164"/>
        <v/>
      </c>
      <c r="LH34" s="104" t="str">
        <f t="shared" si="165"/>
        <v/>
      </c>
      <c r="LI34" s="104" t="str">
        <f t="shared" si="166"/>
        <v/>
      </c>
      <c r="LJ34" s="104" t="str">
        <f t="shared" si="167"/>
        <v/>
      </c>
      <c r="LK34" s="104" t="str">
        <f t="shared" si="168"/>
        <v/>
      </c>
      <c r="LL34" s="105" t="str">
        <f t="shared" si="169"/>
        <v/>
      </c>
      <c r="LM34" s="109" t="str">
        <f t="shared" si="170"/>
        <v/>
      </c>
      <c r="LN34" s="102"/>
      <c r="LO34" s="102"/>
      <c r="LP34" s="104" t="str">
        <f t="shared" si="171"/>
        <v/>
      </c>
      <c r="LQ34" s="102"/>
      <c r="LR34" s="104" t="str">
        <f t="shared" si="172"/>
        <v/>
      </c>
      <c r="LS34" s="102"/>
      <c r="LT34" s="102"/>
      <c r="LU34" s="104" t="str">
        <f t="shared" si="173"/>
        <v/>
      </c>
      <c r="LV34" s="102"/>
      <c r="LW34" s="104" t="str">
        <f t="shared" si="174"/>
        <v/>
      </c>
      <c r="LX34" s="102"/>
      <c r="LY34" s="102"/>
      <c r="LZ34" s="104" t="str">
        <f t="shared" si="175"/>
        <v/>
      </c>
      <c r="MA34" s="102"/>
      <c r="MB34" s="104" t="str">
        <f t="shared" si="176"/>
        <v/>
      </c>
      <c r="MC34" s="102"/>
      <c r="MD34" s="102"/>
      <c r="ME34" s="104" t="str">
        <f t="shared" si="177"/>
        <v/>
      </c>
      <c r="MF34" s="102"/>
      <c r="MG34" s="104" t="str">
        <f t="shared" si="178"/>
        <v/>
      </c>
      <c r="MH34" s="102"/>
      <c r="MI34" s="102"/>
      <c r="MJ34" s="104" t="str">
        <f t="shared" si="179"/>
        <v/>
      </c>
      <c r="MK34" s="102"/>
      <c r="ML34" s="104" t="str">
        <f t="shared" si="180"/>
        <v/>
      </c>
      <c r="MM34" s="104" t="str">
        <f t="shared" si="181"/>
        <v/>
      </c>
      <c r="MN34" s="104" t="str">
        <f t="shared" si="182"/>
        <v/>
      </c>
      <c r="MO34" s="104" t="str">
        <f t="shared" si="183"/>
        <v/>
      </c>
      <c r="MP34" s="104" t="str">
        <f t="shared" si="184"/>
        <v/>
      </c>
      <c r="MQ34" s="104" t="str">
        <f t="shared" si="185"/>
        <v/>
      </c>
      <c r="MR34" s="105" t="str">
        <f t="shared" si="186"/>
        <v/>
      </c>
      <c r="MS34" s="109" t="str">
        <f t="shared" si="187"/>
        <v/>
      </c>
      <c r="MT34" s="102"/>
      <c r="MU34" s="102"/>
      <c r="MV34" s="104" t="str">
        <f t="shared" si="188"/>
        <v/>
      </c>
      <c r="MW34" s="102"/>
      <c r="MX34" s="104" t="str">
        <f t="shared" si="189"/>
        <v/>
      </c>
      <c r="MY34" s="102"/>
      <c r="MZ34" s="102"/>
      <c r="NA34" s="104" t="str">
        <f t="shared" si="190"/>
        <v/>
      </c>
      <c r="NB34" s="102"/>
      <c r="NC34" s="104" t="str">
        <f t="shared" si="191"/>
        <v/>
      </c>
      <c r="ND34" s="102"/>
      <c r="NE34" s="102"/>
      <c r="NF34" s="104" t="str">
        <f t="shared" si="192"/>
        <v/>
      </c>
      <c r="NG34" s="102"/>
      <c r="NH34" s="104" t="str">
        <f t="shared" si="193"/>
        <v/>
      </c>
      <c r="NI34" s="102"/>
      <c r="NJ34" s="102"/>
      <c r="NK34" s="104" t="str">
        <f t="shared" si="194"/>
        <v/>
      </c>
      <c r="NL34" s="102"/>
      <c r="NM34" s="104" t="str">
        <f t="shared" si="195"/>
        <v/>
      </c>
      <c r="NN34" s="102"/>
      <c r="NO34" s="102"/>
      <c r="NP34" s="104" t="str">
        <f t="shared" si="196"/>
        <v/>
      </c>
      <c r="NQ34" s="102"/>
      <c r="NR34" s="104" t="str">
        <f t="shared" si="197"/>
        <v/>
      </c>
      <c r="NS34" s="104" t="str">
        <f t="shared" si="198"/>
        <v/>
      </c>
      <c r="NT34" s="104" t="str">
        <f t="shared" si="199"/>
        <v/>
      </c>
      <c r="NU34" s="104" t="str">
        <f t="shared" si="200"/>
        <v/>
      </c>
      <c r="NV34" s="104" t="str">
        <f t="shared" si="201"/>
        <v/>
      </c>
      <c r="NW34" s="104" t="str">
        <f t="shared" si="202"/>
        <v/>
      </c>
      <c r="NX34" s="105" t="str">
        <f t="shared" si="203"/>
        <v/>
      </c>
      <c r="NY34" s="109" t="str">
        <f t="shared" si="204"/>
        <v/>
      </c>
      <c r="OA34" s="104" t="str">
        <f t="shared" si="205"/>
        <v/>
      </c>
      <c r="OB34" s="104" t="str">
        <f t="shared" si="206"/>
        <v/>
      </c>
      <c r="OC34" s="104" t="str">
        <f t="shared" si="207"/>
        <v/>
      </c>
      <c r="OD34" s="104" t="str">
        <f t="shared" si="208"/>
        <v/>
      </c>
      <c r="OE34" s="104" t="str">
        <f t="shared" si="209"/>
        <v/>
      </c>
      <c r="OF34" s="104" t="str">
        <f t="shared" si="210"/>
        <v/>
      </c>
      <c r="OG34" s="104" t="str">
        <f t="shared" si="211"/>
        <v/>
      </c>
      <c r="OH34" s="104" t="str">
        <f t="shared" si="212"/>
        <v/>
      </c>
      <c r="OI34" s="104" t="str">
        <f t="shared" si="213"/>
        <v/>
      </c>
      <c r="OJ34" s="104" t="str">
        <f t="shared" si="214"/>
        <v/>
      </c>
      <c r="OK34" s="104" t="str">
        <f t="shared" si="215"/>
        <v/>
      </c>
      <c r="OL34" s="104" t="str">
        <f t="shared" si="216"/>
        <v/>
      </c>
      <c r="OM34" s="134"/>
      <c r="ON34" s="104" t="str">
        <f t="shared" si="217"/>
        <v/>
      </c>
      <c r="OO34" s="104" t="str">
        <f t="shared" si="218"/>
        <v/>
      </c>
      <c r="OP34" s="104" t="str">
        <f t="shared" si="219"/>
        <v/>
      </c>
      <c r="OQ34" s="104" t="str">
        <f t="shared" si="220"/>
        <v/>
      </c>
      <c r="OR34" s="105" t="str">
        <f t="shared" si="221"/>
        <v/>
      </c>
      <c r="OS34" s="105" t="str">
        <f t="shared" si="222"/>
        <v/>
      </c>
      <c r="OT34" s="134"/>
      <c r="OU34" s="109" t="str">
        <f t="shared" si="223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4"/>
        <v>16</v>
      </c>
      <c r="B35" s="195"/>
      <c r="C35" s="195"/>
      <c r="D35" s="195"/>
      <c r="E35" s="196"/>
      <c r="F35" s="102"/>
      <c r="G35" s="102"/>
      <c r="H35" s="104" t="str">
        <f t="shared" si="1"/>
        <v/>
      </c>
      <c r="I35" s="102"/>
      <c r="J35" s="104" t="str">
        <f t="shared" si="2"/>
        <v/>
      </c>
      <c r="K35" s="102"/>
      <c r="L35" s="102"/>
      <c r="M35" s="104" t="str">
        <f t="shared" si="3"/>
        <v/>
      </c>
      <c r="N35" s="102"/>
      <c r="O35" s="104" t="str">
        <f t="shared" si="4"/>
        <v/>
      </c>
      <c r="P35" s="102"/>
      <c r="Q35" s="102"/>
      <c r="R35" s="104" t="str">
        <f t="shared" si="5"/>
        <v/>
      </c>
      <c r="S35" s="102"/>
      <c r="T35" s="104" t="str">
        <f t="shared" si="6"/>
        <v/>
      </c>
      <c r="U35" s="102"/>
      <c r="V35" s="102"/>
      <c r="W35" s="104" t="str">
        <f t="shared" si="7"/>
        <v/>
      </c>
      <c r="X35" s="102"/>
      <c r="Y35" s="104" t="str">
        <f t="shared" si="8"/>
        <v/>
      </c>
      <c r="Z35" s="102"/>
      <c r="AA35" s="102"/>
      <c r="AB35" s="104" t="str">
        <f t="shared" si="9"/>
        <v/>
      </c>
      <c r="AC35" s="102"/>
      <c r="AD35" s="104" t="str">
        <f t="shared" si="10"/>
        <v/>
      </c>
      <c r="AE35" s="104" t="str">
        <f t="shared" si="11"/>
        <v/>
      </c>
      <c r="AF35" s="104" t="str">
        <f t="shared" si="12"/>
        <v/>
      </c>
      <c r="AG35" s="104" t="str">
        <f t="shared" si="13"/>
        <v/>
      </c>
      <c r="AH35" s="104" t="str">
        <f t="shared" si="14"/>
        <v/>
      </c>
      <c r="AI35" s="104" t="str">
        <f t="shared" si="15"/>
        <v/>
      </c>
      <c r="AJ35" s="105" t="str">
        <f t="shared" si="16"/>
        <v/>
      </c>
      <c r="AK35" s="109" t="str">
        <f t="shared" si="17"/>
        <v/>
      </c>
      <c r="AL35" s="102"/>
      <c r="AM35" s="102"/>
      <c r="AN35" s="104" t="str">
        <f t="shared" si="18"/>
        <v/>
      </c>
      <c r="AO35" s="102"/>
      <c r="AP35" s="104" t="str">
        <f t="shared" si="19"/>
        <v/>
      </c>
      <c r="AQ35" s="102"/>
      <c r="AR35" s="102"/>
      <c r="AS35" s="104" t="str">
        <f t="shared" si="20"/>
        <v/>
      </c>
      <c r="AT35" s="102"/>
      <c r="AU35" s="104" t="str">
        <f t="shared" si="21"/>
        <v/>
      </c>
      <c r="AV35" s="102"/>
      <c r="AW35" s="102"/>
      <c r="AX35" s="104" t="str">
        <f t="shared" si="22"/>
        <v/>
      </c>
      <c r="AY35" s="102"/>
      <c r="AZ35" s="104" t="str">
        <f t="shared" si="23"/>
        <v/>
      </c>
      <c r="BA35" s="102"/>
      <c r="BB35" s="102"/>
      <c r="BC35" s="104" t="str">
        <f t="shared" si="24"/>
        <v/>
      </c>
      <c r="BD35" s="102"/>
      <c r="BE35" s="104" t="str">
        <f t="shared" si="25"/>
        <v/>
      </c>
      <c r="BF35" s="102"/>
      <c r="BG35" s="102"/>
      <c r="BH35" s="104" t="str">
        <f t="shared" si="26"/>
        <v/>
      </c>
      <c r="BI35" s="102"/>
      <c r="BJ35" s="104" t="str">
        <f t="shared" si="27"/>
        <v/>
      </c>
      <c r="BK35" s="104" t="str">
        <f t="shared" si="28"/>
        <v/>
      </c>
      <c r="BL35" s="104" t="str">
        <f t="shared" si="29"/>
        <v/>
      </c>
      <c r="BM35" s="104" t="str">
        <f t="shared" si="30"/>
        <v/>
      </c>
      <c r="BN35" s="104" t="str">
        <f t="shared" si="31"/>
        <v/>
      </c>
      <c r="BO35" s="104" t="str">
        <f t="shared" si="32"/>
        <v/>
      </c>
      <c r="BP35" s="105" t="str">
        <f t="shared" si="33"/>
        <v/>
      </c>
      <c r="BQ35" s="109" t="str">
        <f t="shared" si="34"/>
        <v/>
      </c>
      <c r="BR35" s="102"/>
      <c r="BS35" s="102"/>
      <c r="BT35" s="104" t="str">
        <f t="shared" si="35"/>
        <v/>
      </c>
      <c r="BU35" s="102"/>
      <c r="BV35" s="104" t="str">
        <f t="shared" si="36"/>
        <v/>
      </c>
      <c r="BW35" s="102"/>
      <c r="BX35" s="102"/>
      <c r="BY35" s="104" t="str">
        <f t="shared" si="37"/>
        <v/>
      </c>
      <c r="BZ35" s="102"/>
      <c r="CA35" s="104" t="str">
        <f t="shared" si="38"/>
        <v/>
      </c>
      <c r="CB35" s="102"/>
      <c r="CC35" s="102"/>
      <c r="CD35" s="104" t="str">
        <f t="shared" si="39"/>
        <v/>
      </c>
      <c r="CE35" s="102"/>
      <c r="CF35" s="104" t="str">
        <f t="shared" si="40"/>
        <v/>
      </c>
      <c r="CG35" s="102"/>
      <c r="CH35" s="102"/>
      <c r="CI35" s="104" t="str">
        <f t="shared" si="41"/>
        <v/>
      </c>
      <c r="CJ35" s="102"/>
      <c r="CK35" s="104" t="str">
        <f t="shared" si="42"/>
        <v/>
      </c>
      <c r="CL35" s="102"/>
      <c r="CM35" s="102"/>
      <c r="CN35" s="104" t="str">
        <f t="shared" si="43"/>
        <v/>
      </c>
      <c r="CO35" s="102"/>
      <c r="CP35" s="104" t="str">
        <f t="shared" si="44"/>
        <v/>
      </c>
      <c r="CQ35" s="104" t="str">
        <f t="shared" si="45"/>
        <v/>
      </c>
      <c r="CR35" s="104" t="str">
        <f t="shared" si="46"/>
        <v/>
      </c>
      <c r="CS35" s="104" t="str">
        <f t="shared" si="47"/>
        <v/>
      </c>
      <c r="CT35" s="104" t="str">
        <f t="shared" si="48"/>
        <v/>
      </c>
      <c r="CU35" s="104" t="str">
        <f t="shared" si="49"/>
        <v/>
      </c>
      <c r="CV35" s="105" t="str">
        <f t="shared" si="50"/>
        <v/>
      </c>
      <c r="CW35" s="109" t="str">
        <f t="shared" si="51"/>
        <v/>
      </c>
      <c r="CX35" s="102"/>
      <c r="CY35" s="102"/>
      <c r="CZ35" s="104" t="str">
        <f t="shared" si="52"/>
        <v/>
      </c>
      <c r="DA35" s="102"/>
      <c r="DB35" s="104" t="str">
        <f t="shared" si="53"/>
        <v/>
      </c>
      <c r="DC35" s="102"/>
      <c r="DD35" s="102"/>
      <c r="DE35" s="104" t="str">
        <f t="shared" si="54"/>
        <v/>
      </c>
      <c r="DF35" s="102"/>
      <c r="DG35" s="104" t="str">
        <f t="shared" si="55"/>
        <v/>
      </c>
      <c r="DH35" s="102"/>
      <c r="DI35" s="102"/>
      <c r="DJ35" s="104" t="str">
        <f t="shared" si="56"/>
        <v/>
      </c>
      <c r="DK35" s="102"/>
      <c r="DL35" s="104" t="str">
        <f t="shared" si="57"/>
        <v/>
      </c>
      <c r="DM35" s="102"/>
      <c r="DN35" s="102"/>
      <c r="DO35" s="104" t="str">
        <f t="shared" si="58"/>
        <v/>
      </c>
      <c r="DP35" s="102"/>
      <c r="DQ35" s="104" t="str">
        <f t="shared" si="59"/>
        <v/>
      </c>
      <c r="DR35" s="102"/>
      <c r="DS35" s="102"/>
      <c r="DT35" s="104" t="str">
        <f t="shared" si="60"/>
        <v/>
      </c>
      <c r="DU35" s="102"/>
      <c r="DV35" s="104" t="str">
        <f t="shared" si="61"/>
        <v/>
      </c>
      <c r="DW35" s="104" t="str">
        <f t="shared" si="62"/>
        <v/>
      </c>
      <c r="DX35" s="104" t="str">
        <f t="shared" si="63"/>
        <v/>
      </c>
      <c r="DY35" s="104" t="str">
        <f t="shared" si="64"/>
        <v/>
      </c>
      <c r="DZ35" s="104" t="str">
        <f t="shared" si="65"/>
        <v/>
      </c>
      <c r="EA35" s="104" t="str">
        <f t="shared" si="66"/>
        <v/>
      </c>
      <c r="EB35" s="105" t="str">
        <f t="shared" si="67"/>
        <v/>
      </c>
      <c r="EC35" s="109" t="str">
        <f t="shared" si="68"/>
        <v/>
      </c>
      <c r="ED35" s="102"/>
      <c r="EE35" s="102"/>
      <c r="EF35" s="104" t="str">
        <f t="shared" si="69"/>
        <v/>
      </c>
      <c r="EG35" s="102"/>
      <c r="EH35" s="104" t="str">
        <f t="shared" si="70"/>
        <v/>
      </c>
      <c r="EI35" s="102"/>
      <c r="EJ35" s="102"/>
      <c r="EK35" s="104" t="str">
        <f t="shared" si="71"/>
        <v/>
      </c>
      <c r="EL35" s="102"/>
      <c r="EM35" s="104" t="str">
        <f t="shared" si="72"/>
        <v/>
      </c>
      <c r="EN35" s="102"/>
      <c r="EO35" s="102"/>
      <c r="EP35" s="104" t="str">
        <f t="shared" si="73"/>
        <v/>
      </c>
      <c r="EQ35" s="102"/>
      <c r="ER35" s="104" t="str">
        <f t="shared" si="74"/>
        <v/>
      </c>
      <c r="ES35" s="102"/>
      <c r="ET35" s="102"/>
      <c r="EU35" s="104" t="str">
        <f t="shared" si="75"/>
        <v/>
      </c>
      <c r="EV35" s="102"/>
      <c r="EW35" s="104" t="str">
        <f t="shared" si="76"/>
        <v/>
      </c>
      <c r="EX35" s="102"/>
      <c r="EY35" s="102"/>
      <c r="EZ35" s="104" t="str">
        <f t="shared" si="77"/>
        <v/>
      </c>
      <c r="FA35" s="102"/>
      <c r="FB35" s="104" t="str">
        <f t="shared" si="78"/>
        <v/>
      </c>
      <c r="FC35" s="104" t="str">
        <f t="shared" si="79"/>
        <v/>
      </c>
      <c r="FD35" s="104" t="str">
        <f t="shared" si="80"/>
        <v/>
      </c>
      <c r="FE35" s="104" t="str">
        <f t="shared" si="81"/>
        <v/>
      </c>
      <c r="FF35" s="104" t="str">
        <f t="shared" si="82"/>
        <v/>
      </c>
      <c r="FG35" s="104" t="str">
        <f t="shared" si="83"/>
        <v/>
      </c>
      <c r="FH35" s="105" t="str">
        <f t="shared" si="84"/>
        <v/>
      </c>
      <c r="FI35" s="109" t="str">
        <f t="shared" si="85"/>
        <v/>
      </c>
      <c r="FJ35" s="102"/>
      <c r="FK35" s="102"/>
      <c r="FL35" s="104" t="str">
        <f t="shared" si="86"/>
        <v/>
      </c>
      <c r="FM35" s="102"/>
      <c r="FN35" s="104" t="str">
        <f t="shared" si="87"/>
        <v/>
      </c>
      <c r="FO35" s="102"/>
      <c r="FP35" s="102"/>
      <c r="FQ35" s="104" t="str">
        <f t="shared" si="88"/>
        <v/>
      </c>
      <c r="FR35" s="102"/>
      <c r="FS35" s="104" t="str">
        <f t="shared" si="89"/>
        <v/>
      </c>
      <c r="FT35" s="102"/>
      <c r="FU35" s="102"/>
      <c r="FV35" s="104" t="str">
        <f t="shared" si="90"/>
        <v/>
      </c>
      <c r="FW35" s="102"/>
      <c r="FX35" s="104" t="str">
        <f t="shared" si="91"/>
        <v/>
      </c>
      <c r="FY35" s="102"/>
      <c r="FZ35" s="102"/>
      <c r="GA35" s="104" t="str">
        <f t="shared" si="92"/>
        <v/>
      </c>
      <c r="GB35" s="102"/>
      <c r="GC35" s="104" t="str">
        <f t="shared" si="93"/>
        <v/>
      </c>
      <c r="GD35" s="102"/>
      <c r="GE35" s="102"/>
      <c r="GF35" s="104" t="str">
        <f t="shared" si="94"/>
        <v/>
      </c>
      <c r="GG35" s="102"/>
      <c r="GH35" s="104" t="str">
        <f t="shared" si="95"/>
        <v/>
      </c>
      <c r="GI35" s="104" t="str">
        <f t="shared" si="96"/>
        <v/>
      </c>
      <c r="GJ35" s="104" t="str">
        <f t="shared" si="97"/>
        <v/>
      </c>
      <c r="GK35" s="104" t="str">
        <f t="shared" si="98"/>
        <v/>
      </c>
      <c r="GL35" s="104" t="str">
        <f t="shared" si="99"/>
        <v/>
      </c>
      <c r="GM35" s="104" t="str">
        <f t="shared" si="100"/>
        <v/>
      </c>
      <c r="GN35" s="105" t="str">
        <f t="shared" si="101"/>
        <v/>
      </c>
      <c r="GO35" s="109" t="str">
        <f t="shared" si="102"/>
        <v/>
      </c>
      <c r="GP35" s="102"/>
      <c r="GQ35" s="102"/>
      <c r="GR35" s="104" t="str">
        <f t="shared" si="103"/>
        <v/>
      </c>
      <c r="GS35" s="102"/>
      <c r="GT35" s="104" t="str">
        <f t="shared" si="104"/>
        <v/>
      </c>
      <c r="GU35" s="102"/>
      <c r="GV35" s="102"/>
      <c r="GW35" s="104" t="str">
        <f t="shared" si="105"/>
        <v/>
      </c>
      <c r="GX35" s="102"/>
      <c r="GY35" s="104" t="str">
        <f t="shared" si="106"/>
        <v/>
      </c>
      <c r="GZ35" s="102"/>
      <c r="HA35" s="102"/>
      <c r="HB35" s="104" t="str">
        <f t="shared" si="107"/>
        <v/>
      </c>
      <c r="HC35" s="102"/>
      <c r="HD35" s="104" t="str">
        <f t="shared" si="108"/>
        <v/>
      </c>
      <c r="HE35" s="102"/>
      <c r="HF35" s="102"/>
      <c r="HG35" s="104" t="str">
        <f t="shared" si="109"/>
        <v/>
      </c>
      <c r="HH35" s="102"/>
      <c r="HI35" s="104" t="str">
        <f t="shared" si="110"/>
        <v/>
      </c>
      <c r="HJ35" s="102"/>
      <c r="HK35" s="102"/>
      <c r="HL35" s="104" t="str">
        <f t="shared" si="111"/>
        <v/>
      </c>
      <c r="HM35" s="102"/>
      <c r="HN35" s="104" t="str">
        <f t="shared" si="112"/>
        <v/>
      </c>
      <c r="HO35" s="104" t="str">
        <f t="shared" si="113"/>
        <v/>
      </c>
      <c r="HP35" s="104" t="str">
        <f t="shared" si="114"/>
        <v/>
      </c>
      <c r="HQ35" s="104" t="str">
        <f t="shared" si="115"/>
        <v/>
      </c>
      <c r="HR35" s="104" t="str">
        <f t="shared" si="116"/>
        <v/>
      </c>
      <c r="HS35" s="104" t="str">
        <f t="shared" si="117"/>
        <v/>
      </c>
      <c r="HT35" s="105" t="str">
        <f t="shared" si="118"/>
        <v/>
      </c>
      <c r="HU35" s="109" t="str">
        <f t="shared" si="119"/>
        <v/>
      </c>
      <c r="HV35" s="102"/>
      <c r="HW35" s="102"/>
      <c r="HX35" s="104" t="str">
        <f t="shared" si="120"/>
        <v/>
      </c>
      <c r="HY35" s="102"/>
      <c r="HZ35" s="104" t="str">
        <f t="shared" si="121"/>
        <v/>
      </c>
      <c r="IA35" s="102"/>
      <c r="IB35" s="102"/>
      <c r="IC35" s="104" t="str">
        <f t="shared" si="122"/>
        <v/>
      </c>
      <c r="ID35" s="102"/>
      <c r="IE35" s="104" t="str">
        <f t="shared" si="123"/>
        <v/>
      </c>
      <c r="IF35" s="102"/>
      <c r="IG35" s="102"/>
      <c r="IH35" s="104" t="str">
        <f t="shared" si="124"/>
        <v/>
      </c>
      <c r="II35" s="102"/>
      <c r="IJ35" s="104" t="str">
        <f t="shared" si="125"/>
        <v/>
      </c>
      <c r="IK35" s="102"/>
      <c r="IL35" s="102"/>
      <c r="IM35" s="104" t="str">
        <f t="shared" si="126"/>
        <v/>
      </c>
      <c r="IN35" s="102"/>
      <c r="IO35" s="104" t="str">
        <f t="shared" si="127"/>
        <v/>
      </c>
      <c r="IP35" s="102"/>
      <c r="IQ35" s="102"/>
      <c r="IR35" s="104" t="str">
        <f t="shared" si="128"/>
        <v/>
      </c>
      <c r="IS35" s="102"/>
      <c r="IT35" s="104" t="str">
        <f t="shared" si="129"/>
        <v/>
      </c>
      <c r="IU35" s="104" t="str">
        <f t="shared" si="130"/>
        <v/>
      </c>
      <c r="IV35" s="104" t="str">
        <f t="shared" si="131"/>
        <v/>
      </c>
      <c r="IW35" s="104" t="str">
        <f t="shared" si="132"/>
        <v/>
      </c>
      <c r="IX35" s="104" t="str">
        <f t="shared" si="133"/>
        <v/>
      </c>
      <c r="IY35" s="104" t="str">
        <f t="shared" si="134"/>
        <v/>
      </c>
      <c r="IZ35" s="105" t="str">
        <f t="shared" si="135"/>
        <v/>
      </c>
      <c r="JA35" s="109" t="str">
        <f t="shared" si="136"/>
        <v/>
      </c>
      <c r="JB35" s="102"/>
      <c r="JC35" s="102"/>
      <c r="JD35" s="104" t="str">
        <f t="shared" si="137"/>
        <v/>
      </c>
      <c r="JE35" s="102"/>
      <c r="JF35" s="104" t="str">
        <f t="shared" si="138"/>
        <v/>
      </c>
      <c r="JG35" s="102"/>
      <c r="JH35" s="102"/>
      <c r="JI35" s="104" t="str">
        <f t="shared" si="139"/>
        <v/>
      </c>
      <c r="JJ35" s="102"/>
      <c r="JK35" s="104" t="str">
        <f t="shared" si="140"/>
        <v/>
      </c>
      <c r="JL35" s="102"/>
      <c r="JM35" s="102"/>
      <c r="JN35" s="104" t="str">
        <f t="shared" si="141"/>
        <v/>
      </c>
      <c r="JO35" s="102"/>
      <c r="JP35" s="104" t="str">
        <f t="shared" si="142"/>
        <v/>
      </c>
      <c r="JQ35" s="102"/>
      <c r="JR35" s="102"/>
      <c r="JS35" s="104" t="str">
        <f t="shared" si="143"/>
        <v/>
      </c>
      <c r="JT35" s="102"/>
      <c r="JU35" s="104" t="str">
        <f t="shared" si="144"/>
        <v/>
      </c>
      <c r="JV35" s="102"/>
      <c r="JW35" s="102"/>
      <c r="JX35" s="104" t="str">
        <f t="shared" si="145"/>
        <v/>
      </c>
      <c r="JY35" s="102"/>
      <c r="JZ35" s="104" t="str">
        <f t="shared" si="146"/>
        <v/>
      </c>
      <c r="KA35" s="104" t="str">
        <f t="shared" si="147"/>
        <v/>
      </c>
      <c r="KB35" s="104" t="str">
        <f t="shared" si="148"/>
        <v/>
      </c>
      <c r="KC35" s="104" t="str">
        <f t="shared" si="149"/>
        <v/>
      </c>
      <c r="KD35" s="104" t="str">
        <f t="shared" si="150"/>
        <v/>
      </c>
      <c r="KE35" s="104" t="str">
        <f t="shared" si="151"/>
        <v/>
      </c>
      <c r="KF35" s="105" t="str">
        <f t="shared" si="152"/>
        <v/>
      </c>
      <c r="KG35" s="109" t="str">
        <f t="shared" si="153"/>
        <v/>
      </c>
      <c r="KH35" s="102"/>
      <c r="KI35" s="102"/>
      <c r="KJ35" s="104" t="str">
        <f t="shared" si="154"/>
        <v/>
      </c>
      <c r="KK35" s="102"/>
      <c r="KL35" s="104" t="str">
        <f t="shared" si="155"/>
        <v/>
      </c>
      <c r="KM35" s="102"/>
      <c r="KN35" s="102"/>
      <c r="KO35" s="104" t="str">
        <f t="shared" si="156"/>
        <v/>
      </c>
      <c r="KP35" s="102"/>
      <c r="KQ35" s="104" t="str">
        <f t="shared" si="157"/>
        <v/>
      </c>
      <c r="KR35" s="102"/>
      <c r="KS35" s="102"/>
      <c r="KT35" s="104" t="str">
        <f t="shared" si="158"/>
        <v/>
      </c>
      <c r="KU35" s="102"/>
      <c r="KV35" s="104" t="str">
        <f t="shared" si="159"/>
        <v/>
      </c>
      <c r="KW35" s="102"/>
      <c r="KX35" s="102"/>
      <c r="KY35" s="104" t="str">
        <f t="shared" si="160"/>
        <v/>
      </c>
      <c r="KZ35" s="102"/>
      <c r="LA35" s="104" t="str">
        <f t="shared" si="161"/>
        <v/>
      </c>
      <c r="LB35" s="102"/>
      <c r="LC35" s="102"/>
      <c r="LD35" s="104" t="str">
        <f t="shared" si="162"/>
        <v/>
      </c>
      <c r="LE35" s="102"/>
      <c r="LF35" s="104" t="str">
        <f t="shared" si="163"/>
        <v/>
      </c>
      <c r="LG35" s="104" t="str">
        <f t="shared" si="164"/>
        <v/>
      </c>
      <c r="LH35" s="104" t="str">
        <f t="shared" si="165"/>
        <v/>
      </c>
      <c r="LI35" s="104" t="str">
        <f t="shared" si="166"/>
        <v/>
      </c>
      <c r="LJ35" s="104" t="str">
        <f t="shared" si="167"/>
        <v/>
      </c>
      <c r="LK35" s="104" t="str">
        <f t="shared" si="168"/>
        <v/>
      </c>
      <c r="LL35" s="105" t="str">
        <f t="shared" si="169"/>
        <v/>
      </c>
      <c r="LM35" s="109" t="str">
        <f t="shared" si="170"/>
        <v/>
      </c>
      <c r="LN35" s="102"/>
      <c r="LO35" s="102"/>
      <c r="LP35" s="104" t="str">
        <f t="shared" si="171"/>
        <v/>
      </c>
      <c r="LQ35" s="102"/>
      <c r="LR35" s="104" t="str">
        <f t="shared" si="172"/>
        <v/>
      </c>
      <c r="LS35" s="102"/>
      <c r="LT35" s="102"/>
      <c r="LU35" s="104" t="str">
        <f t="shared" si="173"/>
        <v/>
      </c>
      <c r="LV35" s="102"/>
      <c r="LW35" s="104" t="str">
        <f t="shared" si="174"/>
        <v/>
      </c>
      <c r="LX35" s="102"/>
      <c r="LY35" s="102"/>
      <c r="LZ35" s="104" t="str">
        <f t="shared" si="175"/>
        <v/>
      </c>
      <c r="MA35" s="102"/>
      <c r="MB35" s="104" t="str">
        <f t="shared" si="176"/>
        <v/>
      </c>
      <c r="MC35" s="102"/>
      <c r="MD35" s="102"/>
      <c r="ME35" s="104" t="str">
        <f t="shared" si="177"/>
        <v/>
      </c>
      <c r="MF35" s="102"/>
      <c r="MG35" s="104" t="str">
        <f t="shared" si="178"/>
        <v/>
      </c>
      <c r="MH35" s="102"/>
      <c r="MI35" s="102"/>
      <c r="MJ35" s="104" t="str">
        <f t="shared" si="179"/>
        <v/>
      </c>
      <c r="MK35" s="102"/>
      <c r="ML35" s="104" t="str">
        <f t="shared" si="180"/>
        <v/>
      </c>
      <c r="MM35" s="104" t="str">
        <f t="shared" si="181"/>
        <v/>
      </c>
      <c r="MN35" s="104" t="str">
        <f t="shared" si="182"/>
        <v/>
      </c>
      <c r="MO35" s="104" t="str">
        <f t="shared" si="183"/>
        <v/>
      </c>
      <c r="MP35" s="104" t="str">
        <f t="shared" si="184"/>
        <v/>
      </c>
      <c r="MQ35" s="104" t="str">
        <f t="shared" si="185"/>
        <v/>
      </c>
      <c r="MR35" s="105" t="str">
        <f t="shared" si="186"/>
        <v/>
      </c>
      <c r="MS35" s="109" t="str">
        <f t="shared" si="187"/>
        <v/>
      </c>
      <c r="MT35" s="102"/>
      <c r="MU35" s="102"/>
      <c r="MV35" s="104" t="str">
        <f t="shared" si="188"/>
        <v/>
      </c>
      <c r="MW35" s="102"/>
      <c r="MX35" s="104" t="str">
        <f t="shared" si="189"/>
        <v/>
      </c>
      <c r="MY35" s="102"/>
      <c r="MZ35" s="102"/>
      <c r="NA35" s="104" t="str">
        <f t="shared" si="190"/>
        <v/>
      </c>
      <c r="NB35" s="102"/>
      <c r="NC35" s="104" t="str">
        <f t="shared" si="191"/>
        <v/>
      </c>
      <c r="ND35" s="102"/>
      <c r="NE35" s="102"/>
      <c r="NF35" s="104" t="str">
        <f t="shared" si="192"/>
        <v/>
      </c>
      <c r="NG35" s="102"/>
      <c r="NH35" s="104" t="str">
        <f t="shared" si="193"/>
        <v/>
      </c>
      <c r="NI35" s="102"/>
      <c r="NJ35" s="102"/>
      <c r="NK35" s="104" t="str">
        <f t="shared" si="194"/>
        <v/>
      </c>
      <c r="NL35" s="102"/>
      <c r="NM35" s="104" t="str">
        <f t="shared" si="195"/>
        <v/>
      </c>
      <c r="NN35" s="102"/>
      <c r="NO35" s="102"/>
      <c r="NP35" s="104" t="str">
        <f t="shared" si="196"/>
        <v/>
      </c>
      <c r="NQ35" s="102"/>
      <c r="NR35" s="104" t="str">
        <f t="shared" si="197"/>
        <v/>
      </c>
      <c r="NS35" s="104" t="str">
        <f t="shared" si="198"/>
        <v/>
      </c>
      <c r="NT35" s="104" t="str">
        <f t="shared" si="199"/>
        <v/>
      </c>
      <c r="NU35" s="104" t="str">
        <f t="shared" si="200"/>
        <v/>
      </c>
      <c r="NV35" s="104" t="str">
        <f t="shared" si="201"/>
        <v/>
      </c>
      <c r="NW35" s="104" t="str">
        <f t="shared" si="202"/>
        <v/>
      </c>
      <c r="NX35" s="105" t="str">
        <f t="shared" si="203"/>
        <v/>
      </c>
      <c r="NY35" s="109" t="str">
        <f t="shared" si="204"/>
        <v/>
      </c>
      <c r="OA35" s="104" t="str">
        <f t="shared" si="205"/>
        <v/>
      </c>
      <c r="OB35" s="104" t="str">
        <f t="shared" si="206"/>
        <v/>
      </c>
      <c r="OC35" s="104" t="str">
        <f t="shared" si="207"/>
        <v/>
      </c>
      <c r="OD35" s="104" t="str">
        <f t="shared" si="208"/>
        <v/>
      </c>
      <c r="OE35" s="104" t="str">
        <f t="shared" si="209"/>
        <v/>
      </c>
      <c r="OF35" s="104" t="str">
        <f t="shared" si="210"/>
        <v/>
      </c>
      <c r="OG35" s="104" t="str">
        <f t="shared" si="211"/>
        <v/>
      </c>
      <c r="OH35" s="104" t="str">
        <f t="shared" si="212"/>
        <v/>
      </c>
      <c r="OI35" s="104" t="str">
        <f t="shared" si="213"/>
        <v/>
      </c>
      <c r="OJ35" s="104" t="str">
        <f t="shared" si="214"/>
        <v/>
      </c>
      <c r="OK35" s="104" t="str">
        <f t="shared" si="215"/>
        <v/>
      </c>
      <c r="OL35" s="104" t="str">
        <f t="shared" si="216"/>
        <v/>
      </c>
      <c r="OM35" s="134"/>
      <c r="ON35" s="104" t="str">
        <f t="shared" si="217"/>
        <v/>
      </c>
      <c r="OO35" s="104" t="str">
        <f t="shared" si="218"/>
        <v/>
      </c>
      <c r="OP35" s="104" t="str">
        <f t="shared" si="219"/>
        <v/>
      </c>
      <c r="OQ35" s="104" t="str">
        <f t="shared" si="220"/>
        <v/>
      </c>
      <c r="OR35" s="105" t="str">
        <f t="shared" si="221"/>
        <v/>
      </c>
      <c r="OS35" s="105" t="str">
        <f t="shared" si="222"/>
        <v/>
      </c>
      <c r="OT35" s="134"/>
      <c r="OU35" s="109" t="str">
        <f t="shared" si="223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24"/>
        <v>17</v>
      </c>
      <c r="B36" s="195"/>
      <c r="C36" s="195"/>
      <c r="D36" s="195"/>
      <c r="E36" s="196"/>
      <c r="F36" s="102"/>
      <c r="G36" s="102"/>
      <c r="H36" s="104" t="str">
        <f t="shared" si="1"/>
        <v/>
      </c>
      <c r="I36" s="102"/>
      <c r="J36" s="104" t="str">
        <f t="shared" si="2"/>
        <v/>
      </c>
      <c r="K36" s="102"/>
      <c r="L36" s="102"/>
      <c r="M36" s="104" t="str">
        <f t="shared" si="3"/>
        <v/>
      </c>
      <c r="N36" s="102"/>
      <c r="O36" s="104" t="str">
        <f t="shared" si="4"/>
        <v/>
      </c>
      <c r="P36" s="102"/>
      <c r="Q36" s="102"/>
      <c r="R36" s="104" t="str">
        <f t="shared" si="5"/>
        <v/>
      </c>
      <c r="S36" s="102"/>
      <c r="T36" s="104" t="str">
        <f t="shared" si="6"/>
        <v/>
      </c>
      <c r="U36" s="102"/>
      <c r="V36" s="102"/>
      <c r="W36" s="104" t="str">
        <f t="shared" si="7"/>
        <v/>
      </c>
      <c r="X36" s="102"/>
      <c r="Y36" s="104" t="str">
        <f t="shared" si="8"/>
        <v/>
      </c>
      <c r="Z36" s="102"/>
      <c r="AA36" s="102"/>
      <c r="AB36" s="104" t="str">
        <f t="shared" si="9"/>
        <v/>
      </c>
      <c r="AC36" s="102"/>
      <c r="AD36" s="104" t="str">
        <f t="shared" si="10"/>
        <v/>
      </c>
      <c r="AE36" s="104" t="str">
        <f t="shared" si="11"/>
        <v/>
      </c>
      <c r="AF36" s="104" t="str">
        <f t="shared" si="12"/>
        <v/>
      </c>
      <c r="AG36" s="104" t="str">
        <f t="shared" si="13"/>
        <v/>
      </c>
      <c r="AH36" s="104" t="str">
        <f t="shared" si="14"/>
        <v/>
      </c>
      <c r="AI36" s="104" t="str">
        <f t="shared" si="15"/>
        <v/>
      </c>
      <c r="AJ36" s="105" t="str">
        <f t="shared" si="16"/>
        <v/>
      </c>
      <c r="AK36" s="109" t="str">
        <f t="shared" si="17"/>
        <v/>
      </c>
      <c r="AL36" s="102"/>
      <c r="AM36" s="102"/>
      <c r="AN36" s="104" t="str">
        <f t="shared" si="18"/>
        <v/>
      </c>
      <c r="AO36" s="102"/>
      <c r="AP36" s="104" t="str">
        <f t="shared" si="19"/>
        <v/>
      </c>
      <c r="AQ36" s="102"/>
      <c r="AR36" s="102"/>
      <c r="AS36" s="104" t="str">
        <f t="shared" si="20"/>
        <v/>
      </c>
      <c r="AT36" s="102"/>
      <c r="AU36" s="104" t="str">
        <f t="shared" si="21"/>
        <v/>
      </c>
      <c r="AV36" s="102"/>
      <c r="AW36" s="102"/>
      <c r="AX36" s="104" t="str">
        <f t="shared" si="22"/>
        <v/>
      </c>
      <c r="AY36" s="102"/>
      <c r="AZ36" s="104" t="str">
        <f t="shared" si="23"/>
        <v/>
      </c>
      <c r="BA36" s="102"/>
      <c r="BB36" s="102"/>
      <c r="BC36" s="104" t="str">
        <f t="shared" si="24"/>
        <v/>
      </c>
      <c r="BD36" s="102"/>
      <c r="BE36" s="104" t="str">
        <f t="shared" si="25"/>
        <v/>
      </c>
      <c r="BF36" s="102"/>
      <c r="BG36" s="102"/>
      <c r="BH36" s="104" t="str">
        <f t="shared" si="26"/>
        <v/>
      </c>
      <c r="BI36" s="102"/>
      <c r="BJ36" s="104" t="str">
        <f t="shared" si="27"/>
        <v/>
      </c>
      <c r="BK36" s="104" t="str">
        <f t="shared" si="28"/>
        <v/>
      </c>
      <c r="BL36" s="104" t="str">
        <f t="shared" si="29"/>
        <v/>
      </c>
      <c r="BM36" s="104" t="str">
        <f t="shared" si="30"/>
        <v/>
      </c>
      <c r="BN36" s="104" t="str">
        <f t="shared" si="31"/>
        <v/>
      </c>
      <c r="BO36" s="104" t="str">
        <f t="shared" si="32"/>
        <v/>
      </c>
      <c r="BP36" s="105" t="str">
        <f t="shared" si="33"/>
        <v/>
      </c>
      <c r="BQ36" s="109" t="str">
        <f t="shared" si="34"/>
        <v/>
      </c>
      <c r="BR36" s="102"/>
      <c r="BS36" s="102"/>
      <c r="BT36" s="104" t="str">
        <f t="shared" si="35"/>
        <v/>
      </c>
      <c r="BU36" s="102"/>
      <c r="BV36" s="104" t="str">
        <f t="shared" si="36"/>
        <v/>
      </c>
      <c r="BW36" s="102"/>
      <c r="BX36" s="102"/>
      <c r="BY36" s="104" t="str">
        <f t="shared" si="37"/>
        <v/>
      </c>
      <c r="BZ36" s="102"/>
      <c r="CA36" s="104" t="str">
        <f t="shared" si="38"/>
        <v/>
      </c>
      <c r="CB36" s="102"/>
      <c r="CC36" s="102"/>
      <c r="CD36" s="104" t="str">
        <f t="shared" si="39"/>
        <v/>
      </c>
      <c r="CE36" s="102"/>
      <c r="CF36" s="104" t="str">
        <f t="shared" si="40"/>
        <v/>
      </c>
      <c r="CG36" s="102"/>
      <c r="CH36" s="102"/>
      <c r="CI36" s="104" t="str">
        <f t="shared" si="41"/>
        <v/>
      </c>
      <c r="CJ36" s="102"/>
      <c r="CK36" s="104" t="str">
        <f t="shared" si="42"/>
        <v/>
      </c>
      <c r="CL36" s="102"/>
      <c r="CM36" s="102"/>
      <c r="CN36" s="104" t="str">
        <f t="shared" si="43"/>
        <v/>
      </c>
      <c r="CO36" s="102"/>
      <c r="CP36" s="104" t="str">
        <f t="shared" si="44"/>
        <v/>
      </c>
      <c r="CQ36" s="104" t="str">
        <f t="shared" si="45"/>
        <v/>
      </c>
      <c r="CR36" s="104" t="str">
        <f t="shared" si="46"/>
        <v/>
      </c>
      <c r="CS36" s="104" t="str">
        <f t="shared" si="47"/>
        <v/>
      </c>
      <c r="CT36" s="104" t="str">
        <f t="shared" si="48"/>
        <v/>
      </c>
      <c r="CU36" s="104" t="str">
        <f t="shared" si="49"/>
        <v/>
      </c>
      <c r="CV36" s="105" t="str">
        <f t="shared" si="50"/>
        <v/>
      </c>
      <c r="CW36" s="109" t="str">
        <f t="shared" si="51"/>
        <v/>
      </c>
      <c r="CX36" s="102"/>
      <c r="CY36" s="102"/>
      <c r="CZ36" s="104" t="str">
        <f t="shared" si="52"/>
        <v/>
      </c>
      <c r="DA36" s="102"/>
      <c r="DB36" s="104" t="str">
        <f t="shared" si="53"/>
        <v/>
      </c>
      <c r="DC36" s="102"/>
      <c r="DD36" s="102"/>
      <c r="DE36" s="104" t="str">
        <f t="shared" si="54"/>
        <v/>
      </c>
      <c r="DF36" s="102"/>
      <c r="DG36" s="104" t="str">
        <f t="shared" si="55"/>
        <v/>
      </c>
      <c r="DH36" s="102"/>
      <c r="DI36" s="102"/>
      <c r="DJ36" s="104" t="str">
        <f t="shared" si="56"/>
        <v/>
      </c>
      <c r="DK36" s="102"/>
      <c r="DL36" s="104" t="str">
        <f t="shared" si="57"/>
        <v/>
      </c>
      <c r="DM36" s="102"/>
      <c r="DN36" s="102"/>
      <c r="DO36" s="104" t="str">
        <f t="shared" si="58"/>
        <v/>
      </c>
      <c r="DP36" s="102"/>
      <c r="DQ36" s="104" t="str">
        <f t="shared" si="59"/>
        <v/>
      </c>
      <c r="DR36" s="102"/>
      <c r="DS36" s="102"/>
      <c r="DT36" s="104" t="str">
        <f t="shared" si="60"/>
        <v/>
      </c>
      <c r="DU36" s="102"/>
      <c r="DV36" s="104" t="str">
        <f t="shared" si="61"/>
        <v/>
      </c>
      <c r="DW36" s="104" t="str">
        <f t="shared" si="62"/>
        <v/>
      </c>
      <c r="DX36" s="104" t="str">
        <f t="shared" si="63"/>
        <v/>
      </c>
      <c r="DY36" s="104" t="str">
        <f t="shared" si="64"/>
        <v/>
      </c>
      <c r="DZ36" s="104" t="str">
        <f t="shared" si="65"/>
        <v/>
      </c>
      <c r="EA36" s="104" t="str">
        <f t="shared" si="66"/>
        <v/>
      </c>
      <c r="EB36" s="105" t="str">
        <f t="shared" si="67"/>
        <v/>
      </c>
      <c r="EC36" s="109" t="str">
        <f t="shared" si="68"/>
        <v/>
      </c>
      <c r="ED36" s="102"/>
      <c r="EE36" s="102"/>
      <c r="EF36" s="104" t="str">
        <f t="shared" si="69"/>
        <v/>
      </c>
      <c r="EG36" s="102"/>
      <c r="EH36" s="104" t="str">
        <f t="shared" si="70"/>
        <v/>
      </c>
      <c r="EI36" s="102"/>
      <c r="EJ36" s="102"/>
      <c r="EK36" s="104" t="str">
        <f t="shared" si="71"/>
        <v/>
      </c>
      <c r="EL36" s="102"/>
      <c r="EM36" s="104" t="str">
        <f t="shared" si="72"/>
        <v/>
      </c>
      <c r="EN36" s="102"/>
      <c r="EO36" s="102"/>
      <c r="EP36" s="104" t="str">
        <f t="shared" si="73"/>
        <v/>
      </c>
      <c r="EQ36" s="102"/>
      <c r="ER36" s="104" t="str">
        <f t="shared" si="74"/>
        <v/>
      </c>
      <c r="ES36" s="102"/>
      <c r="ET36" s="102"/>
      <c r="EU36" s="104" t="str">
        <f t="shared" si="75"/>
        <v/>
      </c>
      <c r="EV36" s="102"/>
      <c r="EW36" s="104" t="str">
        <f t="shared" si="76"/>
        <v/>
      </c>
      <c r="EX36" s="102"/>
      <c r="EY36" s="102"/>
      <c r="EZ36" s="104" t="str">
        <f t="shared" si="77"/>
        <v/>
      </c>
      <c r="FA36" s="102"/>
      <c r="FB36" s="104" t="str">
        <f t="shared" si="78"/>
        <v/>
      </c>
      <c r="FC36" s="104" t="str">
        <f t="shared" si="79"/>
        <v/>
      </c>
      <c r="FD36" s="104" t="str">
        <f t="shared" si="80"/>
        <v/>
      </c>
      <c r="FE36" s="104" t="str">
        <f t="shared" si="81"/>
        <v/>
      </c>
      <c r="FF36" s="104" t="str">
        <f t="shared" si="82"/>
        <v/>
      </c>
      <c r="FG36" s="104" t="str">
        <f t="shared" si="83"/>
        <v/>
      </c>
      <c r="FH36" s="105" t="str">
        <f t="shared" si="84"/>
        <v/>
      </c>
      <c r="FI36" s="109" t="str">
        <f t="shared" si="85"/>
        <v/>
      </c>
      <c r="FJ36" s="102"/>
      <c r="FK36" s="102"/>
      <c r="FL36" s="104" t="str">
        <f t="shared" si="86"/>
        <v/>
      </c>
      <c r="FM36" s="102"/>
      <c r="FN36" s="104" t="str">
        <f t="shared" si="87"/>
        <v/>
      </c>
      <c r="FO36" s="102"/>
      <c r="FP36" s="102"/>
      <c r="FQ36" s="104" t="str">
        <f t="shared" si="88"/>
        <v/>
      </c>
      <c r="FR36" s="102"/>
      <c r="FS36" s="104" t="str">
        <f t="shared" si="89"/>
        <v/>
      </c>
      <c r="FT36" s="102"/>
      <c r="FU36" s="102"/>
      <c r="FV36" s="104" t="str">
        <f t="shared" si="90"/>
        <v/>
      </c>
      <c r="FW36" s="102"/>
      <c r="FX36" s="104" t="str">
        <f t="shared" si="91"/>
        <v/>
      </c>
      <c r="FY36" s="102"/>
      <c r="FZ36" s="102"/>
      <c r="GA36" s="104" t="str">
        <f t="shared" si="92"/>
        <v/>
      </c>
      <c r="GB36" s="102"/>
      <c r="GC36" s="104" t="str">
        <f t="shared" si="93"/>
        <v/>
      </c>
      <c r="GD36" s="102"/>
      <c r="GE36" s="102"/>
      <c r="GF36" s="104" t="str">
        <f t="shared" si="94"/>
        <v/>
      </c>
      <c r="GG36" s="102"/>
      <c r="GH36" s="104" t="str">
        <f t="shared" si="95"/>
        <v/>
      </c>
      <c r="GI36" s="104" t="str">
        <f t="shared" si="96"/>
        <v/>
      </c>
      <c r="GJ36" s="104" t="str">
        <f t="shared" si="97"/>
        <v/>
      </c>
      <c r="GK36" s="104" t="str">
        <f t="shared" si="98"/>
        <v/>
      </c>
      <c r="GL36" s="104" t="str">
        <f t="shared" si="99"/>
        <v/>
      </c>
      <c r="GM36" s="104" t="str">
        <f t="shared" si="100"/>
        <v/>
      </c>
      <c r="GN36" s="105" t="str">
        <f t="shared" si="101"/>
        <v/>
      </c>
      <c r="GO36" s="109" t="str">
        <f t="shared" si="102"/>
        <v/>
      </c>
      <c r="GP36" s="102"/>
      <c r="GQ36" s="102"/>
      <c r="GR36" s="104" t="str">
        <f t="shared" si="103"/>
        <v/>
      </c>
      <c r="GS36" s="102"/>
      <c r="GT36" s="104" t="str">
        <f t="shared" si="104"/>
        <v/>
      </c>
      <c r="GU36" s="102"/>
      <c r="GV36" s="102"/>
      <c r="GW36" s="104" t="str">
        <f t="shared" si="105"/>
        <v/>
      </c>
      <c r="GX36" s="102"/>
      <c r="GY36" s="104" t="str">
        <f t="shared" si="106"/>
        <v/>
      </c>
      <c r="GZ36" s="102"/>
      <c r="HA36" s="102"/>
      <c r="HB36" s="104" t="str">
        <f t="shared" si="107"/>
        <v/>
      </c>
      <c r="HC36" s="102"/>
      <c r="HD36" s="104" t="str">
        <f t="shared" si="108"/>
        <v/>
      </c>
      <c r="HE36" s="102"/>
      <c r="HF36" s="102"/>
      <c r="HG36" s="104" t="str">
        <f t="shared" si="109"/>
        <v/>
      </c>
      <c r="HH36" s="102"/>
      <c r="HI36" s="104" t="str">
        <f t="shared" si="110"/>
        <v/>
      </c>
      <c r="HJ36" s="102"/>
      <c r="HK36" s="102"/>
      <c r="HL36" s="104" t="str">
        <f t="shared" si="111"/>
        <v/>
      </c>
      <c r="HM36" s="102"/>
      <c r="HN36" s="104" t="str">
        <f t="shared" si="112"/>
        <v/>
      </c>
      <c r="HO36" s="104" t="str">
        <f t="shared" si="113"/>
        <v/>
      </c>
      <c r="HP36" s="104" t="str">
        <f t="shared" si="114"/>
        <v/>
      </c>
      <c r="HQ36" s="104" t="str">
        <f t="shared" si="115"/>
        <v/>
      </c>
      <c r="HR36" s="104" t="str">
        <f t="shared" si="116"/>
        <v/>
      </c>
      <c r="HS36" s="104" t="str">
        <f t="shared" si="117"/>
        <v/>
      </c>
      <c r="HT36" s="105" t="str">
        <f t="shared" si="118"/>
        <v/>
      </c>
      <c r="HU36" s="109" t="str">
        <f t="shared" si="119"/>
        <v/>
      </c>
      <c r="HV36" s="102"/>
      <c r="HW36" s="102"/>
      <c r="HX36" s="104" t="str">
        <f t="shared" si="120"/>
        <v/>
      </c>
      <c r="HY36" s="102"/>
      <c r="HZ36" s="104" t="str">
        <f t="shared" si="121"/>
        <v/>
      </c>
      <c r="IA36" s="102"/>
      <c r="IB36" s="102"/>
      <c r="IC36" s="104" t="str">
        <f t="shared" si="122"/>
        <v/>
      </c>
      <c r="ID36" s="102"/>
      <c r="IE36" s="104" t="str">
        <f t="shared" si="123"/>
        <v/>
      </c>
      <c r="IF36" s="102"/>
      <c r="IG36" s="102"/>
      <c r="IH36" s="104" t="str">
        <f t="shared" si="124"/>
        <v/>
      </c>
      <c r="II36" s="102"/>
      <c r="IJ36" s="104" t="str">
        <f t="shared" si="125"/>
        <v/>
      </c>
      <c r="IK36" s="102"/>
      <c r="IL36" s="102"/>
      <c r="IM36" s="104" t="str">
        <f t="shared" si="126"/>
        <v/>
      </c>
      <c r="IN36" s="102"/>
      <c r="IO36" s="104" t="str">
        <f t="shared" si="127"/>
        <v/>
      </c>
      <c r="IP36" s="102"/>
      <c r="IQ36" s="102"/>
      <c r="IR36" s="104" t="str">
        <f t="shared" si="128"/>
        <v/>
      </c>
      <c r="IS36" s="102"/>
      <c r="IT36" s="104" t="str">
        <f t="shared" si="129"/>
        <v/>
      </c>
      <c r="IU36" s="104" t="str">
        <f t="shared" si="130"/>
        <v/>
      </c>
      <c r="IV36" s="104" t="str">
        <f t="shared" si="131"/>
        <v/>
      </c>
      <c r="IW36" s="104" t="str">
        <f t="shared" si="132"/>
        <v/>
      </c>
      <c r="IX36" s="104" t="str">
        <f t="shared" si="133"/>
        <v/>
      </c>
      <c r="IY36" s="104" t="str">
        <f t="shared" si="134"/>
        <v/>
      </c>
      <c r="IZ36" s="105" t="str">
        <f t="shared" si="135"/>
        <v/>
      </c>
      <c r="JA36" s="109" t="str">
        <f t="shared" si="136"/>
        <v/>
      </c>
      <c r="JB36" s="102"/>
      <c r="JC36" s="102"/>
      <c r="JD36" s="104" t="str">
        <f t="shared" si="137"/>
        <v/>
      </c>
      <c r="JE36" s="102"/>
      <c r="JF36" s="104" t="str">
        <f t="shared" si="138"/>
        <v/>
      </c>
      <c r="JG36" s="102"/>
      <c r="JH36" s="102"/>
      <c r="JI36" s="104" t="str">
        <f t="shared" si="139"/>
        <v/>
      </c>
      <c r="JJ36" s="102"/>
      <c r="JK36" s="104" t="str">
        <f t="shared" si="140"/>
        <v/>
      </c>
      <c r="JL36" s="102"/>
      <c r="JM36" s="102"/>
      <c r="JN36" s="104" t="str">
        <f t="shared" si="141"/>
        <v/>
      </c>
      <c r="JO36" s="102"/>
      <c r="JP36" s="104" t="str">
        <f t="shared" si="142"/>
        <v/>
      </c>
      <c r="JQ36" s="102"/>
      <c r="JR36" s="102"/>
      <c r="JS36" s="104" t="str">
        <f t="shared" si="143"/>
        <v/>
      </c>
      <c r="JT36" s="102"/>
      <c r="JU36" s="104" t="str">
        <f t="shared" si="144"/>
        <v/>
      </c>
      <c r="JV36" s="102"/>
      <c r="JW36" s="102"/>
      <c r="JX36" s="104" t="str">
        <f t="shared" si="145"/>
        <v/>
      </c>
      <c r="JY36" s="102"/>
      <c r="JZ36" s="104" t="str">
        <f t="shared" si="146"/>
        <v/>
      </c>
      <c r="KA36" s="104" t="str">
        <f t="shared" si="147"/>
        <v/>
      </c>
      <c r="KB36" s="104" t="str">
        <f t="shared" si="148"/>
        <v/>
      </c>
      <c r="KC36" s="104" t="str">
        <f t="shared" si="149"/>
        <v/>
      </c>
      <c r="KD36" s="104" t="str">
        <f t="shared" si="150"/>
        <v/>
      </c>
      <c r="KE36" s="104" t="str">
        <f t="shared" si="151"/>
        <v/>
      </c>
      <c r="KF36" s="105" t="str">
        <f t="shared" si="152"/>
        <v/>
      </c>
      <c r="KG36" s="109" t="str">
        <f t="shared" si="153"/>
        <v/>
      </c>
      <c r="KH36" s="102"/>
      <c r="KI36" s="102"/>
      <c r="KJ36" s="104" t="str">
        <f t="shared" si="154"/>
        <v/>
      </c>
      <c r="KK36" s="102"/>
      <c r="KL36" s="104" t="str">
        <f t="shared" si="155"/>
        <v/>
      </c>
      <c r="KM36" s="102"/>
      <c r="KN36" s="102"/>
      <c r="KO36" s="104" t="str">
        <f t="shared" si="156"/>
        <v/>
      </c>
      <c r="KP36" s="102"/>
      <c r="KQ36" s="104" t="str">
        <f t="shared" si="157"/>
        <v/>
      </c>
      <c r="KR36" s="102"/>
      <c r="KS36" s="102"/>
      <c r="KT36" s="104" t="str">
        <f t="shared" si="158"/>
        <v/>
      </c>
      <c r="KU36" s="102"/>
      <c r="KV36" s="104" t="str">
        <f t="shared" si="159"/>
        <v/>
      </c>
      <c r="KW36" s="102"/>
      <c r="KX36" s="102"/>
      <c r="KY36" s="104" t="str">
        <f t="shared" si="160"/>
        <v/>
      </c>
      <c r="KZ36" s="102"/>
      <c r="LA36" s="104" t="str">
        <f t="shared" si="161"/>
        <v/>
      </c>
      <c r="LB36" s="102"/>
      <c r="LC36" s="102"/>
      <c r="LD36" s="104" t="str">
        <f t="shared" si="162"/>
        <v/>
      </c>
      <c r="LE36" s="102"/>
      <c r="LF36" s="104" t="str">
        <f t="shared" si="163"/>
        <v/>
      </c>
      <c r="LG36" s="104" t="str">
        <f t="shared" si="164"/>
        <v/>
      </c>
      <c r="LH36" s="104" t="str">
        <f t="shared" si="165"/>
        <v/>
      </c>
      <c r="LI36" s="104" t="str">
        <f t="shared" si="166"/>
        <v/>
      </c>
      <c r="LJ36" s="104" t="str">
        <f t="shared" si="167"/>
        <v/>
      </c>
      <c r="LK36" s="104" t="str">
        <f t="shared" si="168"/>
        <v/>
      </c>
      <c r="LL36" s="105" t="str">
        <f t="shared" si="169"/>
        <v/>
      </c>
      <c r="LM36" s="109" t="str">
        <f t="shared" si="170"/>
        <v/>
      </c>
      <c r="LN36" s="102"/>
      <c r="LO36" s="102"/>
      <c r="LP36" s="104" t="str">
        <f t="shared" si="171"/>
        <v/>
      </c>
      <c r="LQ36" s="102"/>
      <c r="LR36" s="104" t="str">
        <f t="shared" si="172"/>
        <v/>
      </c>
      <c r="LS36" s="102"/>
      <c r="LT36" s="102"/>
      <c r="LU36" s="104" t="str">
        <f t="shared" si="173"/>
        <v/>
      </c>
      <c r="LV36" s="102"/>
      <c r="LW36" s="104" t="str">
        <f t="shared" si="174"/>
        <v/>
      </c>
      <c r="LX36" s="102"/>
      <c r="LY36" s="102"/>
      <c r="LZ36" s="104" t="str">
        <f t="shared" si="175"/>
        <v/>
      </c>
      <c r="MA36" s="102"/>
      <c r="MB36" s="104" t="str">
        <f t="shared" si="176"/>
        <v/>
      </c>
      <c r="MC36" s="102"/>
      <c r="MD36" s="102"/>
      <c r="ME36" s="104" t="str">
        <f t="shared" si="177"/>
        <v/>
      </c>
      <c r="MF36" s="102"/>
      <c r="MG36" s="104" t="str">
        <f t="shared" si="178"/>
        <v/>
      </c>
      <c r="MH36" s="102"/>
      <c r="MI36" s="102"/>
      <c r="MJ36" s="104" t="str">
        <f t="shared" si="179"/>
        <v/>
      </c>
      <c r="MK36" s="102"/>
      <c r="ML36" s="104" t="str">
        <f t="shared" si="180"/>
        <v/>
      </c>
      <c r="MM36" s="104" t="str">
        <f t="shared" si="181"/>
        <v/>
      </c>
      <c r="MN36" s="104" t="str">
        <f t="shared" si="182"/>
        <v/>
      </c>
      <c r="MO36" s="104" t="str">
        <f t="shared" si="183"/>
        <v/>
      </c>
      <c r="MP36" s="104" t="str">
        <f t="shared" si="184"/>
        <v/>
      </c>
      <c r="MQ36" s="104" t="str">
        <f t="shared" si="185"/>
        <v/>
      </c>
      <c r="MR36" s="105" t="str">
        <f t="shared" si="186"/>
        <v/>
      </c>
      <c r="MS36" s="109" t="str">
        <f t="shared" si="187"/>
        <v/>
      </c>
      <c r="MT36" s="102"/>
      <c r="MU36" s="102"/>
      <c r="MV36" s="104" t="str">
        <f t="shared" si="188"/>
        <v/>
      </c>
      <c r="MW36" s="102"/>
      <c r="MX36" s="104" t="str">
        <f t="shared" si="189"/>
        <v/>
      </c>
      <c r="MY36" s="102"/>
      <c r="MZ36" s="102"/>
      <c r="NA36" s="104" t="str">
        <f t="shared" si="190"/>
        <v/>
      </c>
      <c r="NB36" s="102"/>
      <c r="NC36" s="104" t="str">
        <f t="shared" si="191"/>
        <v/>
      </c>
      <c r="ND36" s="102"/>
      <c r="NE36" s="102"/>
      <c r="NF36" s="104" t="str">
        <f t="shared" si="192"/>
        <v/>
      </c>
      <c r="NG36" s="102"/>
      <c r="NH36" s="104" t="str">
        <f t="shared" si="193"/>
        <v/>
      </c>
      <c r="NI36" s="102"/>
      <c r="NJ36" s="102"/>
      <c r="NK36" s="104" t="str">
        <f t="shared" si="194"/>
        <v/>
      </c>
      <c r="NL36" s="102"/>
      <c r="NM36" s="104" t="str">
        <f t="shared" si="195"/>
        <v/>
      </c>
      <c r="NN36" s="102"/>
      <c r="NO36" s="102"/>
      <c r="NP36" s="104" t="str">
        <f t="shared" si="196"/>
        <v/>
      </c>
      <c r="NQ36" s="102"/>
      <c r="NR36" s="104" t="str">
        <f t="shared" si="197"/>
        <v/>
      </c>
      <c r="NS36" s="104" t="str">
        <f t="shared" si="198"/>
        <v/>
      </c>
      <c r="NT36" s="104" t="str">
        <f t="shared" si="199"/>
        <v/>
      </c>
      <c r="NU36" s="104" t="str">
        <f t="shared" si="200"/>
        <v/>
      </c>
      <c r="NV36" s="104" t="str">
        <f t="shared" si="201"/>
        <v/>
      </c>
      <c r="NW36" s="104" t="str">
        <f t="shared" si="202"/>
        <v/>
      </c>
      <c r="NX36" s="105" t="str">
        <f t="shared" si="203"/>
        <v/>
      </c>
      <c r="NY36" s="109" t="str">
        <f t="shared" si="204"/>
        <v/>
      </c>
      <c r="OA36" s="104" t="str">
        <f t="shared" si="205"/>
        <v/>
      </c>
      <c r="OB36" s="104" t="str">
        <f t="shared" si="206"/>
        <v/>
      </c>
      <c r="OC36" s="104" t="str">
        <f t="shared" si="207"/>
        <v/>
      </c>
      <c r="OD36" s="104" t="str">
        <f t="shared" si="208"/>
        <v/>
      </c>
      <c r="OE36" s="104" t="str">
        <f t="shared" si="209"/>
        <v/>
      </c>
      <c r="OF36" s="104" t="str">
        <f t="shared" si="210"/>
        <v/>
      </c>
      <c r="OG36" s="104" t="str">
        <f t="shared" si="211"/>
        <v/>
      </c>
      <c r="OH36" s="104" t="str">
        <f t="shared" si="212"/>
        <v/>
      </c>
      <c r="OI36" s="104" t="str">
        <f t="shared" si="213"/>
        <v/>
      </c>
      <c r="OJ36" s="104" t="str">
        <f t="shared" si="214"/>
        <v/>
      </c>
      <c r="OK36" s="104" t="str">
        <f t="shared" si="215"/>
        <v/>
      </c>
      <c r="OL36" s="104" t="str">
        <f t="shared" si="216"/>
        <v/>
      </c>
      <c r="OM36" s="133"/>
      <c r="ON36" s="104" t="str">
        <f t="shared" si="217"/>
        <v/>
      </c>
      <c r="OO36" s="104" t="str">
        <f t="shared" si="218"/>
        <v/>
      </c>
      <c r="OP36" s="104" t="str">
        <f t="shared" si="219"/>
        <v/>
      </c>
      <c r="OQ36" s="104" t="str">
        <f t="shared" si="220"/>
        <v/>
      </c>
      <c r="OR36" s="105" t="str">
        <f t="shared" si="221"/>
        <v/>
      </c>
      <c r="OS36" s="105" t="str">
        <f t="shared" si="222"/>
        <v/>
      </c>
      <c r="OT36" s="133"/>
      <c r="OU36" s="109" t="str">
        <f t="shared" si="223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4"/>
        <v>18</v>
      </c>
      <c r="B37" s="195"/>
      <c r="C37" s="195"/>
      <c r="D37" s="195"/>
      <c r="E37" s="196"/>
      <c r="F37" s="102"/>
      <c r="G37" s="102"/>
      <c r="H37" s="104" t="str">
        <f t="shared" si="1"/>
        <v/>
      </c>
      <c r="I37" s="102"/>
      <c r="J37" s="104" t="str">
        <f t="shared" si="2"/>
        <v/>
      </c>
      <c r="K37" s="102"/>
      <c r="L37" s="102"/>
      <c r="M37" s="104" t="str">
        <f t="shared" si="3"/>
        <v/>
      </c>
      <c r="N37" s="102"/>
      <c r="O37" s="104" t="str">
        <f t="shared" si="4"/>
        <v/>
      </c>
      <c r="P37" s="102"/>
      <c r="Q37" s="102"/>
      <c r="R37" s="104" t="str">
        <f t="shared" si="5"/>
        <v/>
      </c>
      <c r="S37" s="102"/>
      <c r="T37" s="104" t="str">
        <f t="shared" si="6"/>
        <v/>
      </c>
      <c r="U37" s="102"/>
      <c r="V37" s="102"/>
      <c r="W37" s="104" t="str">
        <f t="shared" si="7"/>
        <v/>
      </c>
      <c r="X37" s="102"/>
      <c r="Y37" s="104" t="str">
        <f t="shared" si="8"/>
        <v/>
      </c>
      <c r="Z37" s="102"/>
      <c r="AA37" s="102"/>
      <c r="AB37" s="104" t="str">
        <f t="shared" si="9"/>
        <v/>
      </c>
      <c r="AC37" s="102"/>
      <c r="AD37" s="104" t="str">
        <f t="shared" si="10"/>
        <v/>
      </c>
      <c r="AE37" s="104" t="str">
        <f t="shared" si="11"/>
        <v/>
      </c>
      <c r="AF37" s="104" t="str">
        <f t="shared" si="12"/>
        <v/>
      </c>
      <c r="AG37" s="104" t="str">
        <f t="shared" si="13"/>
        <v/>
      </c>
      <c r="AH37" s="104" t="str">
        <f t="shared" si="14"/>
        <v/>
      </c>
      <c r="AI37" s="104" t="str">
        <f t="shared" si="15"/>
        <v/>
      </c>
      <c r="AJ37" s="105" t="str">
        <f t="shared" si="16"/>
        <v/>
      </c>
      <c r="AK37" s="109" t="str">
        <f t="shared" si="17"/>
        <v/>
      </c>
      <c r="AL37" s="102"/>
      <c r="AM37" s="102"/>
      <c r="AN37" s="104" t="str">
        <f t="shared" si="18"/>
        <v/>
      </c>
      <c r="AO37" s="102"/>
      <c r="AP37" s="104" t="str">
        <f t="shared" si="19"/>
        <v/>
      </c>
      <c r="AQ37" s="102"/>
      <c r="AR37" s="102"/>
      <c r="AS37" s="104" t="str">
        <f t="shared" si="20"/>
        <v/>
      </c>
      <c r="AT37" s="102"/>
      <c r="AU37" s="104" t="str">
        <f t="shared" si="21"/>
        <v/>
      </c>
      <c r="AV37" s="102"/>
      <c r="AW37" s="102"/>
      <c r="AX37" s="104" t="str">
        <f t="shared" si="22"/>
        <v/>
      </c>
      <c r="AY37" s="102"/>
      <c r="AZ37" s="104" t="str">
        <f t="shared" si="23"/>
        <v/>
      </c>
      <c r="BA37" s="102"/>
      <c r="BB37" s="102"/>
      <c r="BC37" s="104" t="str">
        <f t="shared" si="24"/>
        <v/>
      </c>
      <c r="BD37" s="102"/>
      <c r="BE37" s="104" t="str">
        <f t="shared" si="25"/>
        <v/>
      </c>
      <c r="BF37" s="102"/>
      <c r="BG37" s="102"/>
      <c r="BH37" s="104" t="str">
        <f t="shared" si="26"/>
        <v/>
      </c>
      <c r="BI37" s="102"/>
      <c r="BJ37" s="104" t="str">
        <f t="shared" si="27"/>
        <v/>
      </c>
      <c r="BK37" s="104" t="str">
        <f t="shared" si="28"/>
        <v/>
      </c>
      <c r="BL37" s="104" t="str">
        <f t="shared" si="29"/>
        <v/>
      </c>
      <c r="BM37" s="104" t="str">
        <f t="shared" si="30"/>
        <v/>
      </c>
      <c r="BN37" s="104" t="str">
        <f t="shared" si="31"/>
        <v/>
      </c>
      <c r="BO37" s="104" t="str">
        <f t="shared" si="32"/>
        <v/>
      </c>
      <c r="BP37" s="105" t="str">
        <f t="shared" si="33"/>
        <v/>
      </c>
      <c r="BQ37" s="109" t="str">
        <f t="shared" si="34"/>
        <v/>
      </c>
      <c r="BR37" s="102"/>
      <c r="BS37" s="102"/>
      <c r="BT37" s="104" t="str">
        <f t="shared" si="35"/>
        <v/>
      </c>
      <c r="BU37" s="102"/>
      <c r="BV37" s="104" t="str">
        <f t="shared" si="36"/>
        <v/>
      </c>
      <c r="BW37" s="102"/>
      <c r="BX37" s="102"/>
      <c r="BY37" s="104" t="str">
        <f t="shared" si="37"/>
        <v/>
      </c>
      <c r="BZ37" s="102"/>
      <c r="CA37" s="104" t="str">
        <f t="shared" si="38"/>
        <v/>
      </c>
      <c r="CB37" s="102"/>
      <c r="CC37" s="102"/>
      <c r="CD37" s="104" t="str">
        <f t="shared" si="39"/>
        <v/>
      </c>
      <c r="CE37" s="102"/>
      <c r="CF37" s="104" t="str">
        <f t="shared" si="40"/>
        <v/>
      </c>
      <c r="CG37" s="102"/>
      <c r="CH37" s="102"/>
      <c r="CI37" s="104" t="str">
        <f t="shared" si="41"/>
        <v/>
      </c>
      <c r="CJ37" s="102"/>
      <c r="CK37" s="104" t="str">
        <f t="shared" si="42"/>
        <v/>
      </c>
      <c r="CL37" s="102"/>
      <c r="CM37" s="102"/>
      <c r="CN37" s="104" t="str">
        <f t="shared" si="43"/>
        <v/>
      </c>
      <c r="CO37" s="102"/>
      <c r="CP37" s="104" t="str">
        <f t="shared" si="44"/>
        <v/>
      </c>
      <c r="CQ37" s="104" t="str">
        <f t="shared" si="45"/>
        <v/>
      </c>
      <c r="CR37" s="104" t="str">
        <f t="shared" si="46"/>
        <v/>
      </c>
      <c r="CS37" s="104" t="str">
        <f t="shared" si="47"/>
        <v/>
      </c>
      <c r="CT37" s="104" t="str">
        <f t="shared" si="48"/>
        <v/>
      </c>
      <c r="CU37" s="104" t="str">
        <f t="shared" si="49"/>
        <v/>
      </c>
      <c r="CV37" s="105" t="str">
        <f t="shared" si="50"/>
        <v/>
      </c>
      <c r="CW37" s="109" t="str">
        <f t="shared" si="51"/>
        <v/>
      </c>
      <c r="CX37" s="102"/>
      <c r="CY37" s="102"/>
      <c r="CZ37" s="104" t="str">
        <f t="shared" si="52"/>
        <v/>
      </c>
      <c r="DA37" s="102"/>
      <c r="DB37" s="104" t="str">
        <f t="shared" si="53"/>
        <v/>
      </c>
      <c r="DC37" s="102"/>
      <c r="DD37" s="102"/>
      <c r="DE37" s="104" t="str">
        <f t="shared" si="54"/>
        <v/>
      </c>
      <c r="DF37" s="102"/>
      <c r="DG37" s="104" t="str">
        <f t="shared" si="55"/>
        <v/>
      </c>
      <c r="DH37" s="102"/>
      <c r="DI37" s="102"/>
      <c r="DJ37" s="104" t="str">
        <f t="shared" si="56"/>
        <v/>
      </c>
      <c r="DK37" s="102"/>
      <c r="DL37" s="104" t="str">
        <f t="shared" si="57"/>
        <v/>
      </c>
      <c r="DM37" s="102"/>
      <c r="DN37" s="102"/>
      <c r="DO37" s="104" t="str">
        <f t="shared" si="58"/>
        <v/>
      </c>
      <c r="DP37" s="102"/>
      <c r="DQ37" s="104" t="str">
        <f t="shared" si="59"/>
        <v/>
      </c>
      <c r="DR37" s="102"/>
      <c r="DS37" s="102"/>
      <c r="DT37" s="104" t="str">
        <f t="shared" si="60"/>
        <v/>
      </c>
      <c r="DU37" s="102"/>
      <c r="DV37" s="104" t="str">
        <f t="shared" si="61"/>
        <v/>
      </c>
      <c r="DW37" s="104" t="str">
        <f t="shared" si="62"/>
        <v/>
      </c>
      <c r="DX37" s="104" t="str">
        <f t="shared" si="63"/>
        <v/>
      </c>
      <c r="DY37" s="104" t="str">
        <f t="shared" si="64"/>
        <v/>
      </c>
      <c r="DZ37" s="104" t="str">
        <f t="shared" si="65"/>
        <v/>
      </c>
      <c r="EA37" s="104" t="str">
        <f t="shared" si="66"/>
        <v/>
      </c>
      <c r="EB37" s="105" t="str">
        <f t="shared" si="67"/>
        <v/>
      </c>
      <c r="EC37" s="109" t="str">
        <f t="shared" si="68"/>
        <v/>
      </c>
      <c r="ED37" s="102"/>
      <c r="EE37" s="102"/>
      <c r="EF37" s="104" t="str">
        <f t="shared" si="69"/>
        <v/>
      </c>
      <c r="EG37" s="102"/>
      <c r="EH37" s="104" t="str">
        <f t="shared" si="70"/>
        <v/>
      </c>
      <c r="EI37" s="102"/>
      <c r="EJ37" s="102"/>
      <c r="EK37" s="104" t="str">
        <f t="shared" si="71"/>
        <v/>
      </c>
      <c r="EL37" s="102"/>
      <c r="EM37" s="104" t="str">
        <f t="shared" si="72"/>
        <v/>
      </c>
      <c r="EN37" s="102"/>
      <c r="EO37" s="102"/>
      <c r="EP37" s="104" t="str">
        <f t="shared" si="73"/>
        <v/>
      </c>
      <c r="EQ37" s="102"/>
      <c r="ER37" s="104" t="str">
        <f t="shared" si="74"/>
        <v/>
      </c>
      <c r="ES37" s="102"/>
      <c r="ET37" s="102"/>
      <c r="EU37" s="104" t="str">
        <f t="shared" si="75"/>
        <v/>
      </c>
      <c r="EV37" s="102"/>
      <c r="EW37" s="104" t="str">
        <f t="shared" si="76"/>
        <v/>
      </c>
      <c r="EX37" s="102"/>
      <c r="EY37" s="102"/>
      <c r="EZ37" s="104" t="str">
        <f t="shared" si="77"/>
        <v/>
      </c>
      <c r="FA37" s="102"/>
      <c r="FB37" s="104" t="str">
        <f t="shared" si="78"/>
        <v/>
      </c>
      <c r="FC37" s="104" t="str">
        <f t="shared" si="79"/>
        <v/>
      </c>
      <c r="FD37" s="104" t="str">
        <f t="shared" si="80"/>
        <v/>
      </c>
      <c r="FE37" s="104" t="str">
        <f t="shared" si="81"/>
        <v/>
      </c>
      <c r="FF37" s="104" t="str">
        <f t="shared" si="82"/>
        <v/>
      </c>
      <c r="FG37" s="104" t="str">
        <f t="shared" si="83"/>
        <v/>
      </c>
      <c r="FH37" s="105" t="str">
        <f t="shared" si="84"/>
        <v/>
      </c>
      <c r="FI37" s="109" t="str">
        <f t="shared" si="85"/>
        <v/>
      </c>
      <c r="FJ37" s="102"/>
      <c r="FK37" s="102"/>
      <c r="FL37" s="104" t="str">
        <f t="shared" si="86"/>
        <v/>
      </c>
      <c r="FM37" s="102"/>
      <c r="FN37" s="104" t="str">
        <f t="shared" si="87"/>
        <v/>
      </c>
      <c r="FO37" s="102"/>
      <c r="FP37" s="102"/>
      <c r="FQ37" s="104" t="str">
        <f t="shared" si="88"/>
        <v/>
      </c>
      <c r="FR37" s="102"/>
      <c r="FS37" s="104" t="str">
        <f t="shared" si="89"/>
        <v/>
      </c>
      <c r="FT37" s="102"/>
      <c r="FU37" s="102"/>
      <c r="FV37" s="104" t="str">
        <f t="shared" si="90"/>
        <v/>
      </c>
      <c r="FW37" s="102"/>
      <c r="FX37" s="104" t="str">
        <f t="shared" si="91"/>
        <v/>
      </c>
      <c r="FY37" s="102"/>
      <c r="FZ37" s="102"/>
      <c r="GA37" s="104" t="str">
        <f t="shared" si="92"/>
        <v/>
      </c>
      <c r="GB37" s="102"/>
      <c r="GC37" s="104" t="str">
        <f t="shared" si="93"/>
        <v/>
      </c>
      <c r="GD37" s="102"/>
      <c r="GE37" s="102"/>
      <c r="GF37" s="104" t="str">
        <f t="shared" si="94"/>
        <v/>
      </c>
      <c r="GG37" s="102"/>
      <c r="GH37" s="104" t="str">
        <f t="shared" si="95"/>
        <v/>
      </c>
      <c r="GI37" s="104" t="str">
        <f t="shared" si="96"/>
        <v/>
      </c>
      <c r="GJ37" s="104" t="str">
        <f t="shared" si="97"/>
        <v/>
      </c>
      <c r="GK37" s="104" t="str">
        <f t="shared" si="98"/>
        <v/>
      </c>
      <c r="GL37" s="104" t="str">
        <f t="shared" si="99"/>
        <v/>
      </c>
      <c r="GM37" s="104" t="str">
        <f t="shared" si="100"/>
        <v/>
      </c>
      <c r="GN37" s="105" t="str">
        <f t="shared" si="101"/>
        <v/>
      </c>
      <c r="GO37" s="109" t="str">
        <f t="shared" si="102"/>
        <v/>
      </c>
      <c r="GP37" s="102"/>
      <c r="GQ37" s="102"/>
      <c r="GR37" s="104" t="str">
        <f t="shared" si="103"/>
        <v/>
      </c>
      <c r="GS37" s="102"/>
      <c r="GT37" s="104" t="str">
        <f t="shared" si="104"/>
        <v/>
      </c>
      <c r="GU37" s="102"/>
      <c r="GV37" s="102"/>
      <c r="GW37" s="104" t="str">
        <f t="shared" si="105"/>
        <v/>
      </c>
      <c r="GX37" s="102"/>
      <c r="GY37" s="104" t="str">
        <f t="shared" si="106"/>
        <v/>
      </c>
      <c r="GZ37" s="102"/>
      <c r="HA37" s="102"/>
      <c r="HB37" s="104" t="str">
        <f t="shared" si="107"/>
        <v/>
      </c>
      <c r="HC37" s="102"/>
      <c r="HD37" s="104" t="str">
        <f t="shared" si="108"/>
        <v/>
      </c>
      <c r="HE37" s="102"/>
      <c r="HF37" s="102"/>
      <c r="HG37" s="104" t="str">
        <f t="shared" si="109"/>
        <v/>
      </c>
      <c r="HH37" s="102"/>
      <c r="HI37" s="104" t="str">
        <f t="shared" si="110"/>
        <v/>
      </c>
      <c r="HJ37" s="102"/>
      <c r="HK37" s="102"/>
      <c r="HL37" s="104" t="str">
        <f t="shared" si="111"/>
        <v/>
      </c>
      <c r="HM37" s="102"/>
      <c r="HN37" s="104" t="str">
        <f t="shared" si="112"/>
        <v/>
      </c>
      <c r="HO37" s="104" t="str">
        <f t="shared" si="113"/>
        <v/>
      </c>
      <c r="HP37" s="104" t="str">
        <f t="shared" si="114"/>
        <v/>
      </c>
      <c r="HQ37" s="104" t="str">
        <f t="shared" si="115"/>
        <v/>
      </c>
      <c r="HR37" s="104" t="str">
        <f t="shared" si="116"/>
        <v/>
      </c>
      <c r="HS37" s="104" t="str">
        <f t="shared" si="117"/>
        <v/>
      </c>
      <c r="HT37" s="105" t="str">
        <f t="shared" si="118"/>
        <v/>
      </c>
      <c r="HU37" s="109" t="str">
        <f t="shared" si="119"/>
        <v/>
      </c>
      <c r="HV37" s="102"/>
      <c r="HW37" s="102"/>
      <c r="HX37" s="104" t="str">
        <f t="shared" si="120"/>
        <v/>
      </c>
      <c r="HY37" s="102"/>
      <c r="HZ37" s="104" t="str">
        <f t="shared" si="121"/>
        <v/>
      </c>
      <c r="IA37" s="102"/>
      <c r="IB37" s="102"/>
      <c r="IC37" s="104" t="str">
        <f t="shared" si="122"/>
        <v/>
      </c>
      <c r="ID37" s="102"/>
      <c r="IE37" s="104" t="str">
        <f t="shared" si="123"/>
        <v/>
      </c>
      <c r="IF37" s="102"/>
      <c r="IG37" s="102"/>
      <c r="IH37" s="104" t="str">
        <f t="shared" si="124"/>
        <v/>
      </c>
      <c r="II37" s="102"/>
      <c r="IJ37" s="104" t="str">
        <f t="shared" si="125"/>
        <v/>
      </c>
      <c r="IK37" s="102"/>
      <c r="IL37" s="102"/>
      <c r="IM37" s="104" t="str">
        <f t="shared" si="126"/>
        <v/>
      </c>
      <c r="IN37" s="102"/>
      <c r="IO37" s="104" t="str">
        <f t="shared" si="127"/>
        <v/>
      </c>
      <c r="IP37" s="102"/>
      <c r="IQ37" s="102"/>
      <c r="IR37" s="104" t="str">
        <f t="shared" si="128"/>
        <v/>
      </c>
      <c r="IS37" s="102"/>
      <c r="IT37" s="104" t="str">
        <f t="shared" si="129"/>
        <v/>
      </c>
      <c r="IU37" s="104" t="str">
        <f t="shared" si="130"/>
        <v/>
      </c>
      <c r="IV37" s="104" t="str">
        <f t="shared" si="131"/>
        <v/>
      </c>
      <c r="IW37" s="104" t="str">
        <f t="shared" si="132"/>
        <v/>
      </c>
      <c r="IX37" s="104" t="str">
        <f t="shared" si="133"/>
        <v/>
      </c>
      <c r="IY37" s="104" t="str">
        <f t="shared" si="134"/>
        <v/>
      </c>
      <c r="IZ37" s="105" t="str">
        <f t="shared" si="135"/>
        <v/>
      </c>
      <c r="JA37" s="109" t="str">
        <f t="shared" si="136"/>
        <v/>
      </c>
      <c r="JB37" s="102"/>
      <c r="JC37" s="102"/>
      <c r="JD37" s="104" t="str">
        <f t="shared" si="137"/>
        <v/>
      </c>
      <c r="JE37" s="102"/>
      <c r="JF37" s="104" t="str">
        <f t="shared" si="138"/>
        <v/>
      </c>
      <c r="JG37" s="102"/>
      <c r="JH37" s="102"/>
      <c r="JI37" s="104" t="str">
        <f t="shared" si="139"/>
        <v/>
      </c>
      <c r="JJ37" s="102"/>
      <c r="JK37" s="104" t="str">
        <f t="shared" si="140"/>
        <v/>
      </c>
      <c r="JL37" s="102"/>
      <c r="JM37" s="102"/>
      <c r="JN37" s="104" t="str">
        <f t="shared" si="141"/>
        <v/>
      </c>
      <c r="JO37" s="102"/>
      <c r="JP37" s="104" t="str">
        <f t="shared" si="142"/>
        <v/>
      </c>
      <c r="JQ37" s="102"/>
      <c r="JR37" s="102"/>
      <c r="JS37" s="104" t="str">
        <f t="shared" si="143"/>
        <v/>
      </c>
      <c r="JT37" s="102"/>
      <c r="JU37" s="104" t="str">
        <f t="shared" si="144"/>
        <v/>
      </c>
      <c r="JV37" s="102"/>
      <c r="JW37" s="102"/>
      <c r="JX37" s="104" t="str">
        <f t="shared" si="145"/>
        <v/>
      </c>
      <c r="JY37" s="102"/>
      <c r="JZ37" s="104" t="str">
        <f t="shared" si="146"/>
        <v/>
      </c>
      <c r="KA37" s="104" t="str">
        <f t="shared" si="147"/>
        <v/>
      </c>
      <c r="KB37" s="104" t="str">
        <f t="shared" si="148"/>
        <v/>
      </c>
      <c r="KC37" s="104" t="str">
        <f t="shared" si="149"/>
        <v/>
      </c>
      <c r="KD37" s="104" t="str">
        <f t="shared" si="150"/>
        <v/>
      </c>
      <c r="KE37" s="104" t="str">
        <f t="shared" si="151"/>
        <v/>
      </c>
      <c r="KF37" s="105" t="str">
        <f t="shared" si="152"/>
        <v/>
      </c>
      <c r="KG37" s="109" t="str">
        <f t="shared" si="153"/>
        <v/>
      </c>
      <c r="KH37" s="102"/>
      <c r="KI37" s="102"/>
      <c r="KJ37" s="104" t="str">
        <f t="shared" si="154"/>
        <v/>
      </c>
      <c r="KK37" s="102"/>
      <c r="KL37" s="104" t="str">
        <f t="shared" si="155"/>
        <v/>
      </c>
      <c r="KM37" s="102"/>
      <c r="KN37" s="102"/>
      <c r="KO37" s="104" t="str">
        <f t="shared" si="156"/>
        <v/>
      </c>
      <c r="KP37" s="102"/>
      <c r="KQ37" s="104" t="str">
        <f t="shared" si="157"/>
        <v/>
      </c>
      <c r="KR37" s="102"/>
      <c r="KS37" s="102"/>
      <c r="KT37" s="104" t="str">
        <f t="shared" si="158"/>
        <v/>
      </c>
      <c r="KU37" s="102"/>
      <c r="KV37" s="104" t="str">
        <f t="shared" si="159"/>
        <v/>
      </c>
      <c r="KW37" s="102"/>
      <c r="KX37" s="102"/>
      <c r="KY37" s="104" t="str">
        <f t="shared" si="160"/>
        <v/>
      </c>
      <c r="KZ37" s="102"/>
      <c r="LA37" s="104" t="str">
        <f t="shared" si="161"/>
        <v/>
      </c>
      <c r="LB37" s="102"/>
      <c r="LC37" s="102"/>
      <c r="LD37" s="104" t="str">
        <f t="shared" si="162"/>
        <v/>
      </c>
      <c r="LE37" s="102"/>
      <c r="LF37" s="104" t="str">
        <f t="shared" si="163"/>
        <v/>
      </c>
      <c r="LG37" s="104" t="str">
        <f t="shared" si="164"/>
        <v/>
      </c>
      <c r="LH37" s="104" t="str">
        <f t="shared" si="165"/>
        <v/>
      </c>
      <c r="LI37" s="104" t="str">
        <f t="shared" si="166"/>
        <v/>
      </c>
      <c r="LJ37" s="104" t="str">
        <f t="shared" si="167"/>
        <v/>
      </c>
      <c r="LK37" s="104" t="str">
        <f t="shared" si="168"/>
        <v/>
      </c>
      <c r="LL37" s="105" t="str">
        <f t="shared" si="169"/>
        <v/>
      </c>
      <c r="LM37" s="109" t="str">
        <f t="shared" si="170"/>
        <v/>
      </c>
      <c r="LN37" s="102"/>
      <c r="LO37" s="102"/>
      <c r="LP37" s="104" t="str">
        <f t="shared" si="171"/>
        <v/>
      </c>
      <c r="LQ37" s="102"/>
      <c r="LR37" s="104" t="str">
        <f t="shared" si="172"/>
        <v/>
      </c>
      <c r="LS37" s="102"/>
      <c r="LT37" s="102"/>
      <c r="LU37" s="104" t="str">
        <f t="shared" si="173"/>
        <v/>
      </c>
      <c r="LV37" s="102"/>
      <c r="LW37" s="104" t="str">
        <f t="shared" si="174"/>
        <v/>
      </c>
      <c r="LX37" s="102"/>
      <c r="LY37" s="102"/>
      <c r="LZ37" s="104" t="str">
        <f t="shared" si="175"/>
        <v/>
      </c>
      <c r="MA37" s="102"/>
      <c r="MB37" s="104" t="str">
        <f t="shared" si="176"/>
        <v/>
      </c>
      <c r="MC37" s="102"/>
      <c r="MD37" s="102"/>
      <c r="ME37" s="104" t="str">
        <f t="shared" si="177"/>
        <v/>
      </c>
      <c r="MF37" s="102"/>
      <c r="MG37" s="104" t="str">
        <f t="shared" si="178"/>
        <v/>
      </c>
      <c r="MH37" s="102"/>
      <c r="MI37" s="102"/>
      <c r="MJ37" s="104" t="str">
        <f t="shared" si="179"/>
        <v/>
      </c>
      <c r="MK37" s="102"/>
      <c r="ML37" s="104" t="str">
        <f t="shared" si="180"/>
        <v/>
      </c>
      <c r="MM37" s="104" t="str">
        <f t="shared" si="181"/>
        <v/>
      </c>
      <c r="MN37" s="104" t="str">
        <f t="shared" si="182"/>
        <v/>
      </c>
      <c r="MO37" s="104" t="str">
        <f t="shared" si="183"/>
        <v/>
      </c>
      <c r="MP37" s="104" t="str">
        <f t="shared" si="184"/>
        <v/>
      </c>
      <c r="MQ37" s="104" t="str">
        <f t="shared" si="185"/>
        <v/>
      </c>
      <c r="MR37" s="105" t="str">
        <f t="shared" si="186"/>
        <v/>
      </c>
      <c r="MS37" s="109" t="str">
        <f t="shared" si="187"/>
        <v/>
      </c>
      <c r="MT37" s="102"/>
      <c r="MU37" s="102"/>
      <c r="MV37" s="104" t="str">
        <f t="shared" si="188"/>
        <v/>
      </c>
      <c r="MW37" s="102"/>
      <c r="MX37" s="104" t="str">
        <f t="shared" si="189"/>
        <v/>
      </c>
      <c r="MY37" s="102"/>
      <c r="MZ37" s="102"/>
      <c r="NA37" s="104" t="str">
        <f t="shared" si="190"/>
        <v/>
      </c>
      <c r="NB37" s="102"/>
      <c r="NC37" s="104" t="str">
        <f t="shared" si="191"/>
        <v/>
      </c>
      <c r="ND37" s="102"/>
      <c r="NE37" s="102"/>
      <c r="NF37" s="104" t="str">
        <f t="shared" si="192"/>
        <v/>
      </c>
      <c r="NG37" s="102"/>
      <c r="NH37" s="104" t="str">
        <f t="shared" si="193"/>
        <v/>
      </c>
      <c r="NI37" s="102"/>
      <c r="NJ37" s="102"/>
      <c r="NK37" s="104" t="str">
        <f t="shared" si="194"/>
        <v/>
      </c>
      <c r="NL37" s="102"/>
      <c r="NM37" s="104" t="str">
        <f t="shared" si="195"/>
        <v/>
      </c>
      <c r="NN37" s="102"/>
      <c r="NO37" s="102"/>
      <c r="NP37" s="104" t="str">
        <f t="shared" si="196"/>
        <v/>
      </c>
      <c r="NQ37" s="102"/>
      <c r="NR37" s="104" t="str">
        <f t="shared" si="197"/>
        <v/>
      </c>
      <c r="NS37" s="104" t="str">
        <f t="shared" si="198"/>
        <v/>
      </c>
      <c r="NT37" s="104" t="str">
        <f t="shared" si="199"/>
        <v/>
      </c>
      <c r="NU37" s="104" t="str">
        <f t="shared" si="200"/>
        <v/>
      </c>
      <c r="NV37" s="104" t="str">
        <f t="shared" si="201"/>
        <v/>
      </c>
      <c r="NW37" s="104" t="str">
        <f t="shared" si="202"/>
        <v/>
      </c>
      <c r="NX37" s="105" t="str">
        <f t="shared" si="203"/>
        <v/>
      </c>
      <c r="NY37" s="109" t="str">
        <f t="shared" si="204"/>
        <v/>
      </c>
      <c r="OA37" s="104" t="str">
        <f t="shared" si="205"/>
        <v/>
      </c>
      <c r="OB37" s="104" t="str">
        <f t="shared" si="206"/>
        <v/>
      </c>
      <c r="OC37" s="104" t="str">
        <f t="shared" si="207"/>
        <v/>
      </c>
      <c r="OD37" s="104" t="str">
        <f t="shared" si="208"/>
        <v/>
      </c>
      <c r="OE37" s="104" t="str">
        <f t="shared" si="209"/>
        <v/>
      </c>
      <c r="OF37" s="104" t="str">
        <f t="shared" si="210"/>
        <v/>
      </c>
      <c r="OG37" s="104" t="str">
        <f t="shared" si="211"/>
        <v/>
      </c>
      <c r="OH37" s="104" t="str">
        <f t="shared" si="212"/>
        <v/>
      </c>
      <c r="OI37" s="104" t="str">
        <f t="shared" si="213"/>
        <v/>
      </c>
      <c r="OJ37" s="104" t="str">
        <f t="shared" si="214"/>
        <v/>
      </c>
      <c r="OK37" s="104" t="str">
        <f t="shared" si="215"/>
        <v/>
      </c>
      <c r="OL37" s="104" t="str">
        <f t="shared" si="216"/>
        <v/>
      </c>
      <c r="OM37" s="134"/>
      <c r="ON37" s="104" t="str">
        <f t="shared" si="217"/>
        <v/>
      </c>
      <c r="OO37" s="104" t="str">
        <f t="shared" si="218"/>
        <v/>
      </c>
      <c r="OP37" s="104" t="str">
        <f t="shared" si="219"/>
        <v/>
      </c>
      <c r="OQ37" s="104" t="str">
        <f t="shared" si="220"/>
        <v/>
      </c>
      <c r="OR37" s="105" t="str">
        <f t="shared" si="221"/>
        <v/>
      </c>
      <c r="OS37" s="105" t="str">
        <f t="shared" si="222"/>
        <v/>
      </c>
      <c r="OT37" s="134"/>
      <c r="OU37" s="109" t="str">
        <f t="shared" si="223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4"/>
        <v>19</v>
      </c>
      <c r="B38" s="195"/>
      <c r="C38" s="195"/>
      <c r="D38" s="195"/>
      <c r="E38" s="196"/>
      <c r="F38" s="102"/>
      <c r="G38" s="102"/>
      <c r="H38" s="104" t="str">
        <f t="shared" ref="H38:H69" si="225">IF(AND(F38="",G38=""),"",F38*F$4+G38*(1-F$4))</f>
        <v/>
      </c>
      <c r="I38" s="102"/>
      <c r="J38" s="104" t="str">
        <f t="shared" ref="J38:J69" si="226">IF(AND(F38="",G38=""),"",IF(OR(I38="",I38&lt;H38),H38,IF(G38="",I38,F38*F$4+I38*(1-F$4))))</f>
        <v/>
      </c>
      <c r="K38" s="102"/>
      <c r="L38" s="102"/>
      <c r="M38" s="104" t="str">
        <f t="shared" ref="M38:M69" si="227">IF(AND(K38="",L38=""),"",K38*K$4+L38*(1-K$4))</f>
        <v/>
      </c>
      <c r="N38" s="102"/>
      <c r="O38" s="104" t="str">
        <f t="shared" ref="O38:O69" si="228">IF(AND(K38="",L38=""),"",IF(OR(N38="",N38&lt;M38),M38,IF(L38="",N38,K38*K$4+N38*(1-K$4))))</f>
        <v/>
      </c>
      <c r="P38" s="102"/>
      <c r="Q38" s="102"/>
      <c r="R38" s="104" t="str">
        <f t="shared" ref="R38:R69" si="229">IF(AND(P38="",Q38=""),"",P38*P$4+Q38*(1-P$4))</f>
        <v/>
      </c>
      <c r="S38" s="102"/>
      <c r="T38" s="104" t="str">
        <f t="shared" ref="T38:T69" si="230">IF(AND(P38="",Q38=""),"",IF(OR(S38="",S38&lt;R38),R38,IF(Q38="",S38,P38*P$4+S38*(1-P$4))))</f>
        <v/>
      </c>
      <c r="U38" s="102"/>
      <c r="V38" s="102"/>
      <c r="W38" s="104" t="str">
        <f t="shared" ref="W38:W69" si="231">IF(AND(U38="",V38=""),"",U38*U$4+V38*(1-U$4))</f>
        <v/>
      </c>
      <c r="X38" s="102"/>
      <c r="Y38" s="104" t="str">
        <f t="shared" ref="Y38:Y69" si="232">IF(AND(U38="",V38=""),"",IF(OR(X38="",X38&lt;W38),W38,IF(V38="",X38,U38*U$4+X38*(1-U$4))))</f>
        <v/>
      </c>
      <c r="Z38" s="102"/>
      <c r="AA38" s="102"/>
      <c r="AB38" s="104" t="str">
        <f t="shared" ref="AB38:AB69" si="233">IF(AND(Z38="",AA38=""),"",Z38*Z$4+AA38*(1-Z$4))</f>
        <v/>
      </c>
      <c r="AC38" s="102"/>
      <c r="AD38" s="104" t="str">
        <f t="shared" ref="AD38:AD69" si="234">IF(AND(Z38="",AA38=""),"",IF(OR(AC38="",AC38&lt;AB38),AB38,IF(AA38="",AC38,Z38*Z$4+AC38*(1-Z$4))))</f>
        <v/>
      </c>
      <c r="AE38" s="104" t="str">
        <f t="shared" ref="AE38:AE69" si="235">IF(AND(F38="",K38="",P38=""),"",SUM(F38)*SUM(J$4)+SUM(K38)*SUM(O$4)+SUM(P38)*SUM(T$4)+SUM(U38)*SUM(Y$4)+SUM(Z38)*SUM(AD$4))</f>
        <v/>
      </c>
      <c r="AF38" s="104" t="str">
        <f t="shared" ref="AF38:AF69" si="236">IF(AND(G38="",L38="",Q38=""),"",SUM(G38)*SUM(J$4)+SUM(L38)*SUM(O$4)+SUM(Q38)*SUM(T$4)+SUM(V38)*SUM(Y$4)+SUM(AA38)*SUM(AD$4))</f>
        <v/>
      </c>
      <c r="AG38" s="104" t="str">
        <f t="shared" ref="AG38:AG69" si="237">IF(AND(H38="",M38="",R38=""),"",SUM(H38)*SUM(J$4)+SUM(M38)*SUM(O$4)+SUM(R38)*SUM(T$4)+SUM(W38)*SUM(Y$4)+SUM(AB38)*SUM(AD$4))</f>
        <v/>
      </c>
      <c r="AH38" s="104" t="str">
        <f t="shared" ref="AH38:AH69" si="238">IF(AND(I38="",N38="",S38=""),"",SUM(I38)*SUM(J$4)+SUM(N38)*SUM(O$4)+SUM(S38)*SUM(T$4)+SUM(X38)*SUM(Y$4)+SUM(AC38)*SUM(AD$4))</f>
        <v/>
      </c>
      <c r="AI38" s="104" t="str">
        <f t="shared" ref="AI38:AI69" si="239">IF(AND(J38="",O38="",T38=""),"",SUM(J38)*SUM(J$4)+SUM(O38)*SUM(O$4)+SUM(T38)*SUM(T$4)+SUM(Y38)*SUM(Y$4)+SUM(AD38)*SUM(AD$4))</f>
        <v/>
      </c>
      <c r="AJ38" s="105" t="str">
        <f t="shared" ref="AJ38:AJ69" si="240">IF(AG38="","",IF(SUM(AI38)&lt;10,0,AJ$4))</f>
        <v/>
      </c>
      <c r="AK38" s="109" t="str">
        <f t="shared" ref="AK38:AK69" si="241">IF(ISERROR(RANK(AI38,AI$6:AI$85)),"",RANK(AI38,AI$6:AI$85))</f>
        <v/>
      </c>
      <c r="AL38" s="102"/>
      <c r="AM38" s="102"/>
      <c r="AN38" s="104" t="str">
        <f t="shared" ref="AN38:AN69" si="242">IF(AND(AL38="",AM38=""),"",AL38*AL$4+AM38*(1-AL$4))</f>
        <v/>
      </c>
      <c r="AO38" s="102"/>
      <c r="AP38" s="104" t="str">
        <f t="shared" ref="AP38:AP69" si="243">IF(AND(AL38="",AM38=""),"",IF(OR(AO38="",AO38&lt;AN38),AN38,IF(AM38="",AO38,AL38*AL$4+AO38*(1-AL$4))))</f>
        <v/>
      </c>
      <c r="AQ38" s="102"/>
      <c r="AR38" s="102"/>
      <c r="AS38" s="104" t="str">
        <f t="shared" ref="AS38:AS69" si="244">IF(AND(AQ38="",AR38=""),"",AQ38*AQ$4+AR38*(1-AQ$4))</f>
        <v/>
      </c>
      <c r="AT38" s="102"/>
      <c r="AU38" s="104" t="str">
        <f t="shared" ref="AU38:AU69" si="245">IF(AND(AQ38="",AR38=""),"",IF(OR(AT38="",AT38&lt;AS38),AS38,IF(AR38="",AT38,AQ38*AQ$4+AT38*(1-AQ$4))))</f>
        <v/>
      </c>
      <c r="AV38" s="102"/>
      <c r="AW38" s="102"/>
      <c r="AX38" s="104" t="str">
        <f t="shared" ref="AX38:AX69" si="246">IF(AND(AV38="",AW38=""),"",AV38*AV$4+AW38*(1-AV$4))</f>
        <v/>
      </c>
      <c r="AY38" s="102"/>
      <c r="AZ38" s="104" t="str">
        <f t="shared" ref="AZ38:AZ69" si="247">IF(AND(AV38="",AW38=""),"",IF(OR(AY38="",AY38&lt;AX38),AX38,IF(AW38="",AY38,AV38*AV$4+AY38*(1-AV$4))))</f>
        <v/>
      </c>
      <c r="BA38" s="102"/>
      <c r="BB38" s="102"/>
      <c r="BC38" s="104" t="str">
        <f t="shared" ref="BC38:BC69" si="248">IF(AND(BA38="",BB38=""),"",BA38*BA$4+BB38*(1-BA$4))</f>
        <v/>
      </c>
      <c r="BD38" s="102"/>
      <c r="BE38" s="104" t="str">
        <f t="shared" ref="BE38:BE69" si="249">IF(AND(BA38="",BB38=""),"",IF(OR(BD38="",BD38&lt;BC38),BC38,IF(BB38="",BD38,BA38*BA$4+BD38*(1-BA$4))))</f>
        <v/>
      </c>
      <c r="BF38" s="102"/>
      <c r="BG38" s="102"/>
      <c r="BH38" s="104" t="str">
        <f t="shared" ref="BH38:BH69" si="250">IF(AND(BF38="",BG38=""),"",BF38*BF$4+BG38*(1-BF$4))</f>
        <v/>
      </c>
      <c r="BI38" s="102"/>
      <c r="BJ38" s="104" t="str">
        <f t="shared" ref="BJ38:BJ69" si="251">IF(AND(BF38="",BG38=""),"",IF(OR(BI38="",BI38&lt;BH38),BH38,IF(BG38="",BI38,BF38*BF$4+BI38*(1-BF$4))))</f>
        <v/>
      </c>
      <c r="BK38" s="104" t="str">
        <f t="shared" ref="BK38:BK69" si="252">IF(AND(AL38="",AQ38="",AV38=""),"",SUM(AL38)*SUM(AP$4)+SUM(AQ38)*SUM(AU$4)+SUM(AV38)*SUM(AZ$4)+SUM(BA38)*SUM(BE$4)+SUM(BF38)*SUM(BJ$4))</f>
        <v/>
      </c>
      <c r="BL38" s="104" t="str">
        <f t="shared" ref="BL38:BL69" si="253">IF(AND(AM38="",AR38="",AW38=""),"",SUM(AM38)*SUM(AP$4)+SUM(AR38)*SUM(AU$4)+SUM(AW38)*SUM(AZ$4)+SUM(BB38)*SUM(BE$4)+SUM(BG38)*SUM(BJ$4))</f>
        <v/>
      </c>
      <c r="BM38" s="104" t="str">
        <f t="shared" ref="BM38:BM69" si="254">IF(AND(AN38="",AS38="",AX38=""),"",SUM(AN38)*SUM(AP$4)+SUM(AS38)*SUM(AU$4)+SUM(AX38)*SUM(AZ$4)+SUM(BC38)*SUM(BE$4)+SUM(BH38)*SUM(BJ$4))</f>
        <v/>
      </c>
      <c r="BN38" s="104" t="str">
        <f t="shared" ref="BN38:BN69" si="255">IF(AND(AO38="",AT38="",AY38=""),"",SUM(AO38)*SUM(AP$4)+SUM(AT38)*SUM(AU$4)+SUM(AY38)*SUM(AZ$4)+SUM(BD38)*SUM(BE$4)+SUM(BI38)*SUM(BJ$4))</f>
        <v/>
      </c>
      <c r="BO38" s="104" t="str">
        <f t="shared" ref="BO38:BO69" si="256">IF(AND(AP38="",AU38="",AZ38=""),"",SUM(AP38)*SUM(AP$4)+SUM(AU38)*SUM(AU$4)+SUM(AZ38)*SUM(AZ$4)+SUM(BE38)*SUM(BE$4)+SUM(BJ38)*SUM(BJ$4))</f>
        <v/>
      </c>
      <c r="BP38" s="105" t="str">
        <f t="shared" ref="BP38:BP69" si="257">IF(BM38="","",IF(SUM(BO38)=0,IF(SUM(BM38)&gt;=10,BP$4,0),IF(SUM(BO38)&gt;=10,BP$4,0)))</f>
        <v/>
      </c>
      <c r="BQ38" s="109" t="str">
        <f t="shared" ref="BQ38:BQ69" si="258">IF(ISERROR(RANK(BO38,BO$6:BO$85)),"",RANK(BO38,BO$6:BO$85))</f>
        <v/>
      </c>
      <c r="BR38" s="102"/>
      <c r="BS38" s="102"/>
      <c r="BT38" s="104" t="str">
        <f t="shared" ref="BT38:BT69" si="259">IF(AND(BR38="",BS38=""),"",BR38*BR$4+BS38*(1-BR$4))</f>
        <v/>
      </c>
      <c r="BU38" s="102"/>
      <c r="BV38" s="104" t="str">
        <f t="shared" ref="BV38:BV69" si="260">IF(AND(BR38="",BS38=""),"",IF(OR(BU38="",BU38&lt;BT38),BT38,IF(BS38="",BU38,BR38*BR$4+BU38*(1-BR$4))))</f>
        <v/>
      </c>
      <c r="BW38" s="102"/>
      <c r="BX38" s="102"/>
      <c r="BY38" s="104" t="str">
        <f t="shared" ref="BY38:BY69" si="261">IF(AND(BW38="",BX38=""),"",BW38*BW$4+BX38*(1-BW$4))</f>
        <v/>
      </c>
      <c r="BZ38" s="102"/>
      <c r="CA38" s="104" t="str">
        <f t="shared" ref="CA38:CA69" si="262">IF(AND(BW38="",BX38=""),"",IF(OR(BZ38="",BZ38&lt;BY38),BY38,IF(BX38="",BZ38,BW38*BW$4+BZ38*(1-BW$4))))</f>
        <v/>
      </c>
      <c r="CB38" s="102"/>
      <c r="CC38" s="102"/>
      <c r="CD38" s="104" t="str">
        <f t="shared" ref="CD38:CD69" si="263">IF(AND(CB38="",CC38=""),"",CB38*CB$4+CC38*(1-CB$4))</f>
        <v/>
      </c>
      <c r="CE38" s="102"/>
      <c r="CF38" s="104" t="str">
        <f t="shared" ref="CF38:CF69" si="264">IF(AND(CB38="",CC38=""),"",IF(OR(CE38="",CE38&lt;CD38),CD38,IF(CC38="",CE38,CB38*CB$4+CE38*(1-CB$4))))</f>
        <v/>
      </c>
      <c r="CG38" s="102"/>
      <c r="CH38" s="102"/>
      <c r="CI38" s="104" t="str">
        <f t="shared" ref="CI38:CI69" si="265">IF(AND(CG38="",CH38=""),"",CG38*CG$4+CH38*(1-CG$4))</f>
        <v/>
      </c>
      <c r="CJ38" s="102"/>
      <c r="CK38" s="104" t="str">
        <f t="shared" ref="CK38:CK69" si="266">IF(AND(CG38="",CH38=""),"",IF(OR(CJ38="",CJ38&lt;CI38),CI38,IF(CH38="",CJ38,CG38*CG$4+CJ38*(1-CG$4))))</f>
        <v/>
      </c>
      <c r="CL38" s="102"/>
      <c r="CM38" s="102"/>
      <c r="CN38" s="104" t="str">
        <f t="shared" ref="CN38:CN69" si="267">IF(AND(CL38="",CM38=""),"",CL38*CL$4+CM38*(1-CL$4))</f>
        <v/>
      </c>
      <c r="CO38" s="102"/>
      <c r="CP38" s="104" t="str">
        <f t="shared" ref="CP38:CP69" si="268">IF(AND(CL38="",CM38=""),"",IF(OR(CO38="",CO38&lt;CN38),CN38,IF(CM38="",CO38,CL38*CL$4+CO38*(1-CL$4))))</f>
        <v/>
      </c>
      <c r="CQ38" s="104" t="str">
        <f t="shared" ref="CQ38:CQ69" si="269">IF(AND(BR38="",BW38="",CB38=""),"",SUM(BR38)*SUM(BV$4)+SUM(BW38)*SUM(CA$4)+SUM(CB38)*SUM(CF$4)+SUM(CG38)*SUM(CK$4)+SUM(CL38)*SUM(CP$4))</f>
        <v/>
      </c>
      <c r="CR38" s="104" t="str">
        <f t="shared" ref="CR38:CR69" si="270">IF(AND(BS38="",BX38="",CC38=""),"",SUM(BS38)*SUM(BV$4)+SUM(BX38)*SUM(CA$4)+SUM(CC38)*SUM(CF$4)+SUM(CH38)*SUM(CK$4)+SUM(CM38)*SUM(CP$4))</f>
        <v/>
      </c>
      <c r="CS38" s="104" t="str">
        <f t="shared" ref="CS38:CS69" si="271">IF(AND(BT38="",BY38="",CD38=""),"",SUM(BT38)*SUM(BV$4)+SUM(BY38)*SUM(CA$4)+SUM(CD38)*SUM(CF$4)+SUM(CI38)*SUM(CK$4)+SUM(CN38)*SUM(CP$4))</f>
        <v/>
      </c>
      <c r="CT38" s="104" t="str">
        <f t="shared" ref="CT38:CT69" si="272">IF(AND(BU38="",BZ38="",CE38=""),"",SUM(BU38)*SUM(BV$4)+SUM(BZ38)*SUM(CA$4)+SUM(CE38)*SUM(CF$4)+SUM(CJ38)*SUM(CK$4)+SUM(CO38)*SUM(CP$4))</f>
        <v/>
      </c>
      <c r="CU38" s="104" t="str">
        <f t="shared" ref="CU38:CU69" si="273">IF(AND(BV38="",CA38="",CF38=""),"",SUM(BV38)*SUM(BV$4)+SUM(CA38)*SUM(CA$4)+SUM(CF38)*SUM(CF$4)+SUM(CK38)*SUM(CK$4)+SUM(CP38)*SUM(CP$4))</f>
        <v/>
      </c>
      <c r="CV38" s="105" t="str">
        <f t="shared" ref="CV38:CV69" si="274">IF(CS38="","",IF(SUM(CU38)=0,IF(SUM(CS38)&gt;=10,CV$4,0),IF(SUM(CU38)&gt;=10,CV$4,0)))</f>
        <v/>
      </c>
      <c r="CW38" s="109" t="str">
        <f t="shared" ref="CW38:CW69" si="275">IF(ISERROR(RANK(CU38,CU$6:CU$85)),"",RANK(CU38,CU$6:CU$85))</f>
        <v/>
      </c>
      <c r="CX38" s="102"/>
      <c r="CY38" s="102"/>
      <c r="CZ38" s="104" t="str">
        <f t="shared" ref="CZ38:CZ69" si="276">IF(AND(CX38="",CY38=""),"",CX38*CX$4+CY38*(1-CX$4))</f>
        <v/>
      </c>
      <c r="DA38" s="102"/>
      <c r="DB38" s="104" t="str">
        <f t="shared" ref="DB38:DB69" si="277">IF(AND(CX38="",CY38=""),"",IF(OR(DA38="",DA38&lt;CZ38),CZ38,IF(CY38="",DA38,CX38*CX$4+DA38*(1-CX$4))))</f>
        <v/>
      </c>
      <c r="DC38" s="102"/>
      <c r="DD38" s="102"/>
      <c r="DE38" s="104" t="str">
        <f t="shared" ref="DE38:DE69" si="278">IF(AND(DC38="",DD38=""),"",DC38*DC$4+DD38*(1-DC$4))</f>
        <v/>
      </c>
      <c r="DF38" s="102"/>
      <c r="DG38" s="104" t="str">
        <f t="shared" ref="DG38:DG69" si="279">IF(AND(DC38="",DD38=""),"",IF(OR(DF38="",DF38&lt;DE38),DE38,IF(DD38="",DF38,DC38*DC$4+DF38*(1-DC$4))))</f>
        <v/>
      </c>
      <c r="DH38" s="102"/>
      <c r="DI38" s="102"/>
      <c r="DJ38" s="104" t="str">
        <f t="shared" ref="DJ38:DJ69" si="280">IF(AND(DH38="",DI38=""),"",DH38*DH$4+DI38*(1-DH$4))</f>
        <v/>
      </c>
      <c r="DK38" s="102"/>
      <c r="DL38" s="104" t="str">
        <f t="shared" ref="DL38:DL69" si="281">IF(AND(DH38="",DI38=""),"",IF(OR(DK38="",DK38&lt;DJ38),DJ38,IF(DI38="",DK38,DH38*DH$4+DK38*(1-DH$4))))</f>
        <v/>
      </c>
      <c r="DM38" s="102"/>
      <c r="DN38" s="102"/>
      <c r="DO38" s="104" t="str">
        <f t="shared" ref="DO38:DO69" si="282">IF(AND(DM38="",DN38=""),"",DM38*DM$4+DN38*(1-DM$4))</f>
        <v/>
      </c>
      <c r="DP38" s="102"/>
      <c r="DQ38" s="104" t="str">
        <f t="shared" ref="DQ38:DQ69" si="283">IF(AND(DM38="",DN38=""),"",IF(OR(DP38="",DP38&lt;DO38),DO38,IF(DN38="",DP38,DM38*DM$4+DP38*(1-DM$4))))</f>
        <v/>
      </c>
      <c r="DR38" s="102"/>
      <c r="DS38" s="102"/>
      <c r="DT38" s="104" t="str">
        <f t="shared" ref="DT38:DT69" si="284">IF(AND(DR38="",DS38=""),"",DR38*DR$4+DS38*(1-DR$4))</f>
        <v/>
      </c>
      <c r="DU38" s="102"/>
      <c r="DV38" s="104" t="str">
        <f t="shared" ref="DV38:DV69" si="285">IF(AND(DR38="",DS38=""),"",IF(OR(DU38="",DU38&lt;DT38),DT38,IF(DS38="",DU38,DR38*DR$4+DU38*(1-DR$4))))</f>
        <v/>
      </c>
      <c r="DW38" s="104" t="str">
        <f t="shared" ref="DW38:DW69" si="286">IF(AND(CX38="",DC38="",DH38=""),"",SUM(CX38)*SUM(DB$4)+SUM(DC38)*SUM(DG$4)+SUM(DH38)*SUM(DL$4)+SUM(DM38)*SUM(DQ$4)+SUM(DR38)*SUM(DV$4))</f>
        <v/>
      </c>
      <c r="DX38" s="104" t="str">
        <f t="shared" ref="DX38:DX69" si="287">IF(AND(CY38="",DD38="",DI38=""),"",SUM(CY38)*SUM(DB$4)+SUM(DD38)*SUM(DG$4)+SUM(DI38)*SUM(DL$4)+SUM(DN38)*SUM(DQ$4)+SUM(DS38)*SUM(DV$4))</f>
        <v/>
      </c>
      <c r="DY38" s="104" t="str">
        <f t="shared" ref="DY38:DY69" si="288">IF(AND(CZ38="",DE38="",DJ38=""),"",SUM(CZ38)*SUM(DB$4)+SUM(DE38)*SUM(DG$4)+SUM(DJ38)*SUM(DL$4)+SUM(DO38)*SUM(DQ$4)+SUM(DT38)*SUM(DV$4))</f>
        <v/>
      </c>
      <c r="DZ38" s="104" t="str">
        <f t="shared" ref="DZ38:DZ69" si="289">IF(AND(DA38="",DF38="",DK38=""),"",SUM(DA38)*SUM(DB$4)+SUM(DF38)*SUM(DG$4)+SUM(DK38)*SUM(DL$4)+SUM(DP38)*SUM(DQ$4)+SUM(DU38)*SUM(DV$4))</f>
        <v/>
      </c>
      <c r="EA38" s="104" t="str">
        <f t="shared" ref="EA38:EA69" si="290">IF(AND(DB38="",DG38="",DL38=""),"",SUM(DB38)*SUM(DB$4)+SUM(DG38)*SUM(DG$4)+SUM(DL38)*SUM(DL$4)+SUM(DQ38)*SUM(DQ$4)+SUM(DV38)*SUM(DV$4))</f>
        <v/>
      </c>
      <c r="EB38" s="105" t="str">
        <f t="shared" ref="EB38:EB69" si="291">IF(DY38="","",IF(SUM(EA38)=0,IF(SUM(DY38)&gt;=10,EB$4,0),IF(SUM(EA38)&gt;=10,EB$4,0)))</f>
        <v/>
      </c>
      <c r="EC38" s="109" t="str">
        <f t="shared" ref="EC38:EC69" si="292">IF(ISERROR(RANK(EA38,EA$6:EA$85)),"",RANK(EA38,EA$6:EA$85))</f>
        <v/>
      </c>
      <c r="ED38" s="102"/>
      <c r="EE38" s="102"/>
      <c r="EF38" s="104" t="str">
        <f t="shared" ref="EF38:EF69" si="293">IF(AND(ED38="",EE38=""),"",ED38*ED$4+EE38*(1-ED$4))</f>
        <v/>
      </c>
      <c r="EG38" s="102"/>
      <c r="EH38" s="104" t="str">
        <f t="shared" ref="EH38:EH69" si="294">IF(AND(ED38="",EE38=""),"",IF(OR(EG38="",EG38&lt;EF38),EF38,IF(EE38="",EG38,ED38*ED$4+EG38*(1-ED$4))))</f>
        <v/>
      </c>
      <c r="EI38" s="102"/>
      <c r="EJ38" s="102"/>
      <c r="EK38" s="104" t="str">
        <f t="shared" ref="EK38:EK69" si="295">IF(AND(EI38="",EJ38=""),"",EI38*EI$4+EJ38*(1-EI$4))</f>
        <v/>
      </c>
      <c r="EL38" s="102"/>
      <c r="EM38" s="104" t="str">
        <f t="shared" ref="EM38:EM69" si="296">IF(AND(EI38="",EJ38=""),"",IF(OR(EL38="",EL38&lt;EK38),EK38,IF(EJ38="",EL38,EI38*EI$4+EL38*(1-EI$4))))</f>
        <v/>
      </c>
      <c r="EN38" s="102"/>
      <c r="EO38" s="102"/>
      <c r="EP38" s="104" t="str">
        <f t="shared" ref="EP38:EP69" si="297">IF(AND(EN38="",EO38=""),"",EN38*EN$4+EO38*(1-EN$4))</f>
        <v/>
      </c>
      <c r="EQ38" s="102"/>
      <c r="ER38" s="104" t="str">
        <f t="shared" ref="ER38:ER69" si="298">IF(AND(EN38="",EO38=""),"",IF(OR(EQ38="",EQ38&lt;EP38),EP38,IF(EO38="",EQ38,EN38*EN$4+EQ38*(1-EN$4))))</f>
        <v/>
      </c>
      <c r="ES38" s="102"/>
      <c r="ET38" s="102"/>
      <c r="EU38" s="104" t="str">
        <f t="shared" ref="EU38:EU69" si="299">IF(AND(ES38="",ET38=""),"",ES38*ES$4+ET38*(1-ES$4))</f>
        <v/>
      </c>
      <c r="EV38" s="102"/>
      <c r="EW38" s="104" t="str">
        <f t="shared" ref="EW38:EW69" si="300">IF(AND(ES38="",ET38=""),"",IF(OR(EV38="",EV38&lt;EU38),EU38,IF(ET38="",EV38,ES38*ES$4+EV38*(1-ES$4))))</f>
        <v/>
      </c>
      <c r="EX38" s="102"/>
      <c r="EY38" s="102"/>
      <c r="EZ38" s="104" t="str">
        <f t="shared" ref="EZ38:EZ69" si="301">IF(AND(EX38="",EY38=""),"",EX38*EX$4+EY38*(1-EX$4))</f>
        <v/>
      </c>
      <c r="FA38" s="102"/>
      <c r="FB38" s="104" t="str">
        <f t="shared" ref="FB38:FB69" si="302">IF(AND(EX38="",EY38=""),"",IF(OR(FA38="",FA38&lt;EZ38),EZ38,IF(EY38="",FA38,EX38*EX$4+FA38*(1-EX$4))))</f>
        <v/>
      </c>
      <c r="FC38" s="104" t="str">
        <f t="shared" ref="FC38:FC69" si="303">IF(AND(ED38="",EI38="",EN38=""),"",SUM(ED38)*SUM(EH$4)+SUM(EI38)*SUM(EM$4)+SUM(EN38)*SUM(ER$4)+SUM(ES38)*SUM(EW$4)+SUM(EX38)*SUM(FB$4))</f>
        <v/>
      </c>
      <c r="FD38" s="104" t="str">
        <f t="shared" ref="FD38:FD69" si="304">IF(AND(EE38="",EJ38="",EO38=""),"",SUM(EE38)*SUM(EH$4)+SUM(EJ38)*SUM(EM$4)+SUM(EO38)*SUM(ER$4)+SUM(ET38)*SUM(EW$4)+SUM(EY38)*SUM(FB$4))</f>
        <v/>
      </c>
      <c r="FE38" s="104" t="str">
        <f t="shared" ref="FE38:FE69" si="305">IF(AND(EF38="",EK38="",EP38=""),"",SUM(EF38)*SUM(EH$4)+SUM(EK38)*SUM(EM$4)+SUM(EP38)*SUM(ER$4)+SUM(EU38)*SUM(EW$4)+SUM(EZ38)*SUM(FB$4))</f>
        <v/>
      </c>
      <c r="FF38" s="104" t="str">
        <f t="shared" ref="FF38:FF69" si="306">IF(AND(EG38="",EL38="",EQ38=""),"",SUM(EG38)*SUM(EH$4)+SUM(EL38)*SUM(EM$4)+SUM(EQ38)*SUM(ER$4)+SUM(EV38)*SUM(EW$4)+SUM(FA38)*SUM(FB$4))</f>
        <v/>
      </c>
      <c r="FG38" s="104" t="str">
        <f t="shared" ref="FG38:FG69" si="307">IF(AND(EH38="",EM38="",ER38=""),"",SUM(EH38)*SUM(EH$4)+SUM(EM38)*SUM(EM$4)+SUM(ER38)*SUM(ER$4)+SUM(EW38)*SUM(EW$4)+SUM(FB38)*SUM(FB$4))</f>
        <v/>
      </c>
      <c r="FH38" s="105" t="str">
        <f t="shared" ref="FH38:FH69" si="308">IF(FE38="","",IF(SUM(FG38)=0,IF(SUM(FE38)&gt;=10,FH$4,0),IF(SUM(FG38)&gt;=10,FH$4,0)))</f>
        <v/>
      </c>
      <c r="FI38" s="109" t="str">
        <f t="shared" ref="FI38:FI69" si="309">IF(ISERROR(RANK(FG38,FG$6:FG$85)),"",RANK(FG38,FG$6:FG$85))</f>
        <v/>
      </c>
      <c r="FJ38" s="102"/>
      <c r="FK38" s="102"/>
      <c r="FL38" s="104" t="str">
        <f t="shared" ref="FL38:FL69" si="310">IF(AND(FJ38="",FK38=""),"",FJ38*FJ$4+FK38*(1-FJ$4))</f>
        <v/>
      </c>
      <c r="FM38" s="102"/>
      <c r="FN38" s="104" t="str">
        <f t="shared" ref="FN38:FN69" si="311">IF(AND(FJ38="",FK38=""),"",IF(OR(FM38="",FM38&lt;FL38),FL38,IF(FK38="",FM38,FJ38*FJ$4+FM38*(1-FJ$4))))</f>
        <v/>
      </c>
      <c r="FO38" s="102"/>
      <c r="FP38" s="102"/>
      <c r="FQ38" s="104" t="str">
        <f t="shared" ref="FQ38:FQ69" si="312">IF(AND(FO38="",FP38=""),"",FO38*FO$4+FP38*(1-FO$4))</f>
        <v/>
      </c>
      <c r="FR38" s="102"/>
      <c r="FS38" s="104" t="str">
        <f t="shared" ref="FS38:FS69" si="313">IF(AND(FO38="",FP38=""),"",IF(OR(FR38="",FR38&lt;FQ38),FQ38,IF(FP38="",FR38,FO38*FO$4+FR38*(1-FO$4))))</f>
        <v/>
      </c>
      <c r="FT38" s="102"/>
      <c r="FU38" s="102"/>
      <c r="FV38" s="104" t="str">
        <f t="shared" ref="FV38:FV69" si="314">IF(AND(FT38="",FU38=""),"",FT38*FT$4+FU38*(1-FT$4))</f>
        <v/>
      </c>
      <c r="FW38" s="102"/>
      <c r="FX38" s="104" t="str">
        <f t="shared" ref="FX38:FX69" si="315">IF(AND(FT38="",FU38=""),"",IF(OR(FW38="",FW38&lt;FV38),FV38,IF(FU38="",FW38,FT38*FT$4+FW38*(1-FT$4))))</f>
        <v/>
      </c>
      <c r="FY38" s="102"/>
      <c r="FZ38" s="102"/>
      <c r="GA38" s="104" t="str">
        <f t="shared" ref="GA38:GA69" si="316">IF(AND(FY38="",FZ38=""),"",FY38*FY$4+FZ38*(1-FY$4))</f>
        <v/>
      </c>
      <c r="GB38" s="102"/>
      <c r="GC38" s="104" t="str">
        <f t="shared" ref="GC38:GC69" si="317">IF(AND(FY38="",FZ38=""),"",IF(OR(GB38="",GB38&lt;GA38),GA38,IF(FZ38="",GB38,FY38*FY$4+GB38*(1-FY$4))))</f>
        <v/>
      </c>
      <c r="GD38" s="102"/>
      <c r="GE38" s="102"/>
      <c r="GF38" s="104" t="str">
        <f t="shared" ref="GF38:GF69" si="318">IF(AND(GD38="",GE38=""),"",GD38*GD$4+GE38*(1-GD$4))</f>
        <v/>
      </c>
      <c r="GG38" s="102"/>
      <c r="GH38" s="104" t="str">
        <f t="shared" ref="GH38:GH69" si="319">IF(AND(GD38="",GE38=""),"",IF(OR(GG38="",GG38&lt;GF38),GF38,IF(GE38="",GG38,GD38*GD$4+GG38*(1-GD$4))))</f>
        <v/>
      </c>
      <c r="GI38" s="104" t="str">
        <f t="shared" ref="GI38:GI69" si="320">IF(AND(FJ38="",FO38="",FT38=""),"",SUM(FJ38)*SUM(FN$4)+SUM(FO38)*SUM(FS$4)+SUM(FT38)*SUM(FX$4)+SUM(FY38)*SUM(GC$4)+SUM(GD38)*SUM(GH$4))</f>
        <v/>
      </c>
      <c r="GJ38" s="104" t="str">
        <f t="shared" ref="GJ38:GJ69" si="321">IF(AND(FK38="",FP38="",FU38=""),"",SUM(FK38)*SUM(FN$4)+SUM(FP38)*SUM(FS$4)+SUM(FU38)*SUM(FX$4)+SUM(FZ38)*SUM(GC$4)+SUM(GE38)*SUM(GH$4))</f>
        <v/>
      </c>
      <c r="GK38" s="104" t="str">
        <f t="shared" ref="GK38:GK69" si="322">IF(AND(FL38="",FQ38="",FV38=""),"",SUM(FL38)*SUM(FN$4)+SUM(FQ38)*SUM(FS$4)+SUM(FV38)*SUM(FX$4)+SUM(GA38)*SUM(GC$4)+SUM(GF38)*SUM(GH$4))</f>
        <v/>
      </c>
      <c r="GL38" s="104" t="str">
        <f t="shared" ref="GL38:GL69" si="323">IF(AND(FM38="",FR38="",FW38=""),"",SUM(FM38)*SUM(FN$4)+SUM(FR38)*SUM(FS$4)+SUM(FW38)*SUM(FX$4)+SUM(GB38)*SUM(GC$4)+SUM(GG38)*SUM(GH$4))</f>
        <v/>
      </c>
      <c r="GM38" s="104" t="str">
        <f t="shared" ref="GM38:GM69" si="324">IF(AND(FN38="",FS38="",FX38=""),"",SUM(FN38)*SUM(FN$4)+SUM(FS38)*SUM(FS$4)+SUM(FX38)*SUM(FX$4)+SUM(GC38)*SUM(GC$4)+SUM(GH38)*SUM(GH$4))</f>
        <v/>
      </c>
      <c r="GN38" s="105" t="str">
        <f t="shared" ref="GN38:GN69" si="325">IF(GK38="","",IF(SUM(GM38)=0,IF(SUM(GK38)&gt;=10,GN$4,0),IF(SUM(GM38)&gt;=10,GN$4,0)))</f>
        <v/>
      </c>
      <c r="GO38" s="109" t="str">
        <f t="shared" ref="GO38:GO69" si="326">IF(ISERROR(RANK(GM38,GM$6:GM$85)),"",RANK(GM38,GM$6:GM$85))</f>
        <v/>
      </c>
      <c r="GP38" s="102"/>
      <c r="GQ38" s="102"/>
      <c r="GR38" s="104" t="str">
        <f t="shared" ref="GR38:GR69" si="327">IF(AND(GP38="",GQ38=""),"",GP38*GP$4+GQ38*(1-GP$4))</f>
        <v/>
      </c>
      <c r="GS38" s="102"/>
      <c r="GT38" s="104" t="str">
        <f t="shared" ref="GT38:GT69" si="328">IF(AND(GP38="",GQ38=""),"",IF(OR(GS38="",GS38&lt;GR38),GR38,IF(GQ38="",GS38,GP38*GP$4+GS38*(1-GP$4))))</f>
        <v/>
      </c>
      <c r="GU38" s="102"/>
      <c r="GV38" s="102"/>
      <c r="GW38" s="104" t="str">
        <f t="shared" ref="GW38:GW69" si="329">IF(AND(GU38="",GV38=""),"",GU38*GU$4+GV38*(1-GU$4))</f>
        <v/>
      </c>
      <c r="GX38" s="102"/>
      <c r="GY38" s="104" t="str">
        <f t="shared" ref="GY38:GY69" si="330">IF(AND(GU38="",GV38=""),"",IF(OR(GX38="",GX38&lt;GW38),GW38,IF(GV38="",GX38,GU38*GU$4+GX38*(1-GU$4))))</f>
        <v/>
      </c>
      <c r="GZ38" s="102"/>
      <c r="HA38" s="102"/>
      <c r="HB38" s="104" t="str">
        <f t="shared" ref="HB38:HB69" si="331">IF(AND(GZ38="",HA38=""),"",GZ38*GZ$4+HA38*(1-GZ$4))</f>
        <v/>
      </c>
      <c r="HC38" s="102"/>
      <c r="HD38" s="104" t="str">
        <f t="shared" ref="HD38:HD69" si="332">IF(AND(GZ38="",HA38=""),"",IF(OR(HC38="",HC38&lt;HB38),HB38,IF(HA38="",HC38,GZ38*GZ$4+HC38*(1-GZ$4))))</f>
        <v/>
      </c>
      <c r="HE38" s="102"/>
      <c r="HF38" s="102"/>
      <c r="HG38" s="104" t="str">
        <f t="shared" ref="HG38:HG69" si="333">IF(AND(HE38="",HF38=""),"",HE38*HE$4+HF38*(1-HE$4))</f>
        <v/>
      </c>
      <c r="HH38" s="102"/>
      <c r="HI38" s="104" t="str">
        <f t="shared" ref="HI38:HI69" si="334">IF(AND(HE38="",HF38=""),"",IF(OR(HH38="",HH38&lt;HG38),HG38,IF(HF38="",HH38,HE38*HE$4+HH38*(1-HE$4))))</f>
        <v/>
      </c>
      <c r="HJ38" s="102"/>
      <c r="HK38" s="102"/>
      <c r="HL38" s="104" t="str">
        <f t="shared" ref="HL38:HL69" si="335">IF(AND(HJ38="",HK38=""),"",HJ38*HJ$4+HK38*(1-HJ$4))</f>
        <v/>
      </c>
      <c r="HM38" s="102"/>
      <c r="HN38" s="104" t="str">
        <f t="shared" ref="HN38:HN69" si="336">IF(AND(HJ38="",HK38=""),"",IF(OR(HM38="",HM38&lt;HL38),HL38,IF(HK38="",HM38,HJ38*HJ$4+HM38*(1-HJ$4))))</f>
        <v/>
      </c>
      <c r="HO38" s="104" t="str">
        <f t="shared" ref="HO38:HO69" si="337">IF(AND(GP38="",GU38="",GZ38=""),"",SUM(GP38)*SUM(GT$4)+SUM(GU38)*SUM(GY$4)+SUM(GZ38)*SUM(HD$4)+SUM(HE38)*SUM(HI$4)+SUM(HJ38)*SUM(HN$4))</f>
        <v/>
      </c>
      <c r="HP38" s="104" t="str">
        <f t="shared" ref="HP38:HP69" si="338">IF(AND(GQ38="",GV38="",HA38=""),"",SUM(GQ38)*SUM(GT$4)+SUM(GV38)*SUM(GY$4)+SUM(HA38)*SUM(HD$4)+SUM(HF38)*SUM(HI$4)+SUM(HK38)*SUM(HN$4))</f>
        <v/>
      </c>
      <c r="HQ38" s="104" t="str">
        <f t="shared" ref="HQ38:HQ69" si="339">IF(AND(GR38="",GW38="",HB38=""),"",SUM(GR38)*SUM(GT$4)+SUM(GW38)*SUM(GY$4)+SUM(HB38)*SUM(HD$4)+SUM(HG38)*SUM(HI$4)+SUM(HL38)*SUM(HN$4))</f>
        <v/>
      </c>
      <c r="HR38" s="104" t="str">
        <f t="shared" ref="HR38:HR69" si="340">IF(AND(GS38="",GX38="",HC38=""),"",SUM(GS38)*SUM(GT$4)+SUM(GX38)*SUM(GY$4)+SUM(HC38)*SUM(HD$4)+SUM(HH38)*SUM(HI$4)+SUM(HM38)*SUM(HN$4))</f>
        <v/>
      </c>
      <c r="HS38" s="104" t="str">
        <f t="shared" ref="HS38:HS69" si="341">IF(AND(GT38="",GY38="",HD38=""),"",SUM(GT38)*SUM(GT$4)+SUM(GY38)*SUM(GY$4)+SUM(HD38)*SUM(HD$4)+SUM(HI38)*SUM(HI$4)+SUM(HN38)*SUM(HN$4))</f>
        <v/>
      </c>
      <c r="HT38" s="105" t="str">
        <f t="shared" ref="HT38:HT69" si="342">IF(HQ38="","",IF(SUM(HS38)=0,IF(SUM(HQ38)&gt;=10,HT$4,0),IF(SUM(HS38)&gt;=10,HT$4,0)))</f>
        <v/>
      </c>
      <c r="HU38" s="109" t="str">
        <f t="shared" ref="HU38:HU69" si="343">IF(ISERROR(RANK(HS38,HS$6:HS$85)),"",RANK(HS38,HS$6:HS$85))</f>
        <v/>
      </c>
      <c r="HV38" s="102"/>
      <c r="HW38" s="102"/>
      <c r="HX38" s="104" t="str">
        <f t="shared" ref="HX38:HX69" si="344">IF(AND(HV38="",HW38=""),"",HV38*HV$4+HW38*(1-HV$4))</f>
        <v/>
      </c>
      <c r="HY38" s="102"/>
      <c r="HZ38" s="104" t="str">
        <f t="shared" ref="HZ38:HZ69" si="345">IF(AND(HV38="",HW38=""),"",IF(OR(HY38="",HY38&lt;HX38),HX38,IF(HW38="",HY38,HV38*HV$4+HY38*(1-HV$4))))</f>
        <v/>
      </c>
      <c r="IA38" s="102"/>
      <c r="IB38" s="102"/>
      <c r="IC38" s="104" t="str">
        <f t="shared" ref="IC38:IC69" si="346">IF(AND(IA38="",IB38=""),"",IA38*IA$4+IB38*(1-IA$4))</f>
        <v/>
      </c>
      <c r="ID38" s="102"/>
      <c r="IE38" s="104" t="str">
        <f t="shared" ref="IE38:IE69" si="347">IF(AND(IA38="",IB38=""),"",IF(OR(ID38="",ID38&lt;IC38),IC38,IF(IB38="",ID38,IA38*IA$4+ID38*(1-IA$4))))</f>
        <v/>
      </c>
      <c r="IF38" s="102"/>
      <c r="IG38" s="102"/>
      <c r="IH38" s="104" t="str">
        <f t="shared" ref="IH38:IH69" si="348">IF(AND(IF38="",IG38=""),"",IF38*IF$4+IG38*(1-IF$4))</f>
        <v/>
      </c>
      <c r="II38" s="102"/>
      <c r="IJ38" s="104" t="str">
        <f t="shared" ref="IJ38:IJ69" si="349">IF(AND(IF38="",IG38=""),"",IF(OR(II38="",II38&lt;IH38),IH38,IF(IG38="",II38,IF38*IF$4+II38*(1-IF$4))))</f>
        <v/>
      </c>
      <c r="IK38" s="102"/>
      <c r="IL38" s="102"/>
      <c r="IM38" s="104" t="str">
        <f t="shared" ref="IM38:IM69" si="350">IF(AND(IK38="",IL38=""),"",IK38*IK$4+IL38*(1-IK$4))</f>
        <v/>
      </c>
      <c r="IN38" s="102"/>
      <c r="IO38" s="104" t="str">
        <f t="shared" ref="IO38:IO69" si="351">IF(AND(IK38="",IL38=""),"",IF(OR(IN38="",IN38&lt;IM38),IM38,IF(IL38="",IN38,IK38*IK$4+IN38*(1-IK$4))))</f>
        <v/>
      </c>
      <c r="IP38" s="102"/>
      <c r="IQ38" s="102"/>
      <c r="IR38" s="104" t="str">
        <f t="shared" ref="IR38:IR69" si="352">IF(AND(IP38="",IQ38=""),"",IP38*IP$4+IQ38*(1-IP$4))</f>
        <v/>
      </c>
      <c r="IS38" s="102"/>
      <c r="IT38" s="104" t="str">
        <f t="shared" ref="IT38:IT69" si="353">IF(AND(IP38="",IQ38=""),"",IF(OR(IS38="",IS38&lt;IR38),IR38,IF(IQ38="",IS38,IP38*IP$4+IS38*(1-IP$4))))</f>
        <v/>
      </c>
      <c r="IU38" s="104" t="str">
        <f t="shared" ref="IU38:IU69" si="354">IF(AND(HV38="",IA38="",IF38=""),"",SUM(HV38)*SUM(HZ$4)+SUM(IA38)*SUM(IE$4)+SUM(IF38)*SUM(IJ$4)+SUM(IK38)*SUM(IO$4)+SUM(IP38)*SUM(IT$4))</f>
        <v/>
      </c>
      <c r="IV38" s="104" t="str">
        <f t="shared" ref="IV38:IV69" si="355">IF(AND(HW38="",IB38="",IG38=""),"",SUM(HW38)*SUM(HZ$4)+SUM(IB38)*SUM(IE$4)+SUM(IG38)*SUM(IJ$4)+SUM(IL38)*SUM(IO$4)+SUM(IQ38)*SUM(IT$4))</f>
        <v/>
      </c>
      <c r="IW38" s="104" t="str">
        <f t="shared" ref="IW38:IW69" si="356">IF(AND(HX38="",IC38="",IH38=""),"",SUM(HX38)*SUM(HZ$4)+SUM(IC38)*SUM(IE$4)+SUM(IH38)*SUM(IJ$4)+SUM(IM38)*SUM(IO$4)+SUM(IR38)*SUM(IT$4))</f>
        <v/>
      </c>
      <c r="IX38" s="104" t="str">
        <f t="shared" ref="IX38:IX69" si="357">IF(AND(HY38="",ID38="",II38=""),"",SUM(HY38)*SUM(HZ$4)+SUM(ID38)*SUM(IE$4)+SUM(II38)*SUM(IJ$4)+SUM(IN38)*SUM(IO$4)+SUM(IS38)*SUM(IT$4))</f>
        <v/>
      </c>
      <c r="IY38" s="104" t="str">
        <f t="shared" ref="IY38:IY69" si="358">IF(AND(HZ38="",IE38="",IJ38=""),"",SUM(HZ38)*SUM(HZ$4)+SUM(IE38)*SUM(IE$4)+SUM(IJ38)*SUM(IJ$4)+SUM(IO38)*SUM(IO$4)+SUM(IT38)*SUM(IT$4))</f>
        <v/>
      </c>
      <c r="IZ38" s="105" t="str">
        <f t="shared" ref="IZ38:IZ69" si="359">IF(IW38="","",IF(SUM(IY38)=0,IF(SUM(IW38)&gt;=10,IZ$4,0),IF(SUM(IY38)&gt;=10,IZ$4,0)))</f>
        <v/>
      </c>
      <c r="JA38" s="109" t="str">
        <f t="shared" ref="JA38:JA69" si="360">IF(ISERROR(RANK(IY38,IY$6:IY$85)),"",RANK(IY38,IY$6:IY$85))</f>
        <v/>
      </c>
      <c r="JB38" s="102"/>
      <c r="JC38" s="102"/>
      <c r="JD38" s="104" t="str">
        <f t="shared" ref="JD38:JD69" si="361">IF(AND(JB38="",JC38=""),"",JB38*JB$4+JC38*(1-JB$4))</f>
        <v/>
      </c>
      <c r="JE38" s="102"/>
      <c r="JF38" s="104" t="str">
        <f t="shared" ref="JF38:JF69" si="362">IF(AND(JB38="",JC38=""),"",IF(OR(JE38="",JE38&lt;JD38),JD38,IF(JC38="",JE38,JB38*JB$4+JE38*(1-JB$4))))</f>
        <v/>
      </c>
      <c r="JG38" s="102"/>
      <c r="JH38" s="102"/>
      <c r="JI38" s="104" t="str">
        <f t="shared" ref="JI38:JI69" si="363">IF(AND(JG38="",JH38=""),"",JG38*JG$4+JH38*(1-JG$4))</f>
        <v/>
      </c>
      <c r="JJ38" s="102"/>
      <c r="JK38" s="104" t="str">
        <f t="shared" ref="JK38:JK69" si="364">IF(AND(JG38="",JH38=""),"",IF(OR(JJ38="",JJ38&lt;JI38),JI38,IF(JH38="",JJ38,JG38*JG$4+JJ38*(1-JG$4))))</f>
        <v/>
      </c>
      <c r="JL38" s="102"/>
      <c r="JM38" s="102"/>
      <c r="JN38" s="104" t="str">
        <f t="shared" ref="JN38:JN69" si="365">IF(AND(JL38="",JM38=""),"",JL38*JL$4+JM38*(1-JL$4))</f>
        <v/>
      </c>
      <c r="JO38" s="102"/>
      <c r="JP38" s="104" t="str">
        <f t="shared" ref="JP38:JP69" si="366">IF(AND(JL38="",JM38=""),"",IF(OR(JO38="",JO38&lt;JN38),JN38,IF(JM38="",JO38,JL38*JL$4+JO38*(1-JL$4))))</f>
        <v/>
      </c>
      <c r="JQ38" s="102"/>
      <c r="JR38" s="102"/>
      <c r="JS38" s="104" t="str">
        <f t="shared" ref="JS38:JS69" si="367">IF(AND(JQ38="",JR38=""),"",JQ38*JQ$4+JR38*(1-JQ$4))</f>
        <v/>
      </c>
      <c r="JT38" s="102"/>
      <c r="JU38" s="104" t="str">
        <f t="shared" ref="JU38:JU69" si="368">IF(AND(JQ38="",JR38=""),"",IF(OR(JT38="",JT38&lt;JS38),JS38,IF(JR38="",JT38,JQ38*JQ$4+JT38*(1-JQ$4))))</f>
        <v/>
      </c>
      <c r="JV38" s="102"/>
      <c r="JW38" s="102"/>
      <c r="JX38" s="104" t="str">
        <f t="shared" ref="JX38:JX69" si="369">IF(AND(JV38="",JW38=""),"",JV38*JV$4+JW38*(1-JV$4))</f>
        <v/>
      </c>
      <c r="JY38" s="102"/>
      <c r="JZ38" s="104" t="str">
        <f t="shared" ref="JZ38:JZ69" si="370">IF(AND(JV38="",JW38=""),"",IF(OR(JY38="",JY38&lt;JX38),JX38,IF(JW38="",JY38,JV38*JV$4+JY38*(1-JV$4))))</f>
        <v/>
      </c>
      <c r="KA38" s="104" t="str">
        <f t="shared" ref="KA38:KA69" si="371">IF(AND(JB38="",JG38="",JL38=""),"",SUM(JB38)*SUM(JF$4)+SUM(JG38)*SUM(JK$4)+SUM(JL38)*SUM(JP$4)+SUM(JQ38)*SUM(JU$4)+SUM(JV38)*SUM(JZ$4))</f>
        <v/>
      </c>
      <c r="KB38" s="104" t="str">
        <f t="shared" ref="KB38:KB69" si="372">IF(AND(JC38="",JH38="",JM38=""),"",SUM(JC38)*SUM(JF$4)+SUM(JH38)*SUM(JK$4)+SUM(JM38)*SUM(JP$4)+SUM(JR38)*SUM(JU$4)+SUM(JW38)*SUM(JZ$4))</f>
        <v/>
      </c>
      <c r="KC38" s="104" t="str">
        <f t="shared" ref="KC38:KC69" si="373">IF(AND(JD38="",JI38="",JN38=""),"",SUM(JD38)*SUM(JF$4)+SUM(JI38)*SUM(JK$4)+SUM(JN38)*SUM(JP$4)+SUM(JS38)*SUM(JU$4)+SUM(JX38)*SUM(JZ$4))</f>
        <v/>
      </c>
      <c r="KD38" s="104" t="str">
        <f t="shared" ref="KD38:KD69" si="374">IF(AND(JE38="",JJ38="",JO38=""),"",SUM(JE38)*SUM(JF$4)+SUM(JJ38)*SUM(JK$4)+SUM(JO38)*SUM(JP$4)+SUM(JT38)*SUM(JU$4)+SUM(JY38)*SUM(JZ$4))</f>
        <v/>
      </c>
      <c r="KE38" s="104" t="str">
        <f t="shared" ref="KE38:KE69" si="375">IF(AND(JF38="",JK38="",JP38=""),"",SUM(JF38)*SUM(JF$4)+SUM(JK38)*SUM(JK$4)+SUM(JP38)*SUM(JP$4)+SUM(JU38)*SUM(JU$4)+SUM(JZ38)*SUM(JZ$4))</f>
        <v/>
      </c>
      <c r="KF38" s="105" t="str">
        <f t="shared" ref="KF38:KF69" si="376">IF(KC38="","",IF(SUM(KE38)=0,IF(SUM(KC38)&gt;=10,KF$4,0),IF(SUM(KE38)&gt;=10,KF$4,0)))</f>
        <v/>
      </c>
      <c r="KG38" s="109" t="str">
        <f t="shared" ref="KG38:KG69" si="377">IF(ISERROR(RANK(KE38,KE$6:KE$85)),"",RANK(KE38,KE$6:KE$85))</f>
        <v/>
      </c>
      <c r="KH38" s="102"/>
      <c r="KI38" s="102"/>
      <c r="KJ38" s="104" t="str">
        <f t="shared" ref="KJ38:KJ69" si="378">IF(AND(KH38="",KI38=""),"",KH38*KH$4+KI38*(1-KH$4))</f>
        <v/>
      </c>
      <c r="KK38" s="102"/>
      <c r="KL38" s="104" t="str">
        <f t="shared" ref="KL38:KL69" si="379">IF(AND(KH38="",KI38=""),"",IF(OR(KK38="",KK38&lt;KJ38),KJ38,IF(KI38="",KK38,KH38*KH$4+KK38*(1-KH$4))))</f>
        <v/>
      </c>
      <c r="KM38" s="102"/>
      <c r="KN38" s="102"/>
      <c r="KO38" s="104" t="str">
        <f t="shared" ref="KO38:KO69" si="380">IF(AND(KM38="",KN38=""),"",KM38*KM$4+KN38*(1-KM$4))</f>
        <v/>
      </c>
      <c r="KP38" s="102"/>
      <c r="KQ38" s="104" t="str">
        <f t="shared" ref="KQ38:KQ69" si="381">IF(AND(KM38="",KN38=""),"",IF(OR(KP38="",KP38&lt;KO38),KO38,IF(KN38="",KP38,KM38*KM$4+KP38*(1-KM$4))))</f>
        <v/>
      </c>
      <c r="KR38" s="102"/>
      <c r="KS38" s="102"/>
      <c r="KT38" s="104" t="str">
        <f t="shared" ref="KT38:KT69" si="382">IF(AND(KR38="",KS38=""),"",KR38*KR$4+KS38*(1-KR$4))</f>
        <v/>
      </c>
      <c r="KU38" s="102"/>
      <c r="KV38" s="104" t="str">
        <f t="shared" ref="KV38:KV69" si="383">IF(AND(KR38="",KS38=""),"",IF(OR(KU38="",KU38&lt;KT38),KT38,IF(KS38="",KU38,KR38*KR$4+KU38*(1-KR$4))))</f>
        <v/>
      </c>
      <c r="KW38" s="102"/>
      <c r="KX38" s="102"/>
      <c r="KY38" s="104" t="str">
        <f t="shared" ref="KY38:KY69" si="384">IF(AND(KW38="",KX38=""),"",KW38*KW$4+KX38*(1-KW$4))</f>
        <v/>
      </c>
      <c r="KZ38" s="102"/>
      <c r="LA38" s="104" t="str">
        <f t="shared" ref="LA38:LA69" si="385">IF(AND(KW38="",KX38=""),"",IF(OR(KZ38="",KZ38&lt;KY38),KY38,IF(KX38="",KZ38,KW38*KW$4+KZ38*(1-KW$4))))</f>
        <v/>
      </c>
      <c r="LB38" s="102"/>
      <c r="LC38" s="102"/>
      <c r="LD38" s="104" t="str">
        <f t="shared" ref="LD38:LD69" si="386">IF(AND(LB38="",LC38=""),"",LB38*LB$4+LC38*(1-LB$4))</f>
        <v/>
      </c>
      <c r="LE38" s="102"/>
      <c r="LF38" s="104" t="str">
        <f t="shared" ref="LF38:LF69" si="387">IF(AND(LB38="",LC38=""),"",IF(OR(LE38="",LE38&lt;LD38),LD38,IF(LC38="",LE38,LB38*LB$4+LE38*(1-LB$4))))</f>
        <v/>
      </c>
      <c r="LG38" s="104" t="str">
        <f t="shared" ref="LG38:LG69" si="388">IF(AND(KH38="",KM38="",KR38=""),"",SUM(KH38)*SUM(KL$4)+SUM(KM38)*SUM(KQ$4)+SUM(KR38)*SUM(KV$4)+SUM(KW38)*SUM(LA$4)+SUM(LB38)*SUM(LF$4))</f>
        <v/>
      </c>
      <c r="LH38" s="104" t="str">
        <f t="shared" ref="LH38:LH69" si="389">IF(AND(KI38="",KN38="",KS38=""),"",SUM(KI38)*SUM(KL$4)+SUM(KN38)*SUM(KQ$4)+SUM(KS38)*SUM(KV$4)+SUM(KX38)*SUM(LA$4)+SUM(LC38)*SUM(LF$4))</f>
        <v/>
      </c>
      <c r="LI38" s="104" t="str">
        <f t="shared" ref="LI38:LI69" si="390">IF(AND(KJ38="",KO38="",KT38=""),"",SUM(KJ38)*SUM(KL$4)+SUM(KO38)*SUM(KQ$4)+SUM(KT38)*SUM(KV$4)+SUM(KY38)*SUM(LA$4)+SUM(LD38)*SUM(LF$4))</f>
        <v/>
      </c>
      <c r="LJ38" s="104" t="str">
        <f t="shared" ref="LJ38:LJ69" si="391">IF(AND(KK38="",KP38="",KU38=""),"",SUM(KK38)*SUM(KL$4)+SUM(KP38)*SUM(KQ$4)+SUM(KU38)*SUM(KV$4)+SUM(KZ38)*SUM(LA$4)+SUM(LE38)*SUM(LF$4))</f>
        <v/>
      </c>
      <c r="LK38" s="104" t="str">
        <f t="shared" ref="LK38:LK69" si="392">IF(AND(KL38="",KQ38="",KV38=""),"",SUM(KL38)*SUM(KL$4)+SUM(KQ38)*SUM(KQ$4)+SUM(KV38)*SUM(KV$4)+SUM(LA38)*SUM(LA$4)+SUM(LF38)*SUM(LF$4))</f>
        <v/>
      </c>
      <c r="LL38" s="105" t="str">
        <f t="shared" ref="LL38:LL69" si="393">IF(LI38="","",IF(SUM(LK38)=0,IF(SUM(LI38)&gt;=10,LL$4,0),IF(SUM(LK38)&gt;=10,LL$4,0)))</f>
        <v/>
      </c>
      <c r="LM38" s="109" t="str">
        <f t="shared" ref="LM38:LM69" si="394">IF(ISERROR(RANK(LK38,LK$6:LK$85)),"",RANK(LK38,LK$6:LK$85))</f>
        <v/>
      </c>
      <c r="LN38" s="102"/>
      <c r="LO38" s="102"/>
      <c r="LP38" s="104" t="str">
        <f t="shared" ref="LP38:LP69" si="395">IF(AND(LN38="",LO38=""),"",LN38*LN$4+LO38*(1-LN$4))</f>
        <v/>
      </c>
      <c r="LQ38" s="102"/>
      <c r="LR38" s="104" t="str">
        <f t="shared" ref="LR38:LR69" si="396">IF(AND(LN38="",LO38=""),"",IF(OR(LQ38="",LQ38&lt;LP38),LP38,IF(LO38="",LQ38,LN38*LN$4+LQ38*(1-LN$4))))</f>
        <v/>
      </c>
      <c r="LS38" s="102"/>
      <c r="LT38" s="102"/>
      <c r="LU38" s="104" t="str">
        <f t="shared" ref="LU38:LU69" si="397">IF(AND(LS38="",LT38=""),"",LS38*LS$4+LT38*(1-LS$4))</f>
        <v/>
      </c>
      <c r="LV38" s="102"/>
      <c r="LW38" s="104" t="str">
        <f t="shared" ref="LW38:LW69" si="398">IF(AND(LS38="",LT38=""),"",IF(OR(LV38="",LV38&lt;LU38),LU38,IF(LT38="",LV38,LS38*LS$4+LV38*(1-LS$4))))</f>
        <v/>
      </c>
      <c r="LX38" s="102"/>
      <c r="LY38" s="102"/>
      <c r="LZ38" s="104" t="str">
        <f t="shared" ref="LZ38:LZ69" si="399">IF(AND(LX38="",LY38=""),"",LX38*LX$4+LY38*(1-LX$4))</f>
        <v/>
      </c>
      <c r="MA38" s="102"/>
      <c r="MB38" s="104" t="str">
        <f t="shared" ref="MB38:MB69" si="400">IF(AND(LX38="",LY38=""),"",IF(OR(MA38="",MA38&lt;LZ38),LZ38,IF(LY38="",MA38,LX38*LX$4+MA38*(1-LX$4))))</f>
        <v/>
      </c>
      <c r="MC38" s="102"/>
      <c r="MD38" s="102"/>
      <c r="ME38" s="104" t="str">
        <f t="shared" ref="ME38:ME69" si="401">IF(AND(MC38="",MD38=""),"",MC38*MC$4+MD38*(1-MC$4))</f>
        <v/>
      </c>
      <c r="MF38" s="102"/>
      <c r="MG38" s="104" t="str">
        <f t="shared" ref="MG38:MG69" si="402">IF(AND(MC38="",MD38=""),"",IF(OR(MF38="",MF38&lt;ME38),ME38,IF(MD38="",MF38,MC38*MC$4+MF38*(1-MC$4))))</f>
        <v/>
      </c>
      <c r="MH38" s="102"/>
      <c r="MI38" s="102"/>
      <c r="MJ38" s="104" t="str">
        <f t="shared" ref="MJ38:MJ69" si="403">IF(AND(MH38="",MI38=""),"",MH38*MH$4+MI38*(1-MH$4))</f>
        <v/>
      </c>
      <c r="MK38" s="102"/>
      <c r="ML38" s="104" t="str">
        <f t="shared" ref="ML38:ML69" si="404">IF(AND(MH38="",MI38=""),"",IF(OR(MK38="",MK38&lt;MJ38),MJ38,IF(MI38="",MK38,MH38*MH$4+MK38*(1-MH$4))))</f>
        <v/>
      </c>
      <c r="MM38" s="104" t="str">
        <f t="shared" ref="MM38:MM69" si="405">IF(AND(LN38="",LS38="",LX38=""),"",SUM(LN38)*SUM(LR$4)+SUM(LS38)*SUM(LW$4)+SUM(LX38)*SUM(MB$4)+SUM(MC38)*SUM(MG$4)+SUM(MH38)*SUM(ML$4))</f>
        <v/>
      </c>
      <c r="MN38" s="104" t="str">
        <f t="shared" ref="MN38:MN69" si="406">IF(AND(LO38="",LT38="",LY38=""),"",SUM(LO38)*SUM(LR$4)+SUM(LT38)*SUM(LW$4)+SUM(LY38)*SUM(MB$4)+SUM(MD38)*SUM(MG$4)+SUM(MI38)*SUM(ML$4))</f>
        <v/>
      </c>
      <c r="MO38" s="104" t="str">
        <f t="shared" ref="MO38:MO69" si="407">IF(AND(LP38="",LU38="",LZ38=""),"",SUM(LP38)*SUM(LR$4)+SUM(LU38)*SUM(LW$4)+SUM(LZ38)*SUM(MB$4)+SUM(ME38)*SUM(MG$4)+SUM(MJ38)*SUM(ML$4))</f>
        <v/>
      </c>
      <c r="MP38" s="104" t="str">
        <f t="shared" ref="MP38:MP69" si="408">IF(AND(LQ38="",LV38="",MA38=""),"",SUM(LQ38)*SUM(LR$4)+SUM(LV38)*SUM(LW$4)+SUM(MA38)*SUM(MB$4)+SUM(MF38)*SUM(MG$4)+SUM(MK38)*SUM(ML$4))</f>
        <v/>
      </c>
      <c r="MQ38" s="104" t="str">
        <f t="shared" ref="MQ38:MQ69" si="409">IF(AND(LR38="",LW38="",MB38=""),"",SUM(LR38)*SUM(LR$4)+SUM(LW38)*SUM(LW$4)+SUM(MB38)*SUM(MB$4)+SUM(MG38)*SUM(MG$4)+SUM(ML38)*SUM(ML$4))</f>
        <v/>
      </c>
      <c r="MR38" s="105" t="str">
        <f t="shared" ref="MR38:MR69" si="410">IF(MO38="","",IF(SUM(MQ38)=0,IF(SUM(MO38)&gt;=10,MR$4,0),IF(SUM(MQ38)&gt;=10,MR$4,0)))</f>
        <v/>
      </c>
      <c r="MS38" s="109" t="str">
        <f t="shared" ref="MS38:MS69" si="411">IF(ISERROR(RANK(MQ38,MQ$6:MQ$85)),"",RANK(MQ38,MQ$6:MQ$85))</f>
        <v/>
      </c>
      <c r="MT38" s="102"/>
      <c r="MU38" s="102"/>
      <c r="MV38" s="104" t="str">
        <f t="shared" ref="MV38:MV69" si="412">IF(AND(MT38="",MU38=""),"",MT38*MT$4+MU38*(1-MT$4))</f>
        <v/>
      </c>
      <c r="MW38" s="102"/>
      <c r="MX38" s="104" t="str">
        <f t="shared" ref="MX38:MX69" si="413">IF(AND(MT38="",MU38=""),"",IF(OR(MW38="",MW38&lt;MV38),MV38,IF(MU38="",MW38,MT38*MT$4+MW38*(1-MT$4))))</f>
        <v/>
      </c>
      <c r="MY38" s="102"/>
      <c r="MZ38" s="102"/>
      <c r="NA38" s="104" t="str">
        <f t="shared" ref="NA38:NA69" si="414">IF(AND(MY38="",MZ38=""),"",MY38*MY$4+MZ38*(1-MY$4))</f>
        <v/>
      </c>
      <c r="NB38" s="102"/>
      <c r="NC38" s="104" t="str">
        <f t="shared" ref="NC38:NC69" si="415">IF(AND(MY38="",MZ38=""),"",IF(OR(NB38="",NB38&lt;NA38),NA38,IF(MZ38="",NB38,MY38*MY$4+NB38*(1-MY$4))))</f>
        <v/>
      </c>
      <c r="ND38" s="102"/>
      <c r="NE38" s="102"/>
      <c r="NF38" s="104" t="str">
        <f t="shared" ref="NF38:NF69" si="416">IF(AND(ND38="",NE38=""),"",ND38*ND$4+NE38*(1-ND$4))</f>
        <v/>
      </c>
      <c r="NG38" s="102"/>
      <c r="NH38" s="104" t="str">
        <f t="shared" ref="NH38:NH69" si="417">IF(AND(ND38="",NE38=""),"",IF(OR(NG38="",NG38&lt;NF38),NF38,IF(NE38="",NG38,ND38*ND$4+NG38*(1-ND$4))))</f>
        <v/>
      </c>
      <c r="NI38" s="102"/>
      <c r="NJ38" s="102"/>
      <c r="NK38" s="104" t="str">
        <f t="shared" ref="NK38:NK69" si="418">IF(AND(NI38="",NJ38=""),"",NI38*NI$4+NJ38*(1-NI$4))</f>
        <v/>
      </c>
      <c r="NL38" s="102"/>
      <c r="NM38" s="104" t="str">
        <f t="shared" ref="NM38:NM69" si="419">IF(AND(NI38="",NJ38=""),"",IF(OR(NL38="",NL38&lt;NK38),NK38,IF(NJ38="",NL38,NI38*NI$4+NL38*(1-NI$4))))</f>
        <v/>
      </c>
      <c r="NN38" s="102"/>
      <c r="NO38" s="102"/>
      <c r="NP38" s="104" t="str">
        <f t="shared" ref="NP38:NP69" si="420">IF(AND(NN38="",NO38=""),"",NN38*NN$4+NO38*(1-NN$4))</f>
        <v/>
      </c>
      <c r="NQ38" s="102"/>
      <c r="NR38" s="104" t="str">
        <f t="shared" ref="NR38:NR69" si="421">IF(AND(NN38="",NO38=""),"",IF(OR(NQ38="",NQ38&lt;NP38),NP38,IF(NO38="",NQ38,NN38*NN$4+NQ38*(1-NN$4))))</f>
        <v/>
      </c>
      <c r="NS38" s="104" t="str">
        <f t="shared" ref="NS38:NS69" si="422">IF(AND(MT38="",MY38="",ND38=""),"",SUM(MT38)*SUM(MX$4)+SUM(MY38)*SUM(NC$4)+SUM(ND38)*SUM(NH$4)+SUM(NI38)*SUM(NM$4)+SUM(NN38)*SUM(NR$4))</f>
        <v/>
      </c>
      <c r="NT38" s="104" t="str">
        <f t="shared" ref="NT38:NT69" si="423">IF(AND(MU38="",MZ38="",NE38=""),"",SUM(MU38)*SUM(MX$4)+SUM(MZ38)*SUM(NC$4)+SUM(NE38)*SUM(NH$4)+SUM(NJ38)*SUM(NM$4)+SUM(NO38)*SUM(NR$4))</f>
        <v/>
      </c>
      <c r="NU38" s="104" t="str">
        <f t="shared" ref="NU38:NU69" si="424">IF(AND(MV38="",NA38="",NF38=""),"",SUM(MV38)*SUM(MX$4)+SUM(NA38)*SUM(NC$4)+SUM(NF38)*SUM(NH$4)+SUM(NK38)*SUM(NM$4)+SUM(NP38)*SUM(NR$4))</f>
        <v/>
      </c>
      <c r="NV38" s="104" t="str">
        <f t="shared" ref="NV38:NV69" si="425">IF(AND(MW38="",NB38="",NG38=""),"",SUM(MW38)*SUM(MX$4)+SUM(NB38)*SUM(NC$4)+SUM(NG38)*SUM(NH$4)+SUM(NL38)*SUM(NM$4)+SUM(NQ38)*SUM(NR$4))</f>
        <v/>
      </c>
      <c r="NW38" s="104" t="str">
        <f t="shared" ref="NW38:NW69" si="426">IF(AND(MX38="",NC38="",NH38=""),"",SUM(MX38)*SUM(MX$4)+SUM(NC38)*SUM(NC$4)+SUM(NH38)*SUM(NH$4)+SUM(NM38)*SUM(NM$4)+SUM(NR38)*SUM(NR$4))</f>
        <v/>
      </c>
      <c r="NX38" s="105" t="str">
        <f t="shared" ref="NX38:NX69" si="427">IF(NU38="","",IF(SUM(NW38)=0,IF(SUM(NU38)&gt;=10,NX$4,0),IF(SUM(NW38)&gt;=10,NX$4,0)))</f>
        <v/>
      </c>
      <c r="NY38" s="109" t="str">
        <f t="shared" ref="NY38:NY69" si="428">IF(ISERROR(RANK(NW38,NW$6:NW$85)),"",RANK(NW38,NW$6:NW$85))</f>
        <v/>
      </c>
      <c r="OA38" s="104" t="str">
        <f t="shared" ref="OA38:OA69" si="429">AI38</f>
        <v/>
      </c>
      <c r="OB38" s="104" t="str">
        <f t="shared" ref="OB38:OB69" si="430">BO38</f>
        <v/>
      </c>
      <c r="OC38" s="104" t="str">
        <f t="shared" ref="OC38:OC69" si="431">CU38</f>
        <v/>
      </c>
      <c r="OD38" s="104" t="str">
        <f t="shared" ref="OD38:OD69" si="432">EA38</f>
        <v/>
      </c>
      <c r="OE38" s="104" t="str">
        <f t="shared" ref="OE38:OE69" si="433">FG38</f>
        <v/>
      </c>
      <c r="OF38" s="104" t="str">
        <f t="shared" ref="OF38:OF69" si="434">GM38</f>
        <v/>
      </c>
      <c r="OG38" s="104" t="str">
        <f t="shared" ref="OG38:OG69" si="435">HS38</f>
        <v/>
      </c>
      <c r="OH38" s="104" t="str">
        <f t="shared" ref="OH38:OH69" si="436">IY38</f>
        <v/>
      </c>
      <c r="OI38" s="104" t="str">
        <f t="shared" ref="OI38:OI69" si="437">KE38</f>
        <v/>
      </c>
      <c r="OJ38" s="104" t="str">
        <f t="shared" ref="OJ38:OJ69" si="438">LK38</f>
        <v/>
      </c>
      <c r="OK38" s="104" t="str">
        <f t="shared" ref="OK38:OK69" si="439">MQ38</f>
        <v/>
      </c>
      <c r="OL38" s="104" t="str">
        <f t="shared" ref="OL38:OL69" si="440">NW38</f>
        <v/>
      </c>
      <c r="OM38" s="134"/>
      <c r="ON38" s="104" t="str">
        <f t="shared" ref="ON38:ON69" si="441">IF(AE38="","",(SUM(AE98)*SUM($AJ$4)+SUM(BK38)*SUM($BP$4)+SUM(CQ38)*SUM($CV$4)+SUM(DW38)*SUM($EB$4)+SUM(FC38)*SUM($FH$4)+SUM(GI38)*SUM($GN$4)+SUM(HO38)*SUM($HT$4)+SUM(IU38)*SUM($IZ$4)+SUM(KA38)*SUM($KF$4)+SUM(LG38)*SUM($LL$4)+SUM(MM38)*SUM($MR$4)+SUM(NS38)*SUM($NX$4))/30)</f>
        <v/>
      </c>
      <c r="OO38" s="104" t="str">
        <f t="shared" ref="OO38:OO69" si="442">IF(AF38="","",(SUM(AF98)*SUM($AJ$4)+SUM(BL38)*SUM($BP$4)+SUM(CR38)*SUM($CV$4)+SUM(DX38)*SUM($EB$4)+SUM(FD38)*SUM($FH$4)+SUM(GJ38)*SUM($GN$4)+SUM(HP38)*SUM($HT$4)+SUM(IV38)*SUM($IZ$4)+SUM(KB38)*SUM($KF$4)+SUM(LH38)*SUM($LL$4)+SUM(MN38)*SUM($MR$4)+SUM(NT38)*SUM($NX$4))/30)</f>
        <v/>
      </c>
      <c r="OP38" s="104" t="str">
        <f t="shared" ref="OP38:OP69" si="443">IF(AG38="","",($AJ$4*SUM(AG38)+$BP$4*SUM(BM38)+$CV$4*SUM(CS38)+$EB$4*SUM(DY38)+$FH$4*SUM(FE38)+$GN$4*SUM(GK38)+$HT$4*SUM(HQ38)+$IZ$4*SUM(IW38)+$KF$4*SUM(KC38)+$LL$4*SUM(LI38)+$MR$4*SUM(MO38)+$NX$4*SUM(NU38))/30)</f>
        <v/>
      </c>
      <c r="OQ38" s="104" t="str">
        <f t="shared" ref="OQ38:OQ69" si="444">IF(AI38="","",($AJ$4*SUM(AI38)+$BP$4*SUM(BO38)+$CV$4*SUM(CU38)+$EB$4*SUM(EA38)+$FH$4*SUM(FG38)+$GN$4*SUM(GM38)+$HT$4*SUM(HS38)+$IZ$4*SUM(IY38)+$KF$4*SUM(KE38)+$LL$4*SUM(LK38)+$MR$4*SUM(MQ38)+$NX$4*SUM(NW38))/30)</f>
        <v/>
      </c>
      <c r="OR38" s="105" t="str">
        <f t="shared" ref="OR38:OR69" si="445">IF(AK38="","",SUM($AJ38,$BP38,$CV38,$EB38,$FH38,$GN38,$HT38,$IZ38,$KF38,$LL38,$MR38,$NX38))</f>
        <v/>
      </c>
      <c r="OS38" s="105" t="str">
        <f t="shared" ref="OS38:OS69" si="446">IF(OQ38="","",IF(OQ38&lt;10,OR38,30))</f>
        <v/>
      </c>
      <c r="OT38" s="134"/>
      <c r="OU38" s="109" t="str">
        <f t="shared" ref="OU38:OU69" si="447">IF(ISERROR(RANK(OQ38,OQ$6:OQ$85)),"",RANK(OQ38,OQ$6:OQ$85))</f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4"/>
        <v>20</v>
      </c>
      <c r="B39" s="195"/>
      <c r="C39" s="195"/>
      <c r="D39" s="195"/>
      <c r="E39" s="196"/>
      <c r="F39" s="102"/>
      <c r="G39" s="102"/>
      <c r="H39" s="104" t="str">
        <f t="shared" si="225"/>
        <v/>
      </c>
      <c r="I39" s="102"/>
      <c r="J39" s="104" t="str">
        <f t="shared" si="226"/>
        <v/>
      </c>
      <c r="K39" s="102"/>
      <c r="L39" s="102"/>
      <c r="M39" s="104" t="str">
        <f t="shared" si="227"/>
        <v/>
      </c>
      <c r="N39" s="102"/>
      <c r="O39" s="104" t="str">
        <f t="shared" si="228"/>
        <v/>
      </c>
      <c r="P39" s="102"/>
      <c r="Q39" s="102"/>
      <c r="R39" s="104" t="str">
        <f t="shared" si="229"/>
        <v/>
      </c>
      <c r="S39" s="102"/>
      <c r="T39" s="104" t="str">
        <f t="shared" si="230"/>
        <v/>
      </c>
      <c r="U39" s="102"/>
      <c r="V39" s="102"/>
      <c r="W39" s="104" t="str">
        <f t="shared" si="231"/>
        <v/>
      </c>
      <c r="X39" s="102"/>
      <c r="Y39" s="104" t="str">
        <f t="shared" si="232"/>
        <v/>
      </c>
      <c r="Z39" s="102"/>
      <c r="AA39" s="102"/>
      <c r="AB39" s="104" t="str">
        <f t="shared" si="233"/>
        <v/>
      </c>
      <c r="AC39" s="102"/>
      <c r="AD39" s="104" t="str">
        <f t="shared" si="234"/>
        <v/>
      </c>
      <c r="AE39" s="104" t="str">
        <f t="shared" si="235"/>
        <v/>
      </c>
      <c r="AF39" s="104" t="str">
        <f t="shared" si="236"/>
        <v/>
      </c>
      <c r="AG39" s="104" t="str">
        <f t="shared" si="237"/>
        <v/>
      </c>
      <c r="AH39" s="104" t="str">
        <f t="shared" si="238"/>
        <v/>
      </c>
      <c r="AI39" s="104" t="str">
        <f t="shared" si="239"/>
        <v/>
      </c>
      <c r="AJ39" s="105" t="str">
        <f t="shared" si="240"/>
        <v/>
      </c>
      <c r="AK39" s="109" t="str">
        <f t="shared" si="241"/>
        <v/>
      </c>
      <c r="AL39" s="102"/>
      <c r="AM39" s="102"/>
      <c r="AN39" s="104" t="str">
        <f t="shared" si="242"/>
        <v/>
      </c>
      <c r="AO39" s="102"/>
      <c r="AP39" s="104" t="str">
        <f t="shared" si="243"/>
        <v/>
      </c>
      <c r="AQ39" s="102"/>
      <c r="AR39" s="102"/>
      <c r="AS39" s="104" t="str">
        <f t="shared" si="244"/>
        <v/>
      </c>
      <c r="AT39" s="102"/>
      <c r="AU39" s="104" t="str">
        <f t="shared" si="245"/>
        <v/>
      </c>
      <c r="AV39" s="102"/>
      <c r="AW39" s="102"/>
      <c r="AX39" s="104" t="str">
        <f t="shared" si="246"/>
        <v/>
      </c>
      <c r="AY39" s="102"/>
      <c r="AZ39" s="104" t="str">
        <f t="shared" si="247"/>
        <v/>
      </c>
      <c r="BA39" s="102"/>
      <c r="BB39" s="102"/>
      <c r="BC39" s="104" t="str">
        <f t="shared" si="248"/>
        <v/>
      </c>
      <c r="BD39" s="102"/>
      <c r="BE39" s="104" t="str">
        <f t="shared" si="249"/>
        <v/>
      </c>
      <c r="BF39" s="102"/>
      <c r="BG39" s="102"/>
      <c r="BH39" s="104" t="str">
        <f t="shared" si="250"/>
        <v/>
      </c>
      <c r="BI39" s="102"/>
      <c r="BJ39" s="104" t="str">
        <f t="shared" si="251"/>
        <v/>
      </c>
      <c r="BK39" s="104" t="str">
        <f t="shared" si="252"/>
        <v/>
      </c>
      <c r="BL39" s="104" t="str">
        <f t="shared" si="253"/>
        <v/>
      </c>
      <c r="BM39" s="104" t="str">
        <f t="shared" si="254"/>
        <v/>
      </c>
      <c r="BN39" s="104" t="str">
        <f t="shared" si="255"/>
        <v/>
      </c>
      <c r="BO39" s="104" t="str">
        <f t="shared" si="256"/>
        <v/>
      </c>
      <c r="BP39" s="105" t="str">
        <f t="shared" si="257"/>
        <v/>
      </c>
      <c r="BQ39" s="109" t="str">
        <f t="shared" si="258"/>
        <v/>
      </c>
      <c r="BR39" s="102"/>
      <c r="BS39" s="102"/>
      <c r="BT39" s="104" t="str">
        <f t="shared" si="259"/>
        <v/>
      </c>
      <c r="BU39" s="102"/>
      <c r="BV39" s="104" t="str">
        <f t="shared" si="260"/>
        <v/>
      </c>
      <c r="BW39" s="102"/>
      <c r="BX39" s="102"/>
      <c r="BY39" s="104" t="str">
        <f t="shared" si="261"/>
        <v/>
      </c>
      <c r="BZ39" s="102"/>
      <c r="CA39" s="104" t="str">
        <f t="shared" si="262"/>
        <v/>
      </c>
      <c r="CB39" s="102"/>
      <c r="CC39" s="102"/>
      <c r="CD39" s="104" t="str">
        <f t="shared" si="263"/>
        <v/>
      </c>
      <c r="CE39" s="102"/>
      <c r="CF39" s="104" t="str">
        <f t="shared" si="264"/>
        <v/>
      </c>
      <c r="CG39" s="102"/>
      <c r="CH39" s="102"/>
      <c r="CI39" s="104" t="str">
        <f t="shared" si="265"/>
        <v/>
      </c>
      <c r="CJ39" s="102"/>
      <c r="CK39" s="104" t="str">
        <f t="shared" si="266"/>
        <v/>
      </c>
      <c r="CL39" s="102"/>
      <c r="CM39" s="102"/>
      <c r="CN39" s="104" t="str">
        <f t="shared" si="267"/>
        <v/>
      </c>
      <c r="CO39" s="102"/>
      <c r="CP39" s="104" t="str">
        <f t="shared" si="268"/>
        <v/>
      </c>
      <c r="CQ39" s="104" t="str">
        <f t="shared" si="269"/>
        <v/>
      </c>
      <c r="CR39" s="104" t="str">
        <f t="shared" si="270"/>
        <v/>
      </c>
      <c r="CS39" s="104" t="str">
        <f t="shared" si="271"/>
        <v/>
      </c>
      <c r="CT39" s="104" t="str">
        <f t="shared" si="272"/>
        <v/>
      </c>
      <c r="CU39" s="104" t="str">
        <f t="shared" si="273"/>
        <v/>
      </c>
      <c r="CV39" s="105" t="str">
        <f t="shared" si="274"/>
        <v/>
      </c>
      <c r="CW39" s="109" t="str">
        <f t="shared" si="275"/>
        <v/>
      </c>
      <c r="CX39" s="102"/>
      <c r="CY39" s="102"/>
      <c r="CZ39" s="104" t="str">
        <f t="shared" si="276"/>
        <v/>
      </c>
      <c r="DA39" s="102"/>
      <c r="DB39" s="104" t="str">
        <f t="shared" si="277"/>
        <v/>
      </c>
      <c r="DC39" s="102"/>
      <c r="DD39" s="102"/>
      <c r="DE39" s="104" t="str">
        <f t="shared" si="278"/>
        <v/>
      </c>
      <c r="DF39" s="102"/>
      <c r="DG39" s="104" t="str">
        <f t="shared" si="279"/>
        <v/>
      </c>
      <c r="DH39" s="102"/>
      <c r="DI39" s="102"/>
      <c r="DJ39" s="104" t="str">
        <f t="shared" si="280"/>
        <v/>
      </c>
      <c r="DK39" s="102"/>
      <c r="DL39" s="104" t="str">
        <f t="shared" si="281"/>
        <v/>
      </c>
      <c r="DM39" s="102"/>
      <c r="DN39" s="102"/>
      <c r="DO39" s="104" t="str">
        <f t="shared" si="282"/>
        <v/>
      </c>
      <c r="DP39" s="102"/>
      <c r="DQ39" s="104" t="str">
        <f t="shared" si="283"/>
        <v/>
      </c>
      <c r="DR39" s="102"/>
      <c r="DS39" s="102"/>
      <c r="DT39" s="104" t="str">
        <f t="shared" si="284"/>
        <v/>
      </c>
      <c r="DU39" s="102"/>
      <c r="DV39" s="104" t="str">
        <f t="shared" si="285"/>
        <v/>
      </c>
      <c r="DW39" s="104" t="str">
        <f t="shared" si="286"/>
        <v/>
      </c>
      <c r="DX39" s="104" t="str">
        <f t="shared" si="287"/>
        <v/>
      </c>
      <c r="DY39" s="104" t="str">
        <f t="shared" si="288"/>
        <v/>
      </c>
      <c r="DZ39" s="104" t="str">
        <f t="shared" si="289"/>
        <v/>
      </c>
      <c r="EA39" s="104" t="str">
        <f t="shared" si="290"/>
        <v/>
      </c>
      <c r="EB39" s="105" t="str">
        <f t="shared" si="291"/>
        <v/>
      </c>
      <c r="EC39" s="109" t="str">
        <f t="shared" si="292"/>
        <v/>
      </c>
      <c r="ED39" s="102"/>
      <c r="EE39" s="102"/>
      <c r="EF39" s="104" t="str">
        <f t="shared" si="293"/>
        <v/>
      </c>
      <c r="EG39" s="102"/>
      <c r="EH39" s="104" t="str">
        <f t="shared" si="294"/>
        <v/>
      </c>
      <c r="EI39" s="102"/>
      <c r="EJ39" s="102"/>
      <c r="EK39" s="104" t="str">
        <f t="shared" si="295"/>
        <v/>
      </c>
      <c r="EL39" s="102"/>
      <c r="EM39" s="104" t="str">
        <f t="shared" si="296"/>
        <v/>
      </c>
      <c r="EN39" s="102"/>
      <c r="EO39" s="102"/>
      <c r="EP39" s="104" t="str">
        <f t="shared" si="297"/>
        <v/>
      </c>
      <c r="EQ39" s="102"/>
      <c r="ER39" s="104" t="str">
        <f t="shared" si="298"/>
        <v/>
      </c>
      <c r="ES39" s="102"/>
      <c r="ET39" s="102"/>
      <c r="EU39" s="104" t="str">
        <f t="shared" si="299"/>
        <v/>
      </c>
      <c r="EV39" s="102"/>
      <c r="EW39" s="104" t="str">
        <f t="shared" si="300"/>
        <v/>
      </c>
      <c r="EX39" s="102"/>
      <c r="EY39" s="102"/>
      <c r="EZ39" s="104" t="str">
        <f t="shared" si="301"/>
        <v/>
      </c>
      <c r="FA39" s="102"/>
      <c r="FB39" s="104" t="str">
        <f t="shared" si="302"/>
        <v/>
      </c>
      <c r="FC39" s="104" t="str">
        <f t="shared" si="303"/>
        <v/>
      </c>
      <c r="FD39" s="104" t="str">
        <f t="shared" si="304"/>
        <v/>
      </c>
      <c r="FE39" s="104" t="str">
        <f t="shared" si="305"/>
        <v/>
      </c>
      <c r="FF39" s="104" t="str">
        <f t="shared" si="306"/>
        <v/>
      </c>
      <c r="FG39" s="104" t="str">
        <f t="shared" si="307"/>
        <v/>
      </c>
      <c r="FH39" s="105" t="str">
        <f t="shared" si="308"/>
        <v/>
      </c>
      <c r="FI39" s="109" t="str">
        <f t="shared" si="309"/>
        <v/>
      </c>
      <c r="FJ39" s="102"/>
      <c r="FK39" s="102"/>
      <c r="FL39" s="104" t="str">
        <f t="shared" si="310"/>
        <v/>
      </c>
      <c r="FM39" s="102"/>
      <c r="FN39" s="104" t="str">
        <f t="shared" si="311"/>
        <v/>
      </c>
      <c r="FO39" s="102"/>
      <c r="FP39" s="102"/>
      <c r="FQ39" s="104" t="str">
        <f t="shared" si="312"/>
        <v/>
      </c>
      <c r="FR39" s="102"/>
      <c r="FS39" s="104" t="str">
        <f t="shared" si="313"/>
        <v/>
      </c>
      <c r="FT39" s="102"/>
      <c r="FU39" s="102"/>
      <c r="FV39" s="104" t="str">
        <f t="shared" si="314"/>
        <v/>
      </c>
      <c r="FW39" s="102"/>
      <c r="FX39" s="104" t="str">
        <f t="shared" si="315"/>
        <v/>
      </c>
      <c r="FY39" s="102"/>
      <c r="FZ39" s="102"/>
      <c r="GA39" s="104" t="str">
        <f t="shared" si="316"/>
        <v/>
      </c>
      <c r="GB39" s="102"/>
      <c r="GC39" s="104" t="str">
        <f t="shared" si="317"/>
        <v/>
      </c>
      <c r="GD39" s="102"/>
      <c r="GE39" s="102"/>
      <c r="GF39" s="104" t="str">
        <f t="shared" si="318"/>
        <v/>
      </c>
      <c r="GG39" s="102"/>
      <c r="GH39" s="104" t="str">
        <f t="shared" si="319"/>
        <v/>
      </c>
      <c r="GI39" s="104" t="str">
        <f t="shared" si="320"/>
        <v/>
      </c>
      <c r="GJ39" s="104" t="str">
        <f t="shared" si="321"/>
        <v/>
      </c>
      <c r="GK39" s="104" t="str">
        <f t="shared" si="322"/>
        <v/>
      </c>
      <c r="GL39" s="104" t="str">
        <f t="shared" si="323"/>
        <v/>
      </c>
      <c r="GM39" s="104" t="str">
        <f t="shared" si="324"/>
        <v/>
      </c>
      <c r="GN39" s="105" t="str">
        <f t="shared" si="325"/>
        <v/>
      </c>
      <c r="GO39" s="109" t="str">
        <f t="shared" si="326"/>
        <v/>
      </c>
      <c r="GP39" s="102"/>
      <c r="GQ39" s="102"/>
      <c r="GR39" s="104" t="str">
        <f t="shared" si="327"/>
        <v/>
      </c>
      <c r="GS39" s="102"/>
      <c r="GT39" s="104" t="str">
        <f t="shared" si="328"/>
        <v/>
      </c>
      <c r="GU39" s="102"/>
      <c r="GV39" s="102"/>
      <c r="GW39" s="104" t="str">
        <f t="shared" si="329"/>
        <v/>
      </c>
      <c r="GX39" s="102"/>
      <c r="GY39" s="104" t="str">
        <f t="shared" si="330"/>
        <v/>
      </c>
      <c r="GZ39" s="102"/>
      <c r="HA39" s="102"/>
      <c r="HB39" s="104" t="str">
        <f t="shared" si="331"/>
        <v/>
      </c>
      <c r="HC39" s="102"/>
      <c r="HD39" s="104" t="str">
        <f t="shared" si="332"/>
        <v/>
      </c>
      <c r="HE39" s="102"/>
      <c r="HF39" s="102"/>
      <c r="HG39" s="104" t="str">
        <f t="shared" si="333"/>
        <v/>
      </c>
      <c r="HH39" s="102"/>
      <c r="HI39" s="104" t="str">
        <f t="shared" si="334"/>
        <v/>
      </c>
      <c r="HJ39" s="102"/>
      <c r="HK39" s="102"/>
      <c r="HL39" s="104" t="str">
        <f t="shared" si="335"/>
        <v/>
      </c>
      <c r="HM39" s="102"/>
      <c r="HN39" s="104" t="str">
        <f t="shared" si="336"/>
        <v/>
      </c>
      <c r="HO39" s="104" t="str">
        <f t="shared" si="337"/>
        <v/>
      </c>
      <c r="HP39" s="104" t="str">
        <f t="shared" si="338"/>
        <v/>
      </c>
      <c r="HQ39" s="104" t="str">
        <f t="shared" si="339"/>
        <v/>
      </c>
      <c r="HR39" s="104" t="str">
        <f t="shared" si="340"/>
        <v/>
      </c>
      <c r="HS39" s="104" t="str">
        <f t="shared" si="341"/>
        <v/>
      </c>
      <c r="HT39" s="105" t="str">
        <f t="shared" si="342"/>
        <v/>
      </c>
      <c r="HU39" s="109" t="str">
        <f t="shared" si="343"/>
        <v/>
      </c>
      <c r="HV39" s="102"/>
      <c r="HW39" s="102"/>
      <c r="HX39" s="104" t="str">
        <f t="shared" si="344"/>
        <v/>
      </c>
      <c r="HY39" s="102"/>
      <c r="HZ39" s="104" t="str">
        <f t="shared" si="345"/>
        <v/>
      </c>
      <c r="IA39" s="102"/>
      <c r="IB39" s="102"/>
      <c r="IC39" s="104" t="str">
        <f t="shared" si="346"/>
        <v/>
      </c>
      <c r="ID39" s="102"/>
      <c r="IE39" s="104" t="str">
        <f t="shared" si="347"/>
        <v/>
      </c>
      <c r="IF39" s="102"/>
      <c r="IG39" s="102"/>
      <c r="IH39" s="104" t="str">
        <f t="shared" si="348"/>
        <v/>
      </c>
      <c r="II39" s="102"/>
      <c r="IJ39" s="104" t="str">
        <f t="shared" si="349"/>
        <v/>
      </c>
      <c r="IK39" s="102"/>
      <c r="IL39" s="102"/>
      <c r="IM39" s="104" t="str">
        <f t="shared" si="350"/>
        <v/>
      </c>
      <c r="IN39" s="102"/>
      <c r="IO39" s="104" t="str">
        <f t="shared" si="351"/>
        <v/>
      </c>
      <c r="IP39" s="102"/>
      <c r="IQ39" s="102"/>
      <c r="IR39" s="104" t="str">
        <f t="shared" si="352"/>
        <v/>
      </c>
      <c r="IS39" s="102"/>
      <c r="IT39" s="104" t="str">
        <f t="shared" si="353"/>
        <v/>
      </c>
      <c r="IU39" s="104" t="str">
        <f t="shared" si="354"/>
        <v/>
      </c>
      <c r="IV39" s="104" t="str">
        <f t="shared" si="355"/>
        <v/>
      </c>
      <c r="IW39" s="104" t="str">
        <f t="shared" si="356"/>
        <v/>
      </c>
      <c r="IX39" s="104" t="str">
        <f t="shared" si="357"/>
        <v/>
      </c>
      <c r="IY39" s="104" t="str">
        <f t="shared" si="358"/>
        <v/>
      </c>
      <c r="IZ39" s="105" t="str">
        <f t="shared" si="359"/>
        <v/>
      </c>
      <c r="JA39" s="109" t="str">
        <f t="shared" si="360"/>
        <v/>
      </c>
      <c r="JB39" s="102"/>
      <c r="JC39" s="102"/>
      <c r="JD39" s="104" t="str">
        <f t="shared" si="361"/>
        <v/>
      </c>
      <c r="JE39" s="102"/>
      <c r="JF39" s="104" t="str">
        <f t="shared" si="362"/>
        <v/>
      </c>
      <c r="JG39" s="102"/>
      <c r="JH39" s="102"/>
      <c r="JI39" s="104" t="str">
        <f t="shared" si="363"/>
        <v/>
      </c>
      <c r="JJ39" s="102"/>
      <c r="JK39" s="104" t="str">
        <f t="shared" si="364"/>
        <v/>
      </c>
      <c r="JL39" s="102"/>
      <c r="JM39" s="102"/>
      <c r="JN39" s="104" t="str">
        <f t="shared" si="365"/>
        <v/>
      </c>
      <c r="JO39" s="102"/>
      <c r="JP39" s="104" t="str">
        <f t="shared" si="366"/>
        <v/>
      </c>
      <c r="JQ39" s="102"/>
      <c r="JR39" s="102"/>
      <c r="JS39" s="104" t="str">
        <f t="shared" si="367"/>
        <v/>
      </c>
      <c r="JT39" s="102"/>
      <c r="JU39" s="104" t="str">
        <f t="shared" si="368"/>
        <v/>
      </c>
      <c r="JV39" s="102"/>
      <c r="JW39" s="102"/>
      <c r="JX39" s="104" t="str">
        <f t="shared" si="369"/>
        <v/>
      </c>
      <c r="JY39" s="102"/>
      <c r="JZ39" s="104" t="str">
        <f t="shared" si="370"/>
        <v/>
      </c>
      <c r="KA39" s="104" t="str">
        <f t="shared" si="371"/>
        <v/>
      </c>
      <c r="KB39" s="104" t="str">
        <f t="shared" si="372"/>
        <v/>
      </c>
      <c r="KC39" s="104" t="str">
        <f t="shared" si="373"/>
        <v/>
      </c>
      <c r="KD39" s="104" t="str">
        <f t="shared" si="374"/>
        <v/>
      </c>
      <c r="KE39" s="104" t="str">
        <f t="shared" si="375"/>
        <v/>
      </c>
      <c r="KF39" s="105" t="str">
        <f t="shared" si="376"/>
        <v/>
      </c>
      <c r="KG39" s="109" t="str">
        <f t="shared" si="377"/>
        <v/>
      </c>
      <c r="KH39" s="102"/>
      <c r="KI39" s="102"/>
      <c r="KJ39" s="104" t="str">
        <f t="shared" si="378"/>
        <v/>
      </c>
      <c r="KK39" s="102"/>
      <c r="KL39" s="104" t="str">
        <f t="shared" si="379"/>
        <v/>
      </c>
      <c r="KM39" s="102"/>
      <c r="KN39" s="102"/>
      <c r="KO39" s="104" t="str">
        <f t="shared" si="380"/>
        <v/>
      </c>
      <c r="KP39" s="102"/>
      <c r="KQ39" s="104" t="str">
        <f t="shared" si="381"/>
        <v/>
      </c>
      <c r="KR39" s="102"/>
      <c r="KS39" s="102"/>
      <c r="KT39" s="104" t="str">
        <f t="shared" si="382"/>
        <v/>
      </c>
      <c r="KU39" s="102"/>
      <c r="KV39" s="104" t="str">
        <f t="shared" si="383"/>
        <v/>
      </c>
      <c r="KW39" s="102"/>
      <c r="KX39" s="102"/>
      <c r="KY39" s="104" t="str">
        <f t="shared" si="384"/>
        <v/>
      </c>
      <c r="KZ39" s="102"/>
      <c r="LA39" s="104" t="str">
        <f t="shared" si="385"/>
        <v/>
      </c>
      <c r="LB39" s="102"/>
      <c r="LC39" s="102"/>
      <c r="LD39" s="104" t="str">
        <f t="shared" si="386"/>
        <v/>
      </c>
      <c r="LE39" s="102"/>
      <c r="LF39" s="104" t="str">
        <f t="shared" si="387"/>
        <v/>
      </c>
      <c r="LG39" s="104" t="str">
        <f t="shared" si="388"/>
        <v/>
      </c>
      <c r="LH39" s="104" t="str">
        <f t="shared" si="389"/>
        <v/>
      </c>
      <c r="LI39" s="104" t="str">
        <f t="shared" si="390"/>
        <v/>
      </c>
      <c r="LJ39" s="104" t="str">
        <f t="shared" si="391"/>
        <v/>
      </c>
      <c r="LK39" s="104" t="str">
        <f t="shared" si="392"/>
        <v/>
      </c>
      <c r="LL39" s="105" t="str">
        <f t="shared" si="393"/>
        <v/>
      </c>
      <c r="LM39" s="109" t="str">
        <f t="shared" si="394"/>
        <v/>
      </c>
      <c r="LN39" s="102"/>
      <c r="LO39" s="102"/>
      <c r="LP39" s="104" t="str">
        <f t="shared" si="395"/>
        <v/>
      </c>
      <c r="LQ39" s="102"/>
      <c r="LR39" s="104" t="str">
        <f t="shared" si="396"/>
        <v/>
      </c>
      <c r="LS39" s="102"/>
      <c r="LT39" s="102"/>
      <c r="LU39" s="104" t="str">
        <f t="shared" si="397"/>
        <v/>
      </c>
      <c r="LV39" s="102"/>
      <c r="LW39" s="104" t="str">
        <f t="shared" si="398"/>
        <v/>
      </c>
      <c r="LX39" s="102"/>
      <c r="LY39" s="102"/>
      <c r="LZ39" s="104" t="str">
        <f t="shared" si="399"/>
        <v/>
      </c>
      <c r="MA39" s="102"/>
      <c r="MB39" s="104" t="str">
        <f t="shared" si="400"/>
        <v/>
      </c>
      <c r="MC39" s="102"/>
      <c r="MD39" s="102"/>
      <c r="ME39" s="104" t="str">
        <f t="shared" si="401"/>
        <v/>
      </c>
      <c r="MF39" s="102"/>
      <c r="MG39" s="104" t="str">
        <f t="shared" si="402"/>
        <v/>
      </c>
      <c r="MH39" s="102"/>
      <c r="MI39" s="102"/>
      <c r="MJ39" s="104" t="str">
        <f t="shared" si="403"/>
        <v/>
      </c>
      <c r="MK39" s="102"/>
      <c r="ML39" s="104" t="str">
        <f t="shared" si="404"/>
        <v/>
      </c>
      <c r="MM39" s="104" t="str">
        <f t="shared" si="405"/>
        <v/>
      </c>
      <c r="MN39" s="104" t="str">
        <f t="shared" si="406"/>
        <v/>
      </c>
      <c r="MO39" s="104" t="str">
        <f t="shared" si="407"/>
        <v/>
      </c>
      <c r="MP39" s="104" t="str">
        <f t="shared" si="408"/>
        <v/>
      </c>
      <c r="MQ39" s="104" t="str">
        <f t="shared" si="409"/>
        <v/>
      </c>
      <c r="MR39" s="105" t="str">
        <f t="shared" si="410"/>
        <v/>
      </c>
      <c r="MS39" s="109" t="str">
        <f t="shared" si="411"/>
        <v/>
      </c>
      <c r="MT39" s="102"/>
      <c r="MU39" s="102"/>
      <c r="MV39" s="104" t="str">
        <f t="shared" si="412"/>
        <v/>
      </c>
      <c r="MW39" s="102"/>
      <c r="MX39" s="104" t="str">
        <f t="shared" si="413"/>
        <v/>
      </c>
      <c r="MY39" s="102"/>
      <c r="MZ39" s="102"/>
      <c r="NA39" s="104" t="str">
        <f t="shared" si="414"/>
        <v/>
      </c>
      <c r="NB39" s="102"/>
      <c r="NC39" s="104" t="str">
        <f t="shared" si="415"/>
        <v/>
      </c>
      <c r="ND39" s="102"/>
      <c r="NE39" s="102"/>
      <c r="NF39" s="104" t="str">
        <f t="shared" si="416"/>
        <v/>
      </c>
      <c r="NG39" s="102"/>
      <c r="NH39" s="104" t="str">
        <f t="shared" si="417"/>
        <v/>
      </c>
      <c r="NI39" s="102"/>
      <c r="NJ39" s="102"/>
      <c r="NK39" s="104" t="str">
        <f t="shared" si="418"/>
        <v/>
      </c>
      <c r="NL39" s="102"/>
      <c r="NM39" s="104" t="str">
        <f t="shared" si="419"/>
        <v/>
      </c>
      <c r="NN39" s="102"/>
      <c r="NO39" s="102"/>
      <c r="NP39" s="104" t="str">
        <f t="shared" si="420"/>
        <v/>
      </c>
      <c r="NQ39" s="102"/>
      <c r="NR39" s="104" t="str">
        <f t="shared" si="421"/>
        <v/>
      </c>
      <c r="NS39" s="104" t="str">
        <f t="shared" si="422"/>
        <v/>
      </c>
      <c r="NT39" s="104" t="str">
        <f t="shared" si="423"/>
        <v/>
      </c>
      <c r="NU39" s="104" t="str">
        <f t="shared" si="424"/>
        <v/>
      </c>
      <c r="NV39" s="104" t="str">
        <f t="shared" si="425"/>
        <v/>
      </c>
      <c r="NW39" s="104" t="str">
        <f t="shared" si="426"/>
        <v/>
      </c>
      <c r="NX39" s="105" t="str">
        <f t="shared" si="427"/>
        <v/>
      </c>
      <c r="NY39" s="109" t="str">
        <f t="shared" si="428"/>
        <v/>
      </c>
      <c r="OA39" s="104" t="str">
        <f t="shared" si="429"/>
        <v/>
      </c>
      <c r="OB39" s="104" t="str">
        <f t="shared" si="430"/>
        <v/>
      </c>
      <c r="OC39" s="104" t="str">
        <f t="shared" si="431"/>
        <v/>
      </c>
      <c r="OD39" s="104" t="str">
        <f t="shared" si="432"/>
        <v/>
      </c>
      <c r="OE39" s="104" t="str">
        <f t="shared" si="433"/>
        <v/>
      </c>
      <c r="OF39" s="104" t="str">
        <f t="shared" si="434"/>
        <v/>
      </c>
      <c r="OG39" s="104" t="str">
        <f t="shared" si="435"/>
        <v/>
      </c>
      <c r="OH39" s="104" t="str">
        <f t="shared" si="436"/>
        <v/>
      </c>
      <c r="OI39" s="104" t="str">
        <f t="shared" si="437"/>
        <v/>
      </c>
      <c r="OJ39" s="104" t="str">
        <f t="shared" si="438"/>
        <v/>
      </c>
      <c r="OK39" s="104" t="str">
        <f t="shared" si="439"/>
        <v/>
      </c>
      <c r="OL39" s="104" t="str">
        <f t="shared" si="440"/>
        <v/>
      </c>
      <c r="OM39" s="134"/>
      <c r="ON39" s="104" t="str">
        <f t="shared" si="441"/>
        <v/>
      </c>
      <c r="OO39" s="104" t="str">
        <f t="shared" si="442"/>
        <v/>
      </c>
      <c r="OP39" s="104" t="str">
        <f t="shared" si="443"/>
        <v/>
      </c>
      <c r="OQ39" s="104" t="str">
        <f t="shared" si="444"/>
        <v/>
      </c>
      <c r="OR39" s="105" t="str">
        <f t="shared" si="445"/>
        <v/>
      </c>
      <c r="OS39" s="105" t="str">
        <f t="shared" si="446"/>
        <v/>
      </c>
      <c r="OT39" s="134"/>
      <c r="OU39" s="109" t="str">
        <f t="shared" si="447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24"/>
        <v>21</v>
      </c>
      <c r="B40" s="195"/>
      <c r="C40" s="195"/>
      <c r="D40" s="195"/>
      <c r="E40" s="196"/>
      <c r="F40" s="102"/>
      <c r="G40" s="102"/>
      <c r="H40" s="104" t="str">
        <f t="shared" si="225"/>
        <v/>
      </c>
      <c r="I40" s="102"/>
      <c r="J40" s="104" t="str">
        <f t="shared" si="226"/>
        <v/>
      </c>
      <c r="K40" s="102"/>
      <c r="L40" s="102"/>
      <c r="M40" s="104" t="str">
        <f t="shared" si="227"/>
        <v/>
      </c>
      <c r="N40" s="102"/>
      <c r="O40" s="104" t="str">
        <f t="shared" si="228"/>
        <v/>
      </c>
      <c r="P40" s="102"/>
      <c r="Q40" s="102"/>
      <c r="R40" s="104" t="str">
        <f t="shared" si="229"/>
        <v/>
      </c>
      <c r="S40" s="102"/>
      <c r="T40" s="104" t="str">
        <f t="shared" si="230"/>
        <v/>
      </c>
      <c r="U40" s="102"/>
      <c r="V40" s="102"/>
      <c r="W40" s="104" t="str">
        <f t="shared" si="231"/>
        <v/>
      </c>
      <c r="X40" s="102"/>
      <c r="Y40" s="104" t="str">
        <f t="shared" si="232"/>
        <v/>
      </c>
      <c r="Z40" s="102"/>
      <c r="AA40" s="102"/>
      <c r="AB40" s="104" t="str">
        <f t="shared" si="233"/>
        <v/>
      </c>
      <c r="AC40" s="102"/>
      <c r="AD40" s="104" t="str">
        <f t="shared" si="234"/>
        <v/>
      </c>
      <c r="AE40" s="104" t="str">
        <f t="shared" si="235"/>
        <v/>
      </c>
      <c r="AF40" s="104" t="str">
        <f t="shared" si="236"/>
        <v/>
      </c>
      <c r="AG40" s="104" t="str">
        <f t="shared" si="237"/>
        <v/>
      </c>
      <c r="AH40" s="104" t="str">
        <f t="shared" si="238"/>
        <v/>
      </c>
      <c r="AI40" s="104" t="str">
        <f t="shared" si="239"/>
        <v/>
      </c>
      <c r="AJ40" s="105" t="str">
        <f t="shared" si="240"/>
        <v/>
      </c>
      <c r="AK40" s="109" t="str">
        <f t="shared" si="241"/>
        <v/>
      </c>
      <c r="AL40" s="102"/>
      <c r="AM40" s="102"/>
      <c r="AN40" s="104" t="str">
        <f t="shared" si="242"/>
        <v/>
      </c>
      <c r="AO40" s="102"/>
      <c r="AP40" s="104" t="str">
        <f t="shared" si="243"/>
        <v/>
      </c>
      <c r="AQ40" s="102"/>
      <c r="AR40" s="102"/>
      <c r="AS40" s="104" t="str">
        <f t="shared" si="244"/>
        <v/>
      </c>
      <c r="AT40" s="102"/>
      <c r="AU40" s="104" t="str">
        <f t="shared" si="245"/>
        <v/>
      </c>
      <c r="AV40" s="102"/>
      <c r="AW40" s="102"/>
      <c r="AX40" s="104" t="str">
        <f t="shared" si="246"/>
        <v/>
      </c>
      <c r="AY40" s="102"/>
      <c r="AZ40" s="104" t="str">
        <f t="shared" si="247"/>
        <v/>
      </c>
      <c r="BA40" s="102"/>
      <c r="BB40" s="102"/>
      <c r="BC40" s="104" t="str">
        <f t="shared" si="248"/>
        <v/>
      </c>
      <c r="BD40" s="102"/>
      <c r="BE40" s="104" t="str">
        <f t="shared" si="249"/>
        <v/>
      </c>
      <c r="BF40" s="102"/>
      <c r="BG40" s="102"/>
      <c r="BH40" s="104" t="str">
        <f t="shared" si="250"/>
        <v/>
      </c>
      <c r="BI40" s="102"/>
      <c r="BJ40" s="104" t="str">
        <f t="shared" si="251"/>
        <v/>
      </c>
      <c r="BK40" s="104" t="str">
        <f t="shared" si="252"/>
        <v/>
      </c>
      <c r="BL40" s="104" t="str">
        <f t="shared" si="253"/>
        <v/>
      </c>
      <c r="BM40" s="104" t="str">
        <f t="shared" si="254"/>
        <v/>
      </c>
      <c r="BN40" s="104" t="str">
        <f t="shared" si="255"/>
        <v/>
      </c>
      <c r="BO40" s="104" t="str">
        <f t="shared" si="256"/>
        <v/>
      </c>
      <c r="BP40" s="105" t="str">
        <f t="shared" si="257"/>
        <v/>
      </c>
      <c r="BQ40" s="109" t="str">
        <f t="shared" si="258"/>
        <v/>
      </c>
      <c r="BR40" s="102"/>
      <c r="BS40" s="102"/>
      <c r="BT40" s="104" t="str">
        <f t="shared" si="259"/>
        <v/>
      </c>
      <c r="BU40" s="102"/>
      <c r="BV40" s="104" t="str">
        <f t="shared" si="260"/>
        <v/>
      </c>
      <c r="BW40" s="102"/>
      <c r="BX40" s="102"/>
      <c r="BY40" s="104" t="str">
        <f t="shared" si="261"/>
        <v/>
      </c>
      <c r="BZ40" s="102"/>
      <c r="CA40" s="104" t="str">
        <f t="shared" si="262"/>
        <v/>
      </c>
      <c r="CB40" s="102"/>
      <c r="CC40" s="102"/>
      <c r="CD40" s="104" t="str">
        <f t="shared" si="263"/>
        <v/>
      </c>
      <c r="CE40" s="102"/>
      <c r="CF40" s="104" t="str">
        <f t="shared" si="264"/>
        <v/>
      </c>
      <c r="CG40" s="102"/>
      <c r="CH40" s="102"/>
      <c r="CI40" s="104" t="str">
        <f t="shared" si="265"/>
        <v/>
      </c>
      <c r="CJ40" s="102"/>
      <c r="CK40" s="104" t="str">
        <f t="shared" si="266"/>
        <v/>
      </c>
      <c r="CL40" s="102"/>
      <c r="CM40" s="102"/>
      <c r="CN40" s="104" t="str">
        <f t="shared" si="267"/>
        <v/>
      </c>
      <c r="CO40" s="102"/>
      <c r="CP40" s="104" t="str">
        <f t="shared" si="268"/>
        <v/>
      </c>
      <c r="CQ40" s="104" t="str">
        <f t="shared" si="269"/>
        <v/>
      </c>
      <c r="CR40" s="104" t="str">
        <f t="shared" si="270"/>
        <v/>
      </c>
      <c r="CS40" s="104" t="str">
        <f t="shared" si="271"/>
        <v/>
      </c>
      <c r="CT40" s="104" t="str">
        <f t="shared" si="272"/>
        <v/>
      </c>
      <c r="CU40" s="104" t="str">
        <f t="shared" si="273"/>
        <v/>
      </c>
      <c r="CV40" s="105" t="str">
        <f t="shared" si="274"/>
        <v/>
      </c>
      <c r="CW40" s="109" t="str">
        <f t="shared" si="275"/>
        <v/>
      </c>
      <c r="CX40" s="102"/>
      <c r="CY40" s="102"/>
      <c r="CZ40" s="104" t="str">
        <f t="shared" si="276"/>
        <v/>
      </c>
      <c r="DA40" s="102"/>
      <c r="DB40" s="104" t="str">
        <f t="shared" si="277"/>
        <v/>
      </c>
      <c r="DC40" s="102"/>
      <c r="DD40" s="102"/>
      <c r="DE40" s="104" t="str">
        <f t="shared" si="278"/>
        <v/>
      </c>
      <c r="DF40" s="102"/>
      <c r="DG40" s="104" t="str">
        <f t="shared" si="279"/>
        <v/>
      </c>
      <c r="DH40" s="102"/>
      <c r="DI40" s="102"/>
      <c r="DJ40" s="104" t="str">
        <f t="shared" si="280"/>
        <v/>
      </c>
      <c r="DK40" s="102"/>
      <c r="DL40" s="104" t="str">
        <f t="shared" si="281"/>
        <v/>
      </c>
      <c r="DM40" s="102"/>
      <c r="DN40" s="102"/>
      <c r="DO40" s="104" t="str">
        <f t="shared" si="282"/>
        <v/>
      </c>
      <c r="DP40" s="102"/>
      <c r="DQ40" s="104" t="str">
        <f t="shared" si="283"/>
        <v/>
      </c>
      <c r="DR40" s="102"/>
      <c r="DS40" s="102"/>
      <c r="DT40" s="104" t="str">
        <f t="shared" si="284"/>
        <v/>
      </c>
      <c r="DU40" s="102"/>
      <c r="DV40" s="104" t="str">
        <f t="shared" si="285"/>
        <v/>
      </c>
      <c r="DW40" s="104" t="str">
        <f t="shared" si="286"/>
        <v/>
      </c>
      <c r="DX40" s="104" t="str">
        <f t="shared" si="287"/>
        <v/>
      </c>
      <c r="DY40" s="104" t="str">
        <f t="shared" si="288"/>
        <v/>
      </c>
      <c r="DZ40" s="104" t="str">
        <f t="shared" si="289"/>
        <v/>
      </c>
      <c r="EA40" s="104" t="str">
        <f t="shared" si="290"/>
        <v/>
      </c>
      <c r="EB40" s="105" t="str">
        <f t="shared" si="291"/>
        <v/>
      </c>
      <c r="EC40" s="109" t="str">
        <f t="shared" si="292"/>
        <v/>
      </c>
      <c r="ED40" s="102"/>
      <c r="EE40" s="102"/>
      <c r="EF40" s="104" t="str">
        <f t="shared" si="293"/>
        <v/>
      </c>
      <c r="EG40" s="102"/>
      <c r="EH40" s="104" t="str">
        <f t="shared" si="294"/>
        <v/>
      </c>
      <c r="EI40" s="102"/>
      <c r="EJ40" s="102"/>
      <c r="EK40" s="104" t="str">
        <f t="shared" si="295"/>
        <v/>
      </c>
      <c r="EL40" s="102"/>
      <c r="EM40" s="104" t="str">
        <f t="shared" si="296"/>
        <v/>
      </c>
      <c r="EN40" s="102"/>
      <c r="EO40" s="102"/>
      <c r="EP40" s="104" t="str">
        <f t="shared" si="297"/>
        <v/>
      </c>
      <c r="EQ40" s="102"/>
      <c r="ER40" s="104" t="str">
        <f t="shared" si="298"/>
        <v/>
      </c>
      <c r="ES40" s="102"/>
      <c r="ET40" s="102"/>
      <c r="EU40" s="104" t="str">
        <f t="shared" si="299"/>
        <v/>
      </c>
      <c r="EV40" s="102"/>
      <c r="EW40" s="104" t="str">
        <f t="shared" si="300"/>
        <v/>
      </c>
      <c r="EX40" s="102"/>
      <c r="EY40" s="102"/>
      <c r="EZ40" s="104" t="str">
        <f t="shared" si="301"/>
        <v/>
      </c>
      <c r="FA40" s="102"/>
      <c r="FB40" s="104" t="str">
        <f t="shared" si="302"/>
        <v/>
      </c>
      <c r="FC40" s="104" t="str">
        <f t="shared" si="303"/>
        <v/>
      </c>
      <c r="FD40" s="104" t="str">
        <f t="shared" si="304"/>
        <v/>
      </c>
      <c r="FE40" s="104" t="str">
        <f t="shared" si="305"/>
        <v/>
      </c>
      <c r="FF40" s="104" t="str">
        <f t="shared" si="306"/>
        <v/>
      </c>
      <c r="FG40" s="104" t="str">
        <f t="shared" si="307"/>
        <v/>
      </c>
      <c r="FH40" s="105" t="str">
        <f t="shared" si="308"/>
        <v/>
      </c>
      <c r="FI40" s="109" t="str">
        <f t="shared" si="309"/>
        <v/>
      </c>
      <c r="FJ40" s="102"/>
      <c r="FK40" s="102"/>
      <c r="FL40" s="104" t="str">
        <f t="shared" si="310"/>
        <v/>
      </c>
      <c r="FM40" s="102"/>
      <c r="FN40" s="104" t="str">
        <f t="shared" si="311"/>
        <v/>
      </c>
      <c r="FO40" s="102"/>
      <c r="FP40" s="102"/>
      <c r="FQ40" s="104" t="str">
        <f t="shared" si="312"/>
        <v/>
      </c>
      <c r="FR40" s="102"/>
      <c r="FS40" s="104" t="str">
        <f t="shared" si="313"/>
        <v/>
      </c>
      <c r="FT40" s="102"/>
      <c r="FU40" s="102"/>
      <c r="FV40" s="104" t="str">
        <f t="shared" si="314"/>
        <v/>
      </c>
      <c r="FW40" s="102"/>
      <c r="FX40" s="104" t="str">
        <f t="shared" si="315"/>
        <v/>
      </c>
      <c r="FY40" s="102"/>
      <c r="FZ40" s="102"/>
      <c r="GA40" s="104" t="str">
        <f t="shared" si="316"/>
        <v/>
      </c>
      <c r="GB40" s="102"/>
      <c r="GC40" s="104" t="str">
        <f t="shared" si="317"/>
        <v/>
      </c>
      <c r="GD40" s="102"/>
      <c r="GE40" s="102"/>
      <c r="GF40" s="104" t="str">
        <f t="shared" si="318"/>
        <v/>
      </c>
      <c r="GG40" s="102"/>
      <c r="GH40" s="104" t="str">
        <f t="shared" si="319"/>
        <v/>
      </c>
      <c r="GI40" s="104" t="str">
        <f t="shared" si="320"/>
        <v/>
      </c>
      <c r="GJ40" s="104" t="str">
        <f t="shared" si="321"/>
        <v/>
      </c>
      <c r="GK40" s="104" t="str">
        <f t="shared" si="322"/>
        <v/>
      </c>
      <c r="GL40" s="104" t="str">
        <f t="shared" si="323"/>
        <v/>
      </c>
      <c r="GM40" s="104" t="str">
        <f t="shared" si="324"/>
        <v/>
      </c>
      <c r="GN40" s="105" t="str">
        <f t="shared" si="325"/>
        <v/>
      </c>
      <c r="GO40" s="109" t="str">
        <f t="shared" si="326"/>
        <v/>
      </c>
      <c r="GP40" s="102"/>
      <c r="GQ40" s="102"/>
      <c r="GR40" s="104" t="str">
        <f t="shared" si="327"/>
        <v/>
      </c>
      <c r="GS40" s="102"/>
      <c r="GT40" s="104" t="str">
        <f t="shared" si="328"/>
        <v/>
      </c>
      <c r="GU40" s="102"/>
      <c r="GV40" s="102"/>
      <c r="GW40" s="104" t="str">
        <f t="shared" si="329"/>
        <v/>
      </c>
      <c r="GX40" s="102"/>
      <c r="GY40" s="104" t="str">
        <f t="shared" si="330"/>
        <v/>
      </c>
      <c r="GZ40" s="102"/>
      <c r="HA40" s="102"/>
      <c r="HB40" s="104" t="str">
        <f t="shared" si="331"/>
        <v/>
      </c>
      <c r="HC40" s="102"/>
      <c r="HD40" s="104" t="str">
        <f t="shared" si="332"/>
        <v/>
      </c>
      <c r="HE40" s="102"/>
      <c r="HF40" s="102"/>
      <c r="HG40" s="104" t="str">
        <f t="shared" si="333"/>
        <v/>
      </c>
      <c r="HH40" s="102"/>
      <c r="HI40" s="104" t="str">
        <f t="shared" si="334"/>
        <v/>
      </c>
      <c r="HJ40" s="102"/>
      <c r="HK40" s="102"/>
      <c r="HL40" s="104" t="str">
        <f t="shared" si="335"/>
        <v/>
      </c>
      <c r="HM40" s="102"/>
      <c r="HN40" s="104" t="str">
        <f t="shared" si="336"/>
        <v/>
      </c>
      <c r="HO40" s="104" t="str">
        <f t="shared" si="337"/>
        <v/>
      </c>
      <c r="HP40" s="104" t="str">
        <f t="shared" si="338"/>
        <v/>
      </c>
      <c r="HQ40" s="104" t="str">
        <f t="shared" si="339"/>
        <v/>
      </c>
      <c r="HR40" s="104" t="str">
        <f t="shared" si="340"/>
        <v/>
      </c>
      <c r="HS40" s="104" t="str">
        <f t="shared" si="341"/>
        <v/>
      </c>
      <c r="HT40" s="105" t="str">
        <f t="shared" si="342"/>
        <v/>
      </c>
      <c r="HU40" s="109" t="str">
        <f t="shared" si="343"/>
        <v/>
      </c>
      <c r="HV40" s="102"/>
      <c r="HW40" s="102"/>
      <c r="HX40" s="104" t="str">
        <f t="shared" si="344"/>
        <v/>
      </c>
      <c r="HY40" s="102"/>
      <c r="HZ40" s="104" t="str">
        <f t="shared" si="345"/>
        <v/>
      </c>
      <c r="IA40" s="102"/>
      <c r="IB40" s="102"/>
      <c r="IC40" s="104" t="str">
        <f t="shared" si="346"/>
        <v/>
      </c>
      <c r="ID40" s="102"/>
      <c r="IE40" s="104" t="str">
        <f t="shared" si="347"/>
        <v/>
      </c>
      <c r="IF40" s="102"/>
      <c r="IG40" s="102"/>
      <c r="IH40" s="104" t="str">
        <f t="shared" si="348"/>
        <v/>
      </c>
      <c r="II40" s="102"/>
      <c r="IJ40" s="104" t="str">
        <f t="shared" si="349"/>
        <v/>
      </c>
      <c r="IK40" s="102"/>
      <c r="IL40" s="102"/>
      <c r="IM40" s="104" t="str">
        <f t="shared" si="350"/>
        <v/>
      </c>
      <c r="IN40" s="102"/>
      <c r="IO40" s="104" t="str">
        <f t="shared" si="351"/>
        <v/>
      </c>
      <c r="IP40" s="102"/>
      <c r="IQ40" s="102"/>
      <c r="IR40" s="104" t="str">
        <f t="shared" si="352"/>
        <v/>
      </c>
      <c r="IS40" s="102"/>
      <c r="IT40" s="104" t="str">
        <f t="shared" si="353"/>
        <v/>
      </c>
      <c r="IU40" s="104" t="str">
        <f t="shared" si="354"/>
        <v/>
      </c>
      <c r="IV40" s="104" t="str">
        <f t="shared" si="355"/>
        <v/>
      </c>
      <c r="IW40" s="104" t="str">
        <f t="shared" si="356"/>
        <v/>
      </c>
      <c r="IX40" s="104" t="str">
        <f t="shared" si="357"/>
        <v/>
      </c>
      <c r="IY40" s="104" t="str">
        <f t="shared" si="358"/>
        <v/>
      </c>
      <c r="IZ40" s="105" t="str">
        <f t="shared" si="359"/>
        <v/>
      </c>
      <c r="JA40" s="109" t="str">
        <f t="shared" si="360"/>
        <v/>
      </c>
      <c r="JB40" s="102"/>
      <c r="JC40" s="102"/>
      <c r="JD40" s="104" t="str">
        <f t="shared" si="361"/>
        <v/>
      </c>
      <c r="JE40" s="102"/>
      <c r="JF40" s="104" t="str">
        <f t="shared" si="362"/>
        <v/>
      </c>
      <c r="JG40" s="102"/>
      <c r="JH40" s="102"/>
      <c r="JI40" s="104" t="str">
        <f t="shared" si="363"/>
        <v/>
      </c>
      <c r="JJ40" s="102"/>
      <c r="JK40" s="104" t="str">
        <f t="shared" si="364"/>
        <v/>
      </c>
      <c r="JL40" s="102"/>
      <c r="JM40" s="102"/>
      <c r="JN40" s="104" t="str">
        <f t="shared" si="365"/>
        <v/>
      </c>
      <c r="JO40" s="102"/>
      <c r="JP40" s="104" t="str">
        <f t="shared" si="366"/>
        <v/>
      </c>
      <c r="JQ40" s="102"/>
      <c r="JR40" s="102"/>
      <c r="JS40" s="104" t="str">
        <f t="shared" si="367"/>
        <v/>
      </c>
      <c r="JT40" s="102"/>
      <c r="JU40" s="104" t="str">
        <f t="shared" si="368"/>
        <v/>
      </c>
      <c r="JV40" s="102"/>
      <c r="JW40" s="102"/>
      <c r="JX40" s="104" t="str">
        <f t="shared" si="369"/>
        <v/>
      </c>
      <c r="JY40" s="102"/>
      <c r="JZ40" s="104" t="str">
        <f t="shared" si="370"/>
        <v/>
      </c>
      <c r="KA40" s="104" t="str">
        <f t="shared" si="371"/>
        <v/>
      </c>
      <c r="KB40" s="104" t="str">
        <f t="shared" si="372"/>
        <v/>
      </c>
      <c r="KC40" s="104" t="str">
        <f t="shared" si="373"/>
        <v/>
      </c>
      <c r="KD40" s="104" t="str">
        <f t="shared" si="374"/>
        <v/>
      </c>
      <c r="KE40" s="104" t="str">
        <f t="shared" si="375"/>
        <v/>
      </c>
      <c r="KF40" s="105" t="str">
        <f t="shared" si="376"/>
        <v/>
      </c>
      <c r="KG40" s="109" t="str">
        <f t="shared" si="377"/>
        <v/>
      </c>
      <c r="KH40" s="102"/>
      <c r="KI40" s="102"/>
      <c r="KJ40" s="104" t="str">
        <f t="shared" si="378"/>
        <v/>
      </c>
      <c r="KK40" s="102"/>
      <c r="KL40" s="104" t="str">
        <f t="shared" si="379"/>
        <v/>
      </c>
      <c r="KM40" s="102"/>
      <c r="KN40" s="102"/>
      <c r="KO40" s="104" t="str">
        <f t="shared" si="380"/>
        <v/>
      </c>
      <c r="KP40" s="102"/>
      <c r="KQ40" s="104" t="str">
        <f t="shared" si="381"/>
        <v/>
      </c>
      <c r="KR40" s="102"/>
      <c r="KS40" s="102"/>
      <c r="KT40" s="104" t="str">
        <f t="shared" si="382"/>
        <v/>
      </c>
      <c r="KU40" s="102"/>
      <c r="KV40" s="104" t="str">
        <f t="shared" si="383"/>
        <v/>
      </c>
      <c r="KW40" s="102"/>
      <c r="KX40" s="102"/>
      <c r="KY40" s="104" t="str">
        <f t="shared" si="384"/>
        <v/>
      </c>
      <c r="KZ40" s="102"/>
      <c r="LA40" s="104" t="str">
        <f t="shared" si="385"/>
        <v/>
      </c>
      <c r="LB40" s="102"/>
      <c r="LC40" s="102"/>
      <c r="LD40" s="104" t="str">
        <f t="shared" si="386"/>
        <v/>
      </c>
      <c r="LE40" s="102"/>
      <c r="LF40" s="104" t="str">
        <f t="shared" si="387"/>
        <v/>
      </c>
      <c r="LG40" s="104" t="str">
        <f t="shared" si="388"/>
        <v/>
      </c>
      <c r="LH40" s="104" t="str">
        <f t="shared" si="389"/>
        <v/>
      </c>
      <c r="LI40" s="104" t="str">
        <f t="shared" si="390"/>
        <v/>
      </c>
      <c r="LJ40" s="104" t="str">
        <f t="shared" si="391"/>
        <v/>
      </c>
      <c r="LK40" s="104" t="str">
        <f t="shared" si="392"/>
        <v/>
      </c>
      <c r="LL40" s="105" t="str">
        <f t="shared" si="393"/>
        <v/>
      </c>
      <c r="LM40" s="109" t="str">
        <f t="shared" si="394"/>
        <v/>
      </c>
      <c r="LN40" s="102"/>
      <c r="LO40" s="102"/>
      <c r="LP40" s="104" t="str">
        <f t="shared" si="395"/>
        <v/>
      </c>
      <c r="LQ40" s="102"/>
      <c r="LR40" s="104" t="str">
        <f t="shared" si="396"/>
        <v/>
      </c>
      <c r="LS40" s="102"/>
      <c r="LT40" s="102"/>
      <c r="LU40" s="104" t="str">
        <f t="shared" si="397"/>
        <v/>
      </c>
      <c r="LV40" s="102"/>
      <c r="LW40" s="104" t="str">
        <f t="shared" si="398"/>
        <v/>
      </c>
      <c r="LX40" s="102"/>
      <c r="LY40" s="102"/>
      <c r="LZ40" s="104" t="str">
        <f t="shared" si="399"/>
        <v/>
      </c>
      <c r="MA40" s="102"/>
      <c r="MB40" s="104" t="str">
        <f t="shared" si="400"/>
        <v/>
      </c>
      <c r="MC40" s="102"/>
      <c r="MD40" s="102"/>
      <c r="ME40" s="104" t="str">
        <f t="shared" si="401"/>
        <v/>
      </c>
      <c r="MF40" s="102"/>
      <c r="MG40" s="104" t="str">
        <f t="shared" si="402"/>
        <v/>
      </c>
      <c r="MH40" s="102"/>
      <c r="MI40" s="102"/>
      <c r="MJ40" s="104" t="str">
        <f t="shared" si="403"/>
        <v/>
      </c>
      <c r="MK40" s="102"/>
      <c r="ML40" s="104" t="str">
        <f t="shared" si="404"/>
        <v/>
      </c>
      <c r="MM40" s="104" t="str">
        <f t="shared" si="405"/>
        <v/>
      </c>
      <c r="MN40" s="104" t="str">
        <f t="shared" si="406"/>
        <v/>
      </c>
      <c r="MO40" s="104" t="str">
        <f t="shared" si="407"/>
        <v/>
      </c>
      <c r="MP40" s="104" t="str">
        <f t="shared" si="408"/>
        <v/>
      </c>
      <c r="MQ40" s="104" t="str">
        <f t="shared" si="409"/>
        <v/>
      </c>
      <c r="MR40" s="105" t="str">
        <f t="shared" si="410"/>
        <v/>
      </c>
      <c r="MS40" s="109" t="str">
        <f t="shared" si="411"/>
        <v/>
      </c>
      <c r="MT40" s="102"/>
      <c r="MU40" s="102"/>
      <c r="MV40" s="104" t="str">
        <f t="shared" si="412"/>
        <v/>
      </c>
      <c r="MW40" s="102"/>
      <c r="MX40" s="104" t="str">
        <f t="shared" si="413"/>
        <v/>
      </c>
      <c r="MY40" s="102"/>
      <c r="MZ40" s="102"/>
      <c r="NA40" s="104" t="str">
        <f t="shared" si="414"/>
        <v/>
      </c>
      <c r="NB40" s="102"/>
      <c r="NC40" s="104" t="str">
        <f t="shared" si="415"/>
        <v/>
      </c>
      <c r="ND40" s="102"/>
      <c r="NE40" s="102"/>
      <c r="NF40" s="104" t="str">
        <f t="shared" si="416"/>
        <v/>
      </c>
      <c r="NG40" s="102"/>
      <c r="NH40" s="104" t="str">
        <f t="shared" si="417"/>
        <v/>
      </c>
      <c r="NI40" s="102"/>
      <c r="NJ40" s="102"/>
      <c r="NK40" s="104" t="str">
        <f t="shared" si="418"/>
        <v/>
      </c>
      <c r="NL40" s="102"/>
      <c r="NM40" s="104" t="str">
        <f t="shared" si="419"/>
        <v/>
      </c>
      <c r="NN40" s="102"/>
      <c r="NO40" s="102"/>
      <c r="NP40" s="104" t="str">
        <f t="shared" si="420"/>
        <v/>
      </c>
      <c r="NQ40" s="102"/>
      <c r="NR40" s="104" t="str">
        <f t="shared" si="421"/>
        <v/>
      </c>
      <c r="NS40" s="104" t="str">
        <f t="shared" si="422"/>
        <v/>
      </c>
      <c r="NT40" s="104" t="str">
        <f t="shared" si="423"/>
        <v/>
      </c>
      <c r="NU40" s="104" t="str">
        <f t="shared" si="424"/>
        <v/>
      </c>
      <c r="NV40" s="104" t="str">
        <f t="shared" si="425"/>
        <v/>
      </c>
      <c r="NW40" s="104" t="str">
        <f t="shared" si="426"/>
        <v/>
      </c>
      <c r="NX40" s="105" t="str">
        <f t="shared" si="427"/>
        <v/>
      </c>
      <c r="NY40" s="109" t="str">
        <f t="shared" si="428"/>
        <v/>
      </c>
      <c r="OA40" s="104" t="str">
        <f t="shared" si="429"/>
        <v/>
      </c>
      <c r="OB40" s="104" t="str">
        <f t="shared" si="430"/>
        <v/>
      </c>
      <c r="OC40" s="104" t="str">
        <f t="shared" si="431"/>
        <v/>
      </c>
      <c r="OD40" s="104" t="str">
        <f t="shared" si="432"/>
        <v/>
      </c>
      <c r="OE40" s="104" t="str">
        <f t="shared" si="433"/>
        <v/>
      </c>
      <c r="OF40" s="104" t="str">
        <f t="shared" si="434"/>
        <v/>
      </c>
      <c r="OG40" s="104" t="str">
        <f t="shared" si="435"/>
        <v/>
      </c>
      <c r="OH40" s="104" t="str">
        <f t="shared" si="436"/>
        <v/>
      </c>
      <c r="OI40" s="104" t="str">
        <f t="shared" si="437"/>
        <v/>
      </c>
      <c r="OJ40" s="104" t="str">
        <f t="shared" si="438"/>
        <v/>
      </c>
      <c r="OK40" s="104" t="str">
        <f t="shared" si="439"/>
        <v/>
      </c>
      <c r="OL40" s="104" t="str">
        <f t="shared" si="440"/>
        <v/>
      </c>
      <c r="OM40" s="134"/>
      <c r="ON40" s="104" t="str">
        <f t="shared" si="441"/>
        <v/>
      </c>
      <c r="OO40" s="104" t="str">
        <f t="shared" si="442"/>
        <v/>
      </c>
      <c r="OP40" s="104" t="str">
        <f t="shared" si="443"/>
        <v/>
      </c>
      <c r="OQ40" s="104" t="str">
        <f t="shared" si="444"/>
        <v/>
      </c>
      <c r="OR40" s="105" t="str">
        <f t="shared" si="445"/>
        <v/>
      </c>
      <c r="OS40" s="105" t="str">
        <f t="shared" si="446"/>
        <v/>
      </c>
      <c r="OT40" s="134"/>
      <c r="OU40" s="109" t="str">
        <f t="shared" si="447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4"/>
        <v>22</v>
      </c>
      <c r="B41" s="195"/>
      <c r="C41" s="195"/>
      <c r="D41" s="195"/>
      <c r="E41" s="196"/>
      <c r="F41" s="102"/>
      <c r="G41" s="102"/>
      <c r="H41" s="104" t="str">
        <f t="shared" si="225"/>
        <v/>
      </c>
      <c r="I41" s="102"/>
      <c r="J41" s="104" t="str">
        <f t="shared" si="226"/>
        <v/>
      </c>
      <c r="K41" s="102"/>
      <c r="L41" s="102"/>
      <c r="M41" s="104" t="str">
        <f t="shared" si="227"/>
        <v/>
      </c>
      <c r="N41" s="102"/>
      <c r="O41" s="104" t="str">
        <f t="shared" si="228"/>
        <v/>
      </c>
      <c r="P41" s="102"/>
      <c r="Q41" s="102"/>
      <c r="R41" s="104" t="str">
        <f t="shared" si="229"/>
        <v/>
      </c>
      <c r="S41" s="102"/>
      <c r="T41" s="104" t="str">
        <f t="shared" si="230"/>
        <v/>
      </c>
      <c r="U41" s="102"/>
      <c r="V41" s="102"/>
      <c r="W41" s="104" t="str">
        <f t="shared" si="231"/>
        <v/>
      </c>
      <c r="X41" s="102"/>
      <c r="Y41" s="104" t="str">
        <f t="shared" si="232"/>
        <v/>
      </c>
      <c r="Z41" s="102"/>
      <c r="AA41" s="102"/>
      <c r="AB41" s="104" t="str">
        <f t="shared" si="233"/>
        <v/>
      </c>
      <c r="AC41" s="102"/>
      <c r="AD41" s="104" t="str">
        <f t="shared" si="234"/>
        <v/>
      </c>
      <c r="AE41" s="104" t="str">
        <f t="shared" si="235"/>
        <v/>
      </c>
      <c r="AF41" s="104" t="str">
        <f t="shared" si="236"/>
        <v/>
      </c>
      <c r="AG41" s="104" t="str">
        <f t="shared" si="237"/>
        <v/>
      </c>
      <c r="AH41" s="104" t="str">
        <f t="shared" si="238"/>
        <v/>
      </c>
      <c r="AI41" s="104" t="str">
        <f t="shared" si="239"/>
        <v/>
      </c>
      <c r="AJ41" s="105" t="str">
        <f t="shared" si="240"/>
        <v/>
      </c>
      <c r="AK41" s="109" t="str">
        <f t="shared" si="241"/>
        <v/>
      </c>
      <c r="AL41" s="102"/>
      <c r="AM41" s="102"/>
      <c r="AN41" s="104" t="str">
        <f t="shared" si="242"/>
        <v/>
      </c>
      <c r="AO41" s="102"/>
      <c r="AP41" s="104" t="str">
        <f t="shared" si="243"/>
        <v/>
      </c>
      <c r="AQ41" s="102"/>
      <c r="AR41" s="102"/>
      <c r="AS41" s="104" t="str">
        <f t="shared" si="244"/>
        <v/>
      </c>
      <c r="AT41" s="102"/>
      <c r="AU41" s="104" t="str">
        <f t="shared" si="245"/>
        <v/>
      </c>
      <c r="AV41" s="102"/>
      <c r="AW41" s="102"/>
      <c r="AX41" s="104" t="str">
        <f t="shared" si="246"/>
        <v/>
      </c>
      <c r="AY41" s="102"/>
      <c r="AZ41" s="104" t="str">
        <f t="shared" si="247"/>
        <v/>
      </c>
      <c r="BA41" s="102"/>
      <c r="BB41" s="102"/>
      <c r="BC41" s="104" t="str">
        <f t="shared" si="248"/>
        <v/>
      </c>
      <c r="BD41" s="102"/>
      <c r="BE41" s="104" t="str">
        <f t="shared" si="249"/>
        <v/>
      </c>
      <c r="BF41" s="102"/>
      <c r="BG41" s="102"/>
      <c r="BH41" s="104" t="str">
        <f t="shared" si="250"/>
        <v/>
      </c>
      <c r="BI41" s="102"/>
      <c r="BJ41" s="104" t="str">
        <f t="shared" si="251"/>
        <v/>
      </c>
      <c r="BK41" s="104" t="str">
        <f t="shared" si="252"/>
        <v/>
      </c>
      <c r="BL41" s="104" t="str">
        <f t="shared" si="253"/>
        <v/>
      </c>
      <c r="BM41" s="104" t="str">
        <f t="shared" si="254"/>
        <v/>
      </c>
      <c r="BN41" s="104" t="str">
        <f t="shared" si="255"/>
        <v/>
      </c>
      <c r="BO41" s="104" t="str">
        <f t="shared" si="256"/>
        <v/>
      </c>
      <c r="BP41" s="105" t="str">
        <f t="shared" si="257"/>
        <v/>
      </c>
      <c r="BQ41" s="109" t="str">
        <f t="shared" si="258"/>
        <v/>
      </c>
      <c r="BR41" s="102"/>
      <c r="BS41" s="102"/>
      <c r="BT41" s="104" t="str">
        <f t="shared" si="259"/>
        <v/>
      </c>
      <c r="BU41" s="102"/>
      <c r="BV41" s="104" t="str">
        <f t="shared" si="260"/>
        <v/>
      </c>
      <c r="BW41" s="102"/>
      <c r="BX41" s="102"/>
      <c r="BY41" s="104" t="str">
        <f t="shared" si="261"/>
        <v/>
      </c>
      <c r="BZ41" s="102"/>
      <c r="CA41" s="104" t="str">
        <f t="shared" si="262"/>
        <v/>
      </c>
      <c r="CB41" s="102"/>
      <c r="CC41" s="102"/>
      <c r="CD41" s="104" t="str">
        <f t="shared" si="263"/>
        <v/>
      </c>
      <c r="CE41" s="102"/>
      <c r="CF41" s="104" t="str">
        <f t="shared" si="264"/>
        <v/>
      </c>
      <c r="CG41" s="102"/>
      <c r="CH41" s="102"/>
      <c r="CI41" s="104" t="str">
        <f t="shared" si="265"/>
        <v/>
      </c>
      <c r="CJ41" s="102"/>
      <c r="CK41" s="104" t="str">
        <f t="shared" si="266"/>
        <v/>
      </c>
      <c r="CL41" s="102"/>
      <c r="CM41" s="102"/>
      <c r="CN41" s="104" t="str">
        <f t="shared" si="267"/>
        <v/>
      </c>
      <c r="CO41" s="102"/>
      <c r="CP41" s="104" t="str">
        <f t="shared" si="268"/>
        <v/>
      </c>
      <c r="CQ41" s="104" t="str">
        <f t="shared" si="269"/>
        <v/>
      </c>
      <c r="CR41" s="104" t="str">
        <f t="shared" si="270"/>
        <v/>
      </c>
      <c r="CS41" s="104" t="str">
        <f t="shared" si="271"/>
        <v/>
      </c>
      <c r="CT41" s="104" t="str">
        <f t="shared" si="272"/>
        <v/>
      </c>
      <c r="CU41" s="104" t="str">
        <f t="shared" si="273"/>
        <v/>
      </c>
      <c r="CV41" s="105" t="str">
        <f t="shared" si="274"/>
        <v/>
      </c>
      <c r="CW41" s="109" t="str">
        <f t="shared" si="275"/>
        <v/>
      </c>
      <c r="CX41" s="102"/>
      <c r="CY41" s="102"/>
      <c r="CZ41" s="104" t="str">
        <f t="shared" si="276"/>
        <v/>
      </c>
      <c r="DA41" s="102"/>
      <c r="DB41" s="104" t="str">
        <f t="shared" si="277"/>
        <v/>
      </c>
      <c r="DC41" s="102"/>
      <c r="DD41" s="102"/>
      <c r="DE41" s="104" t="str">
        <f t="shared" si="278"/>
        <v/>
      </c>
      <c r="DF41" s="102"/>
      <c r="DG41" s="104" t="str">
        <f t="shared" si="279"/>
        <v/>
      </c>
      <c r="DH41" s="102"/>
      <c r="DI41" s="102"/>
      <c r="DJ41" s="104" t="str">
        <f t="shared" si="280"/>
        <v/>
      </c>
      <c r="DK41" s="102"/>
      <c r="DL41" s="104" t="str">
        <f t="shared" si="281"/>
        <v/>
      </c>
      <c r="DM41" s="102"/>
      <c r="DN41" s="102"/>
      <c r="DO41" s="104" t="str">
        <f t="shared" si="282"/>
        <v/>
      </c>
      <c r="DP41" s="102"/>
      <c r="DQ41" s="104" t="str">
        <f t="shared" si="283"/>
        <v/>
      </c>
      <c r="DR41" s="102"/>
      <c r="DS41" s="102"/>
      <c r="DT41" s="104" t="str">
        <f t="shared" si="284"/>
        <v/>
      </c>
      <c r="DU41" s="102"/>
      <c r="DV41" s="104" t="str">
        <f t="shared" si="285"/>
        <v/>
      </c>
      <c r="DW41" s="104" t="str">
        <f t="shared" si="286"/>
        <v/>
      </c>
      <c r="DX41" s="104" t="str">
        <f t="shared" si="287"/>
        <v/>
      </c>
      <c r="DY41" s="104" t="str">
        <f t="shared" si="288"/>
        <v/>
      </c>
      <c r="DZ41" s="104" t="str">
        <f t="shared" si="289"/>
        <v/>
      </c>
      <c r="EA41" s="104" t="str">
        <f t="shared" si="290"/>
        <v/>
      </c>
      <c r="EB41" s="105" t="str">
        <f t="shared" si="291"/>
        <v/>
      </c>
      <c r="EC41" s="109" t="str">
        <f t="shared" si="292"/>
        <v/>
      </c>
      <c r="ED41" s="102"/>
      <c r="EE41" s="102"/>
      <c r="EF41" s="104" t="str">
        <f t="shared" si="293"/>
        <v/>
      </c>
      <c r="EG41" s="102"/>
      <c r="EH41" s="104" t="str">
        <f t="shared" si="294"/>
        <v/>
      </c>
      <c r="EI41" s="102"/>
      <c r="EJ41" s="102"/>
      <c r="EK41" s="104" t="str">
        <f t="shared" si="295"/>
        <v/>
      </c>
      <c r="EL41" s="102"/>
      <c r="EM41" s="104" t="str">
        <f t="shared" si="296"/>
        <v/>
      </c>
      <c r="EN41" s="102"/>
      <c r="EO41" s="102"/>
      <c r="EP41" s="104" t="str">
        <f t="shared" si="297"/>
        <v/>
      </c>
      <c r="EQ41" s="102"/>
      <c r="ER41" s="104" t="str">
        <f t="shared" si="298"/>
        <v/>
      </c>
      <c r="ES41" s="102"/>
      <c r="ET41" s="102"/>
      <c r="EU41" s="104" t="str">
        <f t="shared" si="299"/>
        <v/>
      </c>
      <c r="EV41" s="102"/>
      <c r="EW41" s="104" t="str">
        <f t="shared" si="300"/>
        <v/>
      </c>
      <c r="EX41" s="102"/>
      <c r="EY41" s="102"/>
      <c r="EZ41" s="104" t="str">
        <f t="shared" si="301"/>
        <v/>
      </c>
      <c r="FA41" s="102"/>
      <c r="FB41" s="104" t="str">
        <f t="shared" si="302"/>
        <v/>
      </c>
      <c r="FC41" s="104" t="str">
        <f t="shared" si="303"/>
        <v/>
      </c>
      <c r="FD41" s="104" t="str">
        <f t="shared" si="304"/>
        <v/>
      </c>
      <c r="FE41" s="104" t="str">
        <f t="shared" si="305"/>
        <v/>
      </c>
      <c r="FF41" s="104" t="str">
        <f t="shared" si="306"/>
        <v/>
      </c>
      <c r="FG41" s="104" t="str">
        <f t="shared" si="307"/>
        <v/>
      </c>
      <c r="FH41" s="105" t="str">
        <f t="shared" si="308"/>
        <v/>
      </c>
      <c r="FI41" s="109" t="str">
        <f t="shared" si="309"/>
        <v/>
      </c>
      <c r="FJ41" s="102"/>
      <c r="FK41" s="102"/>
      <c r="FL41" s="104" t="str">
        <f t="shared" si="310"/>
        <v/>
      </c>
      <c r="FM41" s="102"/>
      <c r="FN41" s="104" t="str">
        <f t="shared" si="311"/>
        <v/>
      </c>
      <c r="FO41" s="102"/>
      <c r="FP41" s="102"/>
      <c r="FQ41" s="104" t="str">
        <f t="shared" si="312"/>
        <v/>
      </c>
      <c r="FR41" s="102"/>
      <c r="FS41" s="104" t="str">
        <f t="shared" si="313"/>
        <v/>
      </c>
      <c r="FT41" s="102"/>
      <c r="FU41" s="102"/>
      <c r="FV41" s="104" t="str">
        <f t="shared" si="314"/>
        <v/>
      </c>
      <c r="FW41" s="102"/>
      <c r="FX41" s="104" t="str">
        <f t="shared" si="315"/>
        <v/>
      </c>
      <c r="FY41" s="102"/>
      <c r="FZ41" s="102"/>
      <c r="GA41" s="104" t="str">
        <f t="shared" si="316"/>
        <v/>
      </c>
      <c r="GB41" s="102"/>
      <c r="GC41" s="104" t="str">
        <f t="shared" si="317"/>
        <v/>
      </c>
      <c r="GD41" s="102"/>
      <c r="GE41" s="102"/>
      <c r="GF41" s="104" t="str">
        <f t="shared" si="318"/>
        <v/>
      </c>
      <c r="GG41" s="102"/>
      <c r="GH41" s="104" t="str">
        <f t="shared" si="319"/>
        <v/>
      </c>
      <c r="GI41" s="104" t="str">
        <f t="shared" si="320"/>
        <v/>
      </c>
      <c r="GJ41" s="104" t="str">
        <f t="shared" si="321"/>
        <v/>
      </c>
      <c r="GK41" s="104" t="str">
        <f t="shared" si="322"/>
        <v/>
      </c>
      <c r="GL41" s="104" t="str">
        <f t="shared" si="323"/>
        <v/>
      </c>
      <c r="GM41" s="104" t="str">
        <f t="shared" si="324"/>
        <v/>
      </c>
      <c r="GN41" s="105" t="str">
        <f t="shared" si="325"/>
        <v/>
      </c>
      <c r="GO41" s="109" t="str">
        <f t="shared" si="326"/>
        <v/>
      </c>
      <c r="GP41" s="102"/>
      <c r="GQ41" s="102"/>
      <c r="GR41" s="104" t="str">
        <f t="shared" si="327"/>
        <v/>
      </c>
      <c r="GS41" s="102"/>
      <c r="GT41" s="104" t="str">
        <f t="shared" si="328"/>
        <v/>
      </c>
      <c r="GU41" s="102"/>
      <c r="GV41" s="102"/>
      <c r="GW41" s="104" t="str">
        <f t="shared" si="329"/>
        <v/>
      </c>
      <c r="GX41" s="102"/>
      <c r="GY41" s="104" t="str">
        <f t="shared" si="330"/>
        <v/>
      </c>
      <c r="GZ41" s="102"/>
      <c r="HA41" s="102"/>
      <c r="HB41" s="104" t="str">
        <f t="shared" si="331"/>
        <v/>
      </c>
      <c r="HC41" s="102"/>
      <c r="HD41" s="104" t="str">
        <f t="shared" si="332"/>
        <v/>
      </c>
      <c r="HE41" s="102"/>
      <c r="HF41" s="102"/>
      <c r="HG41" s="104" t="str">
        <f t="shared" si="333"/>
        <v/>
      </c>
      <c r="HH41" s="102"/>
      <c r="HI41" s="104" t="str">
        <f t="shared" si="334"/>
        <v/>
      </c>
      <c r="HJ41" s="102"/>
      <c r="HK41" s="102"/>
      <c r="HL41" s="104" t="str">
        <f t="shared" si="335"/>
        <v/>
      </c>
      <c r="HM41" s="102"/>
      <c r="HN41" s="104" t="str">
        <f t="shared" si="336"/>
        <v/>
      </c>
      <c r="HO41" s="104" t="str">
        <f t="shared" si="337"/>
        <v/>
      </c>
      <c r="HP41" s="104" t="str">
        <f t="shared" si="338"/>
        <v/>
      </c>
      <c r="HQ41" s="104" t="str">
        <f t="shared" si="339"/>
        <v/>
      </c>
      <c r="HR41" s="104" t="str">
        <f t="shared" si="340"/>
        <v/>
      </c>
      <c r="HS41" s="104" t="str">
        <f t="shared" si="341"/>
        <v/>
      </c>
      <c r="HT41" s="105" t="str">
        <f t="shared" si="342"/>
        <v/>
      </c>
      <c r="HU41" s="109" t="str">
        <f t="shared" si="343"/>
        <v/>
      </c>
      <c r="HV41" s="102"/>
      <c r="HW41" s="102"/>
      <c r="HX41" s="104" t="str">
        <f t="shared" si="344"/>
        <v/>
      </c>
      <c r="HY41" s="102"/>
      <c r="HZ41" s="104" t="str">
        <f t="shared" si="345"/>
        <v/>
      </c>
      <c r="IA41" s="102"/>
      <c r="IB41" s="102"/>
      <c r="IC41" s="104" t="str">
        <f t="shared" si="346"/>
        <v/>
      </c>
      <c r="ID41" s="102"/>
      <c r="IE41" s="104" t="str">
        <f t="shared" si="347"/>
        <v/>
      </c>
      <c r="IF41" s="102"/>
      <c r="IG41" s="102"/>
      <c r="IH41" s="104" t="str">
        <f t="shared" si="348"/>
        <v/>
      </c>
      <c r="II41" s="102"/>
      <c r="IJ41" s="104" t="str">
        <f t="shared" si="349"/>
        <v/>
      </c>
      <c r="IK41" s="102"/>
      <c r="IL41" s="102"/>
      <c r="IM41" s="104" t="str">
        <f t="shared" si="350"/>
        <v/>
      </c>
      <c r="IN41" s="102"/>
      <c r="IO41" s="104" t="str">
        <f t="shared" si="351"/>
        <v/>
      </c>
      <c r="IP41" s="102"/>
      <c r="IQ41" s="102"/>
      <c r="IR41" s="104" t="str">
        <f t="shared" si="352"/>
        <v/>
      </c>
      <c r="IS41" s="102"/>
      <c r="IT41" s="104" t="str">
        <f t="shared" si="353"/>
        <v/>
      </c>
      <c r="IU41" s="104" t="str">
        <f t="shared" si="354"/>
        <v/>
      </c>
      <c r="IV41" s="104" t="str">
        <f t="shared" si="355"/>
        <v/>
      </c>
      <c r="IW41" s="104" t="str">
        <f t="shared" si="356"/>
        <v/>
      </c>
      <c r="IX41" s="104" t="str">
        <f t="shared" si="357"/>
        <v/>
      </c>
      <c r="IY41" s="104" t="str">
        <f t="shared" si="358"/>
        <v/>
      </c>
      <c r="IZ41" s="105" t="str">
        <f t="shared" si="359"/>
        <v/>
      </c>
      <c r="JA41" s="109" t="str">
        <f t="shared" si="360"/>
        <v/>
      </c>
      <c r="JB41" s="102"/>
      <c r="JC41" s="102"/>
      <c r="JD41" s="104" t="str">
        <f t="shared" si="361"/>
        <v/>
      </c>
      <c r="JE41" s="102"/>
      <c r="JF41" s="104" t="str">
        <f t="shared" si="362"/>
        <v/>
      </c>
      <c r="JG41" s="102"/>
      <c r="JH41" s="102"/>
      <c r="JI41" s="104" t="str">
        <f t="shared" si="363"/>
        <v/>
      </c>
      <c r="JJ41" s="102"/>
      <c r="JK41" s="104" t="str">
        <f t="shared" si="364"/>
        <v/>
      </c>
      <c r="JL41" s="102"/>
      <c r="JM41" s="102"/>
      <c r="JN41" s="104" t="str">
        <f t="shared" si="365"/>
        <v/>
      </c>
      <c r="JO41" s="102"/>
      <c r="JP41" s="104" t="str">
        <f t="shared" si="366"/>
        <v/>
      </c>
      <c r="JQ41" s="102"/>
      <c r="JR41" s="102"/>
      <c r="JS41" s="104" t="str">
        <f t="shared" si="367"/>
        <v/>
      </c>
      <c r="JT41" s="102"/>
      <c r="JU41" s="104" t="str">
        <f t="shared" si="368"/>
        <v/>
      </c>
      <c r="JV41" s="102"/>
      <c r="JW41" s="102"/>
      <c r="JX41" s="104" t="str">
        <f t="shared" si="369"/>
        <v/>
      </c>
      <c r="JY41" s="102"/>
      <c r="JZ41" s="104" t="str">
        <f t="shared" si="370"/>
        <v/>
      </c>
      <c r="KA41" s="104" t="str">
        <f t="shared" si="371"/>
        <v/>
      </c>
      <c r="KB41" s="104" t="str">
        <f t="shared" si="372"/>
        <v/>
      </c>
      <c r="KC41" s="104" t="str">
        <f t="shared" si="373"/>
        <v/>
      </c>
      <c r="KD41" s="104" t="str">
        <f t="shared" si="374"/>
        <v/>
      </c>
      <c r="KE41" s="104" t="str">
        <f t="shared" si="375"/>
        <v/>
      </c>
      <c r="KF41" s="105" t="str">
        <f t="shared" si="376"/>
        <v/>
      </c>
      <c r="KG41" s="109" t="str">
        <f t="shared" si="377"/>
        <v/>
      </c>
      <c r="KH41" s="102"/>
      <c r="KI41" s="102"/>
      <c r="KJ41" s="104" t="str">
        <f t="shared" si="378"/>
        <v/>
      </c>
      <c r="KK41" s="102"/>
      <c r="KL41" s="104" t="str">
        <f t="shared" si="379"/>
        <v/>
      </c>
      <c r="KM41" s="102"/>
      <c r="KN41" s="102"/>
      <c r="KO41" s="104" t="str">
        <f t="shared" si="380"/>
        <v/>
      </c>
      <c r="KP41" s="102"/>
      <c r="KQ41" s="104" t="str">
        <f t="shared" si="381"/>
        <v/>
      </c>
      <c r="KR41" s="102"/>
      <c r="KS41" s="102"/>
      <c r="KT41" s="104" t="str">
        <f t="shared" si="382"/>
        <v/>
      </c>
      <c r="KU41" s="102"/>
      <c r="KV41" s="104" t="str">
        <f t="shared" si="383"/>
        <v/>
      </c>
      <c r="KW41" s="102"/>
      <c r="KX41" s="102"/>
      <c r="KY41" s="104" t="str">
        <f t="shared" si="384"/>
        <v/>
      </c>
      <c r="KZ41" s="102"/>
      <c r="LA41" s="104" t="str">
        <f t="shared" si="385"/>
        <v/>
      </c>
      <c r="LB41" s="102"/>
      <c r="LC41" s="102"/>
      <c r="LD41" s="104" t="str">
        <f t="shared" si="386"/>
        <v/>
      </c>
      <c r="LE41" s="102"/>
      <c r="LF41" s="104" t="str">
        <f t="shared" si="387"/>
        <v/>
      </c>
      <c r="LG41" s="104" t="str">
        <f t="shared" si="388"/>
        <v/>
      </c>
      <c r="LH41" s="104" t="str">
        <f t="shared" si="389"/>
        <v/>
      </c>
      <c r="LI41" s="104" t="str">
        <f t="shared" si="390"/>
        <v/>
      </c>
      <c r="LJ41" s="104" t="str">
        <f t="shared" si="391"/>
        <v/>
      </c>
      <c r="LK41" s="104" t="str">
        <f t="shared" si="392"/>
        <v/>
      </c>
      <c r="LL41" s="105" t="str">
        <f t="shared" si="393"/>
        <v/>
      </c>
      <c r="LM41" s="109" t="str">
        <f t="shared" si="394"/>
        <v/>
      </c>
      <c r="LN41" s="102"/>
      <c r="LO41" s="102"/>
      <c r="LP41" s="104" t="str">
        <f t="shared" si="395"/>
        <v/>
      </c>
      <c r="LQ41" s="102"/>
      <c r="LR41" s="104" t="str">
        <f t="shared" si="396"/>
        <v/>
      </c>
      <c r="LS41" s="102"/>
      <c r="LT41" s="102"/>
      <c r="LU41" s="104" t="str">
        <f t="shared" si="397"/>
        <v/>
      </c>
      <c r="LV41" s="102"/>
      <c r="LW41" s="104" t="str">
        <f t="shared" si="398"/>
        <v/>
      </c>
      <c r="LX41" s="102"/>
      <c r="LY41" s="102"/>
      <c r="LZ41" s="104" t="str">
        <f t="shared" si="399"/>
        <v/>
      </c>
      <c r="MA41" s="102"/>
      <c r="MB41" s="104" t="str">
        <f t="shared" si="400"/>
        <v/>
      </c>
      <c r="MC41" s="102"/>
      <c r="MD41" s="102"/>
      <c r="ME41" s="104" t="str">
        <f t="shared" si="401"/>
        <v/>
      </c>
      <c r="MF41" s="102"/>
      <c r="MG41" s="104" t="str">
        <f t="shared" si="402"/>
        <v/>
      </c>
      <c r="MH41" s="102"/>
      <c r="MI41" s="102"/>
      <c r="MJ41" s="104" t="str">
        <f t="shared" si="403"/>
        <v/>
      </c>
      <c r="MK41" s="102"/>
      <c r="ML41" s="104" t="str">
        <f t="shared" si="404"/>
        <v/>
      </c>
      <c r="MM41" s="104" t="str">
        <f t="shared" si="405"/>
        <v/>
      </c>
      <c r="MN41" s="104" t="str">
        <f t="shared" si="406"/>
        <v/>
      </c>
      <c r="MO41" s="104" t="str">
        <f t="shared" si="407"/>
        <v/>
      </c>
      <c r="MP41" s="104" t="str">
        <f t="shared" si="408"/>
        <v/>
      </c>
      <c r="MQ41" s="104" t="str">
        <f t="shared" si="409"/>
        <v/>
      </c>
      <c r="MR41" s="105" t="str">
        <f t="shared" si="410"/>
        <v/>
      </c>
      <c r="MS41" s="109" t="str">
        <f t="shared" si="411"/>
        <v/>
      </c>
      <c r="MT41" s="102"/>
      <c r="MU41" s="102"/>
      <c r="MV41" s="104" t="str">
        <f t="shared" si="412"/>
        <v/>
      </c>
      <c r="MW41" s="102"/>
      <c r="MX41" s="104" t="str">
        <f t="shared" si="413"/>
        <v/>
      </c>
      <c r="MY41" s="102"/>
      <c r="MZ41" s="102"/>
      <c r="NA41" s="104" t="str">
        <f t="shared" si="414"/>
        <v/>
      </c>
      <c r="NB41" s="102"/>
      <c r="NC41" s="104" t="str">
        <f t="shared" si="415"/>
        <v/>
      </c>
      <c r="ND41" s="102"/>
      <c r="NE41" s="102"/>
      <c r="NF41" s="104" t="str">
        <f t="shared" si="416"/>
        <v/>
      </c>
      <c r="NG41" s="102"/>
      <c r="NH41" s="104" t="str">
        <f t="shared" si="417"/>
        <v/>
      </c>
      <c r="NI41" s="102"/>
      <c r="NJ41" s="102"/>
      <c r="NK41" s="104" t="str">
        <f t="shared" si="418"/>
        <v/>
      </c>
      <c r="NL41" s="102"/>
      <c r="NM41" s="104" t="str">
        <f t="shared" si="419"/>
        <v/>
      </c>
      <c r="NN41" s="102"/>
      <c r="NO41" s="102"/>
      <c r="NP41" s="104" t="str">
        <f t="shared" si="420"/>
        <v/>
      </c>
      <c r="NQ41" s="102"/>
      <c r="NR41" s="104" t="str">
        <f t="shared" si="421"/>
        <v/>
      </c>
      <c r="NS41" s="104" t="str">
        <f t="shared" si="422"/>
        <v/>
      </c>
      <c r="NT41" s="104" t="str">
        <f t="shared" si="423"/>
        <v/>
      </c>
      <c r="NU41" s="104" t="str">
        <f t="shared" si="424"/>
        <v/>
      </c>
      <c r="NV41" s="104" t="str">
        <f t="shared" si="425"/>
        <v/>
      </c>
      <c r="NW41" s="104" t="str">
        <f t="shared" si="426"/>
        <v/>
      </c>
      <c r="NX41" s="105" t="str">
        <f t="shared" si="427"/>
        <v/>
      </c>
      <c r="NY41" s="109" t="str">
        <f t="shared" si="428"/>
        <v/>
      </c>
      <c r="OA41" s="104" t="str">
        <f t="shared" si="429"/>
        <v/>
      </c>
      <c r="OB41" s="104" t="str">
        <f t="shared" si="430"/>
        <v/>
      </c>
      <c r="OC41" s="104" t="str">
        <f t="shared" si="431"/>
        <v/>
      </c>
      <c r="OD41" s="104" t="str">
        <f t="shared" si="432"/>
        <v/>
      </c>
      <c r="OE41" s="104" t="str">
        <f t="shared" si="433"/>
        <v/>
      </c>
      <c r="OF41" s="104" t="str">
        <f t="shared" si="434"/>
        <v/>
      </c>
      <c r="OG41" s="104" t="str">
        <f t="shared" si="435"/>
        <v/>
      </c>
      <c r="OH41" s="104" t="str">
        <f t="shared" si="436"/>
        <v/>
      </c>
      <c r="OI41" s="104" t="str">
        <f t="shared" si="437"/>
        <v/>
      </c>
      <c r="OJ41" s="104" t="str">
        <f t="shared" si="438"/>
        <v/>
      </c>
      <c r="OK41" s="104" t="str">
        <f t="shared" si="439"/>
        <v/>
      </c>
      <c r="OL41" s="104" t="str">
        <f t="shared" si="440"/>
        <v/>
      </c>
      <c r="OM41" s="134"/>
      <c r="ON41" s="104" t="str">
        <f t="shared" si="441"/>
        <v/>
      </c>
      <c r="OO41" s="104" t="str">
        <f t="shared" si="442"/>
        <v/>
      </c>
      <c r="OP41" s="104" t="str">
        <f t="shared" si="443"/>
        <v/>
      </c>
      <c r="OQ41" s="104" t="str">
        <f t="shared" si="444"/>
        <v/>
      </c>
      <c r="OR41" s="105" t="str">
        <f t="shared" si="445"/>
        <v/>
      </c>
      <c r="OS41" s="105" t="str">
        <f t="shared" si="446"/>
        <v/>
      </c>
      <c r="OT41" s="134"/>
      <c r="OU41" s="109" t="str">
        <f t="shared" si="447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24"/>
        <v>23</v>
      </c>
      <c r="B42" s="195"/>
      <c r="C42" s="195"/>
      <c r="D42" s="195"/>
      <c r="E42" s="196"/>
      <c r="F42" s="102"/>
      <c r="G42" s="102"/>
      <c r="H42" s="104" t="str">
        <f t="shared" si="225"/>
        <v/>
      </c>
      <c r="I42" s="102"/>
      <c r="J42" s="104" t="str">
        <f t="shared" si="226"/>
        <v/>
      </c>
      <c r="K42" s="102"/>
      <c r="L42" s="102"/>
      <c r="M42" s="104" t="str">
        <f t="shared" si="227"/>
        <v/>
      </c>
      <c r="N42" s="102"/>
      <c r="O42" s="104" t="str">
        <f t="shared" si="228"/>
        <v/>
      </c>
      <c r="P42" s="102"/>
      <c r="Q42" s="102"/>
      <c r="R42" s="104" t="str">
        <f t="shared" si="229"/>
        <v/>
      </c>
      <c r="S42" s="102"/>
      <c r="T42" s="104" t="str">
        <f t="shared" si="230"/>
        <v/>
      </c>
      <c r="U42" s="102"/>
      <c r="V42" s="102"/>
      <c r="W42" s="104" t="str">
        <f t="shared" si="231"/>
        <v/>
      </c>
      <c r="X42" s="102"/>
      <c r="Y42" s="104" t="str">
        <f t="shared" si="232"/>
        <v/>
      </c>
      <c r="Z42" s="102"/>
      <c r="AA42" s="102"/>
      <c r="AB42" s="104" t="str">
        <f t="shared" si="233"/>
        <v/>
      </c>
      <c r="AC42" s="102"/>
      <c r="AD42" s="104" t="str">
        <f t="shared" si="234"/>
        <v/>
      </c>
      <c r="AE42" s="104" t="str">
        <f t="shared" si="235"/>
        <v/>
      </c>
      <c r="AF42" s="104" t="str">
        <f t="shared" si="236"/>
        <v/>
      </c>
      <c r="AG42" s="104" t="str">
        <f t="shared" si="237"/>
        <v/>
      </c>
      <c r="AH42" s="104" t="str">
        <f t="shared" si="238"/>
        <v/>
      </c>
      <c r="AI42" s="104" t="str">
        <f t="shared" si="239"/>
        <v/>
      </c>
      <c r="AJ42" s="105" t="str">
        <f t="shared" si="240"/>
        <v/>
      </c>
      <c r="AK42" s="109" t="str">
        <f t="shared" si="241"/>
        <v/>
      </c>
      <c r="AL42" s="102"/>
      <c r="AM42" s="102"/>
      <c r="AN42" s="104" t="str">
        <f t="shared" si="242"/>
        <v/>
      </c>
      <c r="AO42" s="102"/>
      <c r="AP42" s="104" t="str">
        <f t="shared" si="243"/>
        <v/>
      </c>
      <c r="AQ42" s="102"/>
      <c r="AR42" s="102"/>
      <c r="AS42" s="104" t="str">
        <f t="shared" si="244"/>
        <v/>
      </c>
      <c r="AT42" s="102"/>
      <c r="AU42" s="104" t="str">
        <f t="shared" si="245"/>
        <v/>
      </c>
      <c r="AV42" s="102"/>
      <c r="AW42" s="102"/>
      <c r="AX42" s="104" t="str">
        <f t="shared" si="246"/>
        <v/>
      </c>
      <c r="AY42" s="102"/>
      <c r="AZ42" s="104" t="str">
        <f t="shared" si="247"/>
        <v/>
      </c>
      <c r="BA42" s="102"/>
      <c r="BB42" s="102"/>
      <c r="BC42" s="104" t="str">
        <f t="shared" si="248"/>
        <v/>
      </c>
      <c r="BD42" s="102"/>
      <c r="BE42" s="104" t="str">
        <f t="shared" si="249"/>
        <v/>
      </c>
      <c r="BF42" s="102"/>
      <c r="BG42" s="102"/>
      <c r="BH42" s="104" t="str">
        <f t="shared" si="250"/>
        <v/>
      </c>
      <c r="BI42" s="102"/>
      <c r="BJ42" s="104" t="str">
        <f t="shared" si="251"/>
        <v/>
      </c>
      <c r="BK42" s="104" t="str">
        <f t="shared" si="252"/>
        <v/>
      </c>
      <c r="BL42" s="104" t="str">
        <f t="shared" si="253"/>
        <v/>
      </c>
      <c r="BM42" s="104" t="str">
        <f t="shared" si="254"/>
        <v/>
      </c>
      <c r="BN42" s="104" t="str">
        <f t="shared" si="255"/>
        <v/>
      </c>
      <c r="BO42" s="104" t="str">
        <f t="shared" si="256"/>
        <v/>
      </c>
      <c r="BP42" s="105" t="str">
        <f t="shared" si="257"/>
        <v/>
      </c>
      <c r="BQ42" s="109" t="str">
        <f t="shared" si="258"/>
        <v/>
      </c>
      <c r="BR42" s="102"/>
      <c r="BS42" s="102"/>
      <c r="BT42" s="104" t="str">
        <f t="shared" si="259"/>
        <v/>
      </c>
      <c r="BU42" s="102"/>
      <c r="BV42" s="104" t="str">
        <f t="shared" si="260"/>
        <v/>
      </c>
      <c r="BW42" s="102"/>
      <c r="BX42" s="102"/>
      <c r="BY42" s="104" t="str">
        <f t="shared" si="261"/>
        <v/>
      </c>
      <c r="BZ42" s="102"/>
      <c r="CA42" s="104" t="str">
        <f t="shared" si="262"/>
        <v/>
      </c>
      <c r="CB42" s="102"/>
      <c r="CC42" s="102"/>
      <c r="CD42" s="104" t="str">
        <f t="shared" si="263"/>
        <v/>
      </c>
      <c r="CE42" s="102"/>
      <c r="CF42" s="104" t="str">
        <f t="shared" si="264"/>
        <v/>
      </c>
      <c r="CG42" s="102"/>
      <c r="CH42" s="102"/>
      <c r="CI42" s="104" t="str">
        <f t="shared" si="265"/>
        <v/>
      </c>
      <c r="CJ42" s="102"/>
      <c r="CK42" s="104" t="str">
        <f t="shared" si="266"/>
        <v/>
      </c>
      <c r="CL42" s="102"/>
      <c r="CM42" s="102"/>
      <c r="CN42" s="104" t="str">
        <f t="shared" si="267"/>
        <v/>
      </c>
      <c r="CO42" s="102"/>
      <c r="CP42" s="104" t="str">
        <f t="shared" si="268"/>
        <v/>
      </c>
      <c r="CQ42" s="104" t="str">
        <f t="shared" si="269"/>
        <v/>
      </c>
      <c r="CR42" s="104" t="str">
        <f t="shared" si="270"/>
        <v/>
      </c>
      <c r="CS42" s="104" t="str">
        <f t="shared" si="271"/>
        <v/>
      </c>
      <c r="CT42" s="104" t="str">
        <f t="shared" si="272"/>
        <v/>
      </c>
      <c r="CU42" s="104" t="str">
        <f t="shared" si="273"/>
        <v/>
      </c>
      <c r="CV42" s="105" t="str">
        <f t="shared" si="274"/>
        <v/>
      </c>
      <c r="CW42" s="109" t="str">
        <f t="shared" si="275"/>
        <v/>
      </c>
      <c r="CX42" s="102"/>
      <c r="CY42" s="102"/>
      <c r="CZ42" s="104" t="str">
        <f t="shared" si="276"/>
        <v/>
      </c>
      <c r="DA42" s="102"/>
      <c r="DB42" s="104" t="str">
        <f t="shared" si="277"/>
        <v/>
      </c>
      <c r="DC42" s="102"/>
      <c r="DD42" s="102"/>
      <c r="DE42" s="104" t="str">
        <f t="shared" si="278"/>
        <v/>
      </c>
      <c r="DF42" s="102"/>
      <c r="DG42" s="104" t="str">
        <f t="shared" si="279"/>
        <v/>
      </c>
      <c r="DH42" s="102"/>
      <c r="DI42" s="102"/>
      <c r="DJ42" s="104" t="str">
        <f t="shared" si="280"/>
        <v/>
      </c>
      <c r="DK42" s="102"/>
      <c r="DL42" s="104" t="str">
        <f t="shared" si="281"/>
        <v/>
      </c>
      <c r="DM42" s="102"/>
      <c r="DN42" s="102"/>
      <c r="DO42" s="104" t="str">
        <f t="shared" si="282"/>
        <v/>
      </c>
      <c r="DP42" s="102"/>
      <c r="DQ42" s="104" t="str">
        <f t="shared" si="283"/>
        <v/>
      </c>
      <c r="DR42" s="102"/>
      <c r="DS42" s="102"/>
      <c r="DT42" s="104" t="str">
        <f t="shared" si="284"/>
        <v/>
      </c>
      <c r="DU42" s="102"/>
      <c r="DV42" s="104" t="str">
        <f t="shared" si="285"/>
        <v/>
      </c>
      <c r="DW42" s="104" t="str">
        <f t="shared" si="286"/>
        <v/>
      </c>
      <c r="DX42" s="104" t="str">
        <f t="shared" si="287"/>
        <v/>
      </c>
      <c r="DY42" s="104" t="str">
        <f t="shared" si="288"/>
        <v/>
      </c>
      <c r="DZ42" s="104" t="str">
        <f t="shared" si="289"/>
        <v/>
      </c>
      <c r="EA42" s="104" t="str">
        <f t="shared" si="290"/>
        <v/>
      </c>
      <c r="EB42" s="105" t="str">
        <f t="shared" si="291"/>
        <v/>
      </c>
      <c r="EC42" s="109" t="str">
        <f t="shared" si="292"/>
        <v/>
      </c>
      <c r="ED42" s="102"/>
      <c r="EE42" s="102"/>
      <c r="EF42" s="104" t="str">
        <f t="shared" si="293"/>
        <v/>
      </c>
      <c r="EG42" s="102"/>
      <c r="EH42" s="104" t="str">
        <f t="shared" si="294"/>
        <v/>
      </c>
      <c r="EI42" s="102"/>
      <c r="EJ42" s="102"/>
      <c r="EK42" s="104" t="str">
        <f t="shared" si="295"/>
        <v/>
      </c>
      <c r="EL42" s="102"/>
      <c r="EM42" s="104" t="str">
        <f t="shared" si="296"/>
        <v/>
      </c>
      <c r="EN42" s="102"/>
      <c r="EO42" s="102"/>
      <c r="EP42" s="104" t="str">
        <f t="shared" si="297"/>
        <v/>
      </c>
      <c r="EQ42" s="102"/>
      <c r="ER42" s="104" t="str">
        <f t="shared" si="298"/>
        <v/>
      </c>
      <c r="ES42" s="102"/>
      <c r="ET42" s="102"/>
      <c r="EU42" s="104" t="str">
        <f t="shared" si="299"/>
        <v/>
      </c>
      <c r="EV42" s="102"/>
      <c r="EW42" s="104" t="str">
        <f t="shared" si="300"/>
        <v/>
      </c>
      <c r="EX42" s="102"/>
      <c r="EY42" s="102"/>
      <c r="EZ42" s="104" t="str">
        <f t="shared" si="301"/>
        <v/>
      </c>
      <c r="FA42" s="102"/>
      <c r="FB42" s="104" t="str">
        <f t="shared" si="302"/>
        <v/>
      </c>
      <c r="FC42" s="104" t="str">
        <f t="shared" si="303"/>
        <v/>
      </c>
      <c r="FD42" s="104" t="str">
        <f t="shared" si="304"/>
        <v/>
      </c>
      <c r="FE42" s="104" t="str">
        <f t="shared" si="305"/>
        <v/>
      </c>
      <c r="FF42" s="104" t="str">
        <f t="shared" si="306"/>
        <v/>
      </c>
      <c r="FG42" s="104" t="str">
        <f t="shared" si="307"/>
        <v/>
      </c>
      <c r="FH42" s="105" t="str">
        <f t="shared" si="308"/>
        <v/>
      </c>
      <c r="FI42" s="109" t="str">
        <f t="shared" si="309"/>
        <v/>
      </c>
      <c r="FJ42" s="102"/>
      <c r="FK42" s="102"/>
      <c r="FL42" s="104" t="str">
        <f t="shared" si="310"/>
        <v/>
      </c>
      <c r="FM42" s="102"/>
      <c r="FN42" s="104" t="str">
        <f t="shared" si="311"/>
        <v/>
      </c>
      <c r="FO42" s="102"/>
      <c r="FP42" s="102"/>
      <c r="FQ42" s="104" t="str">
        <f t="shared" si="312"/>
        <v/>
      </c>
      <c r="FR42" s="102"/>
      <c r="FS42" s="104" t="str">
        <f t="shared" si="313"/>
        <v/>
      </c>
      <c r="FT42" s="102"/>
      <c r="FU42" s="102"/>
      <c r="FV42" s="104" t="str">
        <f t="shared" si="314"/>
        <v/>
      </c>
      <c r="FW42" s="102"/>
      <c r="FX42" s="104" t="str">
        <f t="shared" si="315"/>
        <v/>
      </c>
      <c r="FY42" s="102"/>
      <c r="FZ42" s="102"/>
      <c r="GA42" s="104" t="str">
        <f t="shared" si="316"/>
        <v/>
      </c>
      <c r="GB42" s="102"/>
      <c r="GC42" s="104" t="str">
        <f t="shared" si="317"/>
        <v/>
      </c>
      <c r="GD42" s="102"/>
      <c r="GE42" s="102"/>
      <c r="GF42" s="104" t="str">
        <f t="shared" si="318"/>
        <v/>
      </c>
      <c r="GG42" s="102"/>
      <c r="GH42" s="104" t="str">
        <f t="shared" si="319"/>
        <v/>
      </c>
      <c r="GI42" s="104" t="str">
        <f t="shared" si="320"/>
        <v/>
      </c>
      <c r="GJ42" s="104" t="str">
        <f t="shared" si="321"/>
        <v/>
      </c>
      <c r="GK42" s="104" t="str">
        <f t="shared" si="322"/>
        <v/>
      </c>
      <c r="GL42" s="104" t="str">
        <f t="shared" si="323"/>
        <v/>
      </c>
      <c r="GM42" s="104" t="str">
        <f t="shared" si="324"/>
        <v/>
      </c>
      <c r="GN42" s="105" t="str">
        <f t="shared" si="325"/>
        <v/>
      </c>
      <c r="GO42" s="109" t="str">
        <f t="shared" si="326"/>
        <v/>
      </c>
      <c r="GP42" s="102"/>
      <c r="GQ42" s="102"/>
      <c r="GR42" s="104" t="str">
        <f t="shared" si="327"/>
        <v/>
      </c>
      <c r="GS42" s="102"/>
      <c r="GT42" s="104" t="str">
        <f t="shared" si="328"/>
        <v/>
      </c>
      <c r="GU42" s="102"/>
      <c r="GV42" s="102"/>
      <c r="GW42" s="104" t="str">
        <f t="shared" si="329"/>
        <v/>
      </c>
      <c r="GX42" s="102"/>
      <c r="GY42" s="104" t="str">
        <f t="shared" si="330"/>
        <v/>
      </c>
      <c r="GZ42" s="102"/>
      <c r="HA42" s="102"/>
      <c r="HB42" s="104" t="str">
        <f t="shared" si="331"/>
        <v/>
      </c>
      <c r="HC42" s="102"/>
      <c r="HD42" s="104" t="str">
        <f t="shared" si="332"/>
        <v/>
      </c>
      <c r="HE42" s="102"/>
      <c r="HF42" s="102"/>
      <c r="HG42" s="104" t="str">
        <f t="shared" si="333"/>
        <v/>
      </c>
      <c r="HH42" s="102"/>
      <c r="HI42" s="104" t="str">
        <f t="shared" si="334"/>
        <v/>
      </c>
      <c r="HJ42" s="102"/>
      <c r="HK42" s="102"/>
      <c r="HL42" s="104" t="str">
        <f t="shared" si="335"/>
        <v/>
      </c>
      <c r="HM42" s="102"/>
      <c r="HN42" s="104" t="str">
        <f t="shared" si="336"/>
        <v/>
      </c>
      <c r="HO42" s="104" t="str">
        <f t="shared" si="337"/>
        <v/>
      </c>
      <c r="HP42" s="104" t="str">
        <f t="shared" si="338"/>
        <v/>
      </c>
      <c r="HQ42" s="104" t="str">
        <f t="shared" si="339"/>
        <v/>
      </c>
      <c r="HR42" s="104" t="str">
        <f t="shared" si="340"/>
        <v/>
      </c>
      <c r="HS42" s="104" t="str">
        <f t="shared" si="341"/>
        <v/>
      </c>
      <c r="HT42" s="105" t="str">
        <f t="shared" si="342"/>
        <v/>
      </c>
      <c r="HU42" s="109" t="str">
        <f t="shared" si="343"/>
        <v/>
      </c>
      <c r="HV42" s="102"/>
      <c r="HW42" s="102"/>
      <c r="HX42" s="104" t="str">
        <f t="shared" si="344"/>
        <v/>
      </c>
      <c r="HY42" s="102"/>
      <c r="HZ42" s="104" t="str">
        <f t="shared" si="345"/>
        <v/>
      </c>
      <c r="IA42" s="102"/>
      <c r="IB42" s="102"/>
      <c r="IC42" s="104" t="str">
        <f t="shared" si="346"/>
        <v/>
      </c>
      <c r="ID42" s="102"/>
      <c r="IE42" s="104" t="str">
        <f t="shared" si="347"/>
        <v/>
      </c>
      <c r="IF42" s="102"/>
      <c r="IG42" s="102"/>
      <c r="IH42" s="104" t="str">
        <f t="shared" si="348"/>
        <v/>
      </c>
      <c r="II42" s="102"/>
      <c r="IJ42" s="104" t="str">
        <f t="shared" si="349"/>
        <v/>
      </c>
      <c r="IK42" s="102"/>
      <c r="IL42" s="102"/>
      <c r="IM42" s="104" t="str">
        <f t="shared" si="350"/>
        <v/>
      </c>
      <c r="IN42" s="102"/>
      <c r="IO42" s="104" t="str">
        <f t="shared" si="351"/>
        <v/>
      </c>
      <c r="IP42" s="102"/>
      <c r="IQ42" s="102"/>
      <c r="IR42" s="104" t="str">
        <f t="shared" si="352"/>
        <v/>
      </c>
      <c r="IS42" s="102"/>
      <c r="IT42" s="104" t="str">
        <f t="shared" si="353"/>
        <v/>
      </c>
      <c r="IU42" s="104" t="str">
        <f t="shared" si="354"/>
        <v/>
      </c>
      <c r="IV42" s="104" t="str">
        <f t="shared" si="355"/>
        <v/>
      </c>
      <c r="IW42" s="104" t="str">
        <f t="shared" si="356"/>
        <v/>
      </c>
      <c r="IX42" s="104" t="str">
        <f t="shared" si="357"/>
        <v/>
      </c>
      <c r="IY42" s="104" t="str">
        <f t="shared" si="358"/>
        <v/>
      </c>
      <c r="IZ42" s="105" t="str">
        <f t="shared" si="359"/>
        <v/>
      </c>
      <c r="JA42" s="109" t="str">
        <f t="shared" si="360"/>
        <v/>
      </c>
      <c r="JB42" s="102"/>
      <c r="JC42" s="102"/>
      <c r="JD42" s="104" t="str">
        <f t="shared" si="361"/>
        <v/>
      </c>
      <c r="JE42" s="102"/>
      <c r="JF42" s="104" t="str">
        <f t="shared" si="362"/>
        <v/>
      </c>
      <c r="JG42" s="102"/>
      <c r="JH42" s="102"/>
      <c r="JI42" s="104" t="str">
        <f t="shared" si="363"/>
        <v/>
      </c>
      <c r="JJ42" s="102"/>
      <c r="JK42" s="104" t="str">
        <f t="shared" si="364"/>
        <v/>
      </c>
      <c r="JL42" s="102"/>
      <c r="JM42" s="102"/>
      <c r="JN42" s="104" t="str">
        <f t="shared" si="365"/>
        <v/>
      </c>
      <c r="JO42" s="102"/>
      <c r="JP42" s="104" t="str">
        <f t="shared" si="366"/>
        <v/>
      </c>
      <c r="JQ42" s="102"/>
      <c r="JR42" s="102"/>
      <c r="JS42" s="104" t="str">
        <f t="shared" si="367"/>
        <v/>
      </c>
      <c r="JT42" s="102"/>
      <c r="JU42" s="104" t="str">
        <f t="shared" si="368"/>
        <v/>
      </c>
      <c r="JV42" s="102"/>
      <c r="JW42" s="102"/>
      <c r="JX42" s="104" t="str">
        <f t="shared" si="369"/>
        <v/>
      </c>
      <c r="JY42" s="102"/>
      <c r="JZ42" s="104" t="str">
        <f t="shared" si="370"/>
        <v/>
      </c>
      <c r="KA42" s="104" t="str">
        <f t="shared" si="371"/>
        <v/>
      </c>
      <c r="KB42" s="104" t="str">
        <f t="shared" si="372"/>
        <v/>
      </c>
      <c r="KC42" s="104" t="str">
        <f t="shared" si="373"/>
        <v/>
      </c>
      <c r="KD42" s="104" t="str">
        <f t="shared" si="374"/>
        <v/>
      </c>
      <c r="KE42" s="104" t="str">
        <f t="shared" si="375"/>
        <v/>
      </c>
      <c r="KF42" s="105" t="str">
        <f t="shared" si="376"/>
        <v/>
      </c>
      <c r="KG42" s="109" t="str">
        <f t="shared" si="377"/>
        <v/>
      </c>
      <c r="KH42" s="102"/>
      <c r="KI42" s="102"/>
      <c r="KJ42" s="104" t="str">
        <f t="shared" si="378"/>
        <v/>
      </c>
      <c r="KK42" s="102"/>
      <c r="KL42" s="104" t="str">
        <f t="shared" si="379"/>
        <v/>
      </c>
      <c r="KM42" s="102"/>
      <c r="KN42" s="102"/>
      <c r="KO42" s="104" t="str">
        <f t="shared" si="380"/>
        <v/>
      </c>
      <c r="KP42" s="102"/>
      <c r="KQ42" s="104" t="str">
        <f t="shared" si="381"/>
        <v/>
      </c>
      <c r="KR42" s="102"/>
      <c r="KS42" s="102"/>
      <c r="KT42" s="104" t="str">
        <f t="shared" si="382"/>
        <v/>
      </c>
      <c r="KU42" s="102"/>
      <c r="KV42" s="104" t="str">
        <f t="shared" si="383"/>
        <v/>
      </c>
      <c r="KW42" s="102"/>
      <c r="KX42" s="102"/>
      <c r="KY42" s="104" t="str">
        <f t="shared" si="384"/>
        <v/>
      </c>
      <c r="KZ42" s="102"/>
      <c r="LA42" s="104" t="str">
        <f t="shared" si="385"/>
        <v/>
      </c>
      <c r="LB42" s="102"/>
      <c r="LC42" s="102"/>
      <c r="LD42" s="104" t="str">
        <f t="shared" si="386"/>
        <v/>
      </c>
      <c r="LE42" s="102"/>
      <c r="LF42" s="104" t="str">
        <f t="shared" si="387"/>
        <v/>
      </c>
      <c r="LG42" s="104" t="str">
        <f t="shared" si="388"/>
        <v/>
      </c>
      <c r="LH42" s="104" t="str">
        <f t="shared" si="389"/>
        <v/>
      </c>
      <c r="LI42" s="104" t="str">
        <f t="shared" si="390"/>
        <v/>
      </c>
      <c r="LJ42" s="104" t="str">
        <f t="shared" si="391"/>
        <v/>
      </c>
      <c r="LK42" s="104" t="str">
        <f t="shared" si="392"/>
        <v/>
      </c>
      <c r="LL42" s="105" t="str">
        <f t="shared" si="393"/>
        <v/>
      </c>
      <c r="LM42" s="109" t="str">
        <f t="shared" si="394"/>
        <v/>
      </c>
      <c r="LN42" s="102"/>
      <c r="LO42" s="102"/>
      <c r="LP42" s="104" t="str">
        <f t="shared" si="395"/>
        <v/>
      </c>
      <c r="LQ42" s="102"/>
      <c r="LR42" s="104" t="str">
        <f t="shared" si="396"/>
        <v/>
      </c>
      <c r="LS42" s="102"/>
      <c r="LT42" s="102"/>
      <c r="LU42" s="104" t="str">
        <f t="shared" si="397"/>
        <v/>
      </c>
      <c r="LV42" s="102"/>
      <c r="LW42" s="104" t="str">
        <f t="shared" si="398"/>
        <v/>
      </c>
      <c r="LX42" s="102"/>
      <c r="LY42" s="102"/>
      <c r="LZ42" s="104" t="str">
        <f t="shared" si="399"/>
        <v/>
      </c>
      <c r="MA42" s="102"/>
      <c r="MB42" s="104" t="str">
        <f t="shared" si="400"/>
        <v/>
      </c>
      <c r="MC42" s="102"/>
      <c r="MD42" s="102"/>
      <c r="ME42" s="104" t="str">
        <f t="shared" si="401"/>
        <v/>
      </c>
      <c r="MF42" s="102"/>
      <c r="MG42" s="104" t="str">
        <f t="shared" si="402"/>
        <v/>
      </c>
      <c r="MH42" s="102"/>
      <c r="MI42" s="102"/>
      <c r="MJ42" s="104" t="str">
        <f t="shared" si="403"/>
        <v/>
      </c>
      <c r="MK42" s="102"/>
      <c r="ML42" s="104" t="str">
        <f t="shared" si="404"/>
        <v/>
      </c>
      <c r="MM42" s="104" t="str">
        <f t="shared" si="405"/>
        <v/>
      </c>
      <c r="MN42" s="104" t="str">
        <f t="shared" si="406"/>
        <v/>
      </c>
      <c r="MO42" s="104" t="str">
        <f t="shared" si="407"/>
        <v/>
      </c>
      <c r="MP42" s="104" t="str">
        <f t="shared" si="408"/>
        <v/>
      </c>
      <c r="MQ42" s="104" t="str">
        <f t="shared" si="409"/>
        <v/>
      </c>
      <c r="MR42" s="105" t="str">
        <f t="shared" si="410"/>
        <v/>
      </c>
      <c r="MS42" s="109" t="str">
        <f t="shared" si="411"/>
        <v/>
      </c>
      <c r="MT42" s="102"/>
      <c r="MU42" s="102"/>
      <c r="MV42" s="104" t="str">
        <f t="shared" si="412"/>
        <v/>
      </c>
      <c r="MW42" s="102"/>
      <c r="MX42" s="104" t="str">
        <f t="shared" si="413"/>
        <v/>
      </c>
      <c r="MY42" s="102"/>
      <c r="MZ42" s="102"/>
      <c r="NA42" s="104" t="str">
        <f t="shared" si="414"/>
        <v/>
      </c>
      <c r="NB42" s="102"/>
      <c r="NC42" s="104" t="str">
        <f t="shared" si="415"/>
        <v/>
      </c>
      <c r="ND42" s="102"/>
      <c r="NE42" s="102"/>
      <c r="NF42" s="104" t="str">
        <f t="shared" si="416"/>
        <v/>
      </c>
      <c r="NG42" s="102"/>
      <c r="NH42" s="104" t="str">
        <f t="shared" si="417"/>
        <v/>
      </c>
      <c r="NI42" s="102"/>
      <c r="NJ42" s="102"/>
      <c r="NK42" s="104" t="str">
        <f t="shared" si="418"/>
        <v/>
      </c>
      <c r="NL42" s="102"/>
      <c r="NM42" s="104" t="str">
        <f t="shared" si="419"/>
        <v/>
      </c>
      <c r="NN42" s="102"/>
      <c r="NO42" s="102"/>
      <c r="NP42" s="104" t="str">
        <f t="shared" si="420"/>
        <v/>
      </c>
      <c r="NQ42" s="102"/>
      <c r="NR42" s="104" t="str">
        <f t="shared" si="421"/>
        <v/>
      </c>
      <c r="NS42" s="104" t="str">
        <f t="shared" si="422"/>
        <v/>
      </c>
      <c r="NT42" s="104" t="str">
        <f t="shared" si="423"/>
        <v/>
      </c>
      <c r="NU42" s="104" t="str">
        <f t="shared" si="424"/>
        <v/>
      </c>
      <c r="NV42" s="104" t="str">
        <f t="shared" si="425"/>
        <v/>
      </c>
      <c r="NW42" s="104" t="str">
        <f t="shared" si="426"/>
        <v/>
      </c>
      <c r="NX42" s="105" t="str">
        <f t="shared" si="427"/>
        <v/>
      </c>
      <c r="NY42" s="109" t="str">
        <f t="shared" si="428"/>
        <v/>
      </c>
      <c r="OA42" s="104" t="str">
        <f t="shared" si="429"/>
        <v/>
      </c>
      <c r="OB42" s="104" t="str">
        <f t="shared" si="430"/>
        <v/>
      </c>
      <c r="OC42" s="104" t="str">
        <f t="shared" si="431"/>
        <v/>
      </c>
      <c r="OD42" s="104" t="str">
        <f t="shared" si="432"/>
        <v/>
      </c>
      <c r="OE42" s="104" t="str">
        <f t="shared" si="433"/>
        <v/>
      </c>
      <c r="OF42" s="104" t="str">
        <f t="shared" si="434"/>
        <v/>
      </c>
      <c r="OG42" s="104" t="str">
        <f t="shared" si="435"/>
        <v/>
      </c>
      <c r="OH42" s="104" t="str">
        <f t="shared" si="436"/>
        <v/>
      </c>
      <c r="OI42" s="104" t="str">
        <f t="shared" si="437"/>
        <v/>
      </c>
      <c r="OJ42" s="104" t="str">
        <f t="shared" si="438"/>
        <v/>
      </c>
      <c r="OK42" s="104" t="str">
        <f t="shared" si="439"/>
        <v/>
      </c>
      <c r="OL42" s="104" t="str">
        <f t="shared" si="440"/>
        <v/>
      </c>
      <c r="OM42" s="133"/>
      <c r="ON42" s="104" t="str">
        <f t="shared" si="441"/>
        <v/>
      </c>
      <c r="OO42" s="104" t="str">
        <f t="shared" si="442"/>
        <v/>
      </c>
      <c r="OP42" s="104" t="str">
        <f t="shared" si="443"/>
        <v/>
      </c>
      <c r="OQ42" s="104" t="str">
        <f t="shared" si="444"/>
        <v/>
      </c>
      <c r="OR42" s="105" t="str">
        <f t="shared" si="445"/>
        <v/>
      </c>
      <c r="OS42" s="105" t="str">
        <f t="shared" si="446"/>
        <v/>
      </c>
      <c r="OT42" s="133"/>
      <c r="OU42" s="109" t="str">
        <f t="shared" si="447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4"/>
        <v>24</v>
      </c>
      <c r="B43" s="195"/>
      <c r="C43" s="195"/>
      <c r="D43" s="195"/>
      <c r="E43" s="196"/>
      <c r="F43" s="102"/>
      <c r="G43" s="102"/>
      <c r="H43" s="104" t="str">
        <f t="shared" si="225"/>
        <v/>
      </c>
      <c r="I43" s="102"/>
      <c r="J43" s="104" t="str">
        <f t="shared" si="226"/>
        <v/>
      </c>
      <c r="K43" s="102"/>
      <c r="L43" s="102"/>
      <c r="M43" s="104" t="str">
        <f t="shared" si="227"/>
        <v/>
      </c>
      <c r="N43" s="102"/>
      <c r="O43" s="104" t="str">
        <f t="shared" si="228"/>
        <v/>
      </c>
      <c r="P43" s="102"/>
      <c r="Q43" s="102"/>
      <c r="R43" s="104" t="str">
        <f t="shared" si="229"/>
        <v/>
      </c>
      <c r="S43" s="102"/>
      <c r="T43" s="104" t="str">
        <f t="shared" si="230"/>
        <v/>
      </c>
      <c r="U43" s="102"/>
      <c r="V43" s="102"/>
      <c r="W43" s="104" t="str">
        <f t="shared" si="231"/>
        <v/>
      </c>
      <c r="X43" s="102"/>
      <c r="Y43" s="104" t="str">
        <f t="shared" si="232"/>
        <v/>
      </c>
      <c r="Z43" s="102"/>
      <c r="AA43" s="102"/>
      <c r="AB43" s="104" t="str">
        <f t="shared" si="233"/>
        <v/>
      </c>
      <c r="AC43" s="102"/>
      <c r="AD43" s="104" t="str">
        <f t="shared" si="234"/>
        <v/>
      </c>
      <c r="AE43" s="104" t="str">
        <f t="shared" si="235"/>
        <v/>
      </c>
      <c r="AF43" s="104" t="str">
        <f t="shared" si="236"/>
        <v/>
      </c>
      <c r="AG43" s="104" t="str">
        <f t="shared" si="237"/>
        <v/>
      </c>
      <c r="AH43" s="104" t="str">
        <f t="shared" si="238"/>
        <v/>
      </c>
      <c r="AI43" s="104" t="str">
        <f t="shared" si="239"/>
        <v/>
      </c>
      <c r="AJ43" s="105" t="str">
        <f t="shared" si="240"/>
        <v/>
      </c>
      <c r="AK43" s="109" t="str">
        <f t="shared" si="241"/>
        <v/>
      </c>
      <c r="AL43" s="102"/>
      <c r="AM43" s="102"/>
      <c r="AN43" s="104" t="str">
        <f t="shared" si="242"/>
        <v/>
      </c>
      <c r="AO43" s="102"/>
      <c r="AP43" s="104" t="str">
        <f t="shared" si="243"/>
        <v/>
      </c>
      <c r="AQ43" s="102"/>
      <c r="AR43" s="102"/>
      <c r="AS43" s="104" t="str">
        <f t="shared" si="244"/>
        <v/>
      </c>
      <c r="AT43" s="102"/>
      <c r="AU43" s="104" t="str">
        <f t="shared" si="245"/>
        <v/>
      </c>
      <c r="AV43" s="102"/>
      <c r="AW43" s="102"/>
      <c r="AX43" s="104" t="str">
        <f t="shared" si="246"/>
        <v/>
      </c>
      <c r="AY43" s="102"/>
      <c r="AZ43" s="104" t="str">
        <f t="shared" si="247"/>
        <v/>
      </c>
      <c r="BA43" s="102"/>
      <c r="BB43" s="102"/>
      <c r="BC43" s="104" t="str">
        <f t="shared" si="248"/>
        <v/>
      </c>
      <c r="BD43" s="102"/>
      <c r="BE43" s="104" t="str">
        <f t="shared" si="249"/>
        <v/>
      </c>
      <c r="BF43" s="102"/>
      <c r="BG43" s="102"/>
      <c r="BH43" s="104" t="str">
        <f t="shared" si="250"/>
        <v/>
      </c>
      <c r="BI43" s="102"/>
      <c r="BJ43" s="104" t="str">
        <f t="shared" si="251"/>
        <v/>
      </c>
      <c r="BK43" s="104" t="str">
        <f t="shared" si="252"/>
        <v/>
      </c>
      <c r="BL43" s="104" t="str">
        <f t="shared" si="253"/>
        <v/>
      </c>
      <c r="BM43" s="104" t="str">
        <f t="shared" si="254"/>
        <v/>
      </c>
      <c r="BN43" s="104" t="str">
        <f t="shared" si="255"/>
        <v/>
      </c>
      <c r="BO43" s="104" t="str">
        <f t="shared" si="256"/>
        <v/>
      </c>
      <c r="BP43" s="105" t="str">
        <f t="shared" si="257"/>
        <v/>
      </c>
      <c r="BQ43" s="109" t="str">
        <f t="shared" si="258"/>
        <v/>
      </c>
      <c r="BR43" s="102"/>
      <c r="BS43" s="102"/>
      <c r="BT43" s="104" t="str">
        <f t="shared" si="259"/>
        <v/>
      </c>
      <c r="BU43" s="102"/>
      <c r="BV43" s="104" t="str">
        <f t="shared" si="260"/>
        <v/>
      </c>
      <c r="BW43" s="102"/>
      <c r="BX43" s="102"/>
      <c r="BY43" s="104" t="str">
        <f t="shared" si="261"/>
        <v/>
      </c>
      <c r="BZ43" s="102"/>
      <c r="CA43" s="104" t="str">
        <f t="shared" si="262"/>
        <v/>
      </c>
      <c r="CB43" s="102"/>
      <c r="CC43" s="102"/>
      <c r="CD43" s="104" t="str">
        <f t="shared" si="263"/>
        <v/>
      </c>
      <c r="CE43" s="102"/>
      <c r="CF43" s="104" t="str">
        <f t="shared" si="264"/>
        <v/>
      </c>
      <c r="CG43" s="102"/>
      <c r="CH43" s="102"/>
      <c r="CI43" s="104" t="str">
        <f t="shared" si="265"/>
        <v/>
      </c>
      <c r="CJ43" s="102"/>
      <c r="CK43" s="104" t="str">
        <f t="shared" si="266"/>
        <v/>
      </c>
      <c r="CL43" s="102"/>
      <c r="CM43" s="102"/>
      <c r="CN43" s="104" t="str">
        <f t="shared" si="267"/>
        <v/>
      </c>
      <c r="CO43" s="102"/>
      <c r="CP43" s="104" t="str">
        <f t="shared" si="268"/>
        <v/>
      </c>
      <c r="CQ43" s="104" t="str">
        <f t="shared" si="269"/>
        <v/>
      </c>
      <c r="CR43" s="104" t="str">
        <f t="shared" si="270"/>
        <v/>
      </c>
      <c r="CS43" s="104" t="str">
        <f t="shared" si="271"/>
        <v/>
      </c>
      <c r="CT43" s="104" t="str">
        <f t="shared" si="272"/>
        <v/>
      </c>
      <c r="CU43" s="104" t="str">
        <f t="shared" si="273"/>
        <v/>
      </c>
      <c r="CV43" s="105" t="str">
        <f t="shared" si="274"/>
        <v/>
      </c>
      <c r="CW43" s="109" t="str">
        <f t="shared" si="275"/>
        <v/>
      </c>
      <c r="CX43" s="102"/>
      <c r="CY43" s="102"/>
      <c r="CZ43" s="104" t="str">
        <f t="shared" si="276"/>
        <v/>
      </c>
      <c r="DA43" s="102"/>
      <c r="DB43" s="104" t="str">
        <f t="shared" si="277"/>
        <v/>
      </c>
      <c r="DC43" s="102"/>
      <c r="DD43" s="102"/>
      <c r="DE43" s="104" t="str">
        <f t="shared" si="278"/>
        <v/>
      </c>
      <c r="DF43" s="102"/>
      <c r="DG43" s="104" t="str">
        <f t="shared" si="279"/>
        <v/>
      </c>
      <c r="DH43" s="102"/>
      <c r="DI43" s="102"/>
      <c r="DJ43" s="104" t="str">
        <f t="shared" si="280"/>
        <v/>
      </c>
      <c r="DK43" s="102"/>
      <c r="DL43" s="104" t="str">
        <f t="shared" si="281"/>
        <v/>
      </c>
      <c r="DM43" s="102"/>
      <c r="DN43" s="102"/>
      <c r="DO43" s="104" t="str">
        <f t="shared" si="282"/>
        <v/>
      </c>
      <c r="DP43" s="102"/>
      <c r="DQ43" s="104" t="str">
        <f t="shared" si="283"/>
        <v/>
      </c>
      <c r="DR43" s="102"/>
      <c r="DS43" s="102"/>
      <c r="DT43" s="104" t="str">
        <f t="shared" si="284"/>
        <v/>
      </c>
      <c r="DU43" s="102"/>
      <c r="DV43" s="104" t="str">
        <f t="shared" si="285"/>
        <v/>
      </c>
      <c r="DW43" s="104" t="str">
        <f t="shared" si="286"/>
        <v/>
      </c>
      <c r="DX43" s="104" t="str">
        <f t="shared" si="287"/>
        <v/>
      </c>
      <c r="DY43" s="104" t="str">
        <f t="shared" si="288"/>
        <v/>
      </c>
      <c r="DZ43" s="104" t="str">
        <f t="shared" si="289"/>
        <v/>
      </c>
      <c r="EA43" s="104" t="str">
        <f t="shared" si="290"/>
        <v/>
      </c>
      <c r="EB43" s="105" t="str">
        <f t="shared" si="291"/>
        <v/>
      </c>
      <c r="EC43" s="109" t="str">
        <f t="shared" si="292"/>
        <v/>
      </c>
      <c r="ED43" s="102"/>
      <c r="EE43" s="102"/>
      <c r="EF43" s="104" t="str">
        <f t="shared" si="293"/>
        <v/>
      </c>
      <c r="EG43" s="102"/>
      <c r="EH43" s="104" t="str">
        <f t="shared" si="294"/>
        <v/>
      </c>
      <c r="EI43" s="102"/>
      <c r="EJ43" s="102"/>
      <c r="EK43" s="104" t="str">
        <f t="shared" si="295"/>
        <v/>
      </c>
      <c r="EL43" s="102"/>
      <c r="EM43" s="104" t="str">
        <f t="shared" si="296"/>
        <v/>
      </c>
      <c r="EN43" s="102"/>
      <c r="EO43" s="102"/>
      <c r="EP43" s="104" t="str">
        <f t="shared" si="297"/>
        <v/>
      </c>
      <c r="EQ43" s="102"/>
      <c r="ER43" s="104" t="str">
        <f t="shared" si="298"/>
        <v/>
      </c>
      <c r="ES43" s="102"/>
      <c r="ET43" s="102"/>
      <c r="EU43" s="104" t="str">
        <f t="shared" si="299"/>
        <v/>
      </c>
      <c r="EV43" s="102"/>
      <c r="EW43" s="104" t="str">
        <f t="shared" si="300"/>
        <v/>
      </c>
      <c r="EX43" s="102"/>
      <c r="EY43" s="102"/>
      <c r="EZ43" s="104" t="str">
        <f t="shared" si="301"/>
        <v/>
      </c>
      <c r="FA43" s="102"/>
      <c r="FB43" s="104" t="str">
        <f t="shared" si="302"/>
        <v/>
      </c>
      <c r="FC43" s="104" t="str">
        <f t="shared" si="303"/>
        <v/>
      </c>
      <c r="FD43" s="104" t="str">
        <f t="shared" si="304"/>
        <v/>
      </c>
      <c r="FE43" s="104" t="str">
        <f t="shared" si="305"/>
        <v/>
      </c>
      <c r="FF43" s="104" t="str">
        <f t="shared" si="306"/>
        <v/>
      </c>
      <c r="FG43" s="104" t="str">
        <f t="shared" si="307"/>
        <v/>
      </c>
      <c r="FH43" s="105" t="str">
        <f t="shared" si="308"/>
        <v/>
      </c>
      <c r="FI43" s="109" t="str">
        <f t="shared" si="309"/>
        <v/>
      </c>
      <c r="FJ43" s="102"/>
      <c r="FK43" s="102"/>
      <c r="FL43" s="104" t="str">
        <f t="shared" si="310"/>
        <v/>
      </c>
      <c r="FM43" s="102"/>
      <c r="FN43" s="104" t="str">
        <f t="shared" si="311"/>
        <v/>
      </c>
      <c r="FO43" s="102"/>
      <c r="FP43" s="102"/>
      <c r="FQ43" s="104" t="str">
        <f t="shared" si="312"/>
        <v/>
      </c>
      <c r="FR43" s="102"/>
      <c r="FS43" s="104" t="str">
        <f t="shared" si="313"/>
        <v/>
      </c>
      <c r="FT43" s="102"/>
      <c r="FU43" s="102"/>
      <c r="FV43" s="104" t="str">
        <f t="shared" si="314"/>
        <v/>
      </c>
      <c r="FW43" s="102"/>
      <c r="FX43" s="104" t="str">
        <f t="shared" si="315"/>
        <v/>
      </c>
      <c r="FY43" s="102"/>
      <c r="FZ43" s="102"/>
      <c r="GA43" s="104" t="str">
        <f t="shared" si="316"/>
        <v/>
      </c>
      <c r="GB43" s="102"/>
      <c r="GC43" s="104" t="str">
        <f t="shared" si="317"/>
        <v/>
      </c>
      <c r="GD43" s="102"/>
      <c r="GE43" s="102"/>
      <c r="GF43" s="104" t="str">
        <f t="shared" si="318"/>
        <v/>
      </c>
      <c r="GG43" s="102"/>
      <c r="GH43" s="104" t="str">
        <f t="shared" si="319"/>
        <v/>
      </c>
      <c r="GI43" s="104" t="str">
        <f t="shared" si="320"/>
        <v/>
      </c>
      <c r="GJ43" s="104" t="str">
        <f t="shared" si="321"/>
        <v/>
      </c>
      <c r="GK43" s="104" t="str">
        <f t="shared" si="322"/>
        <v/>
      </c>
      <c r="GL43" s="104" t="str">
        <f t="shared" si="323"/>
        <v/>
      </c>
      <c r="GM43" s="104" t="str">
        <f t="shared" si="324"/>
        <v/>
      </c>
      <c r="GN43" s="105" t="str">
        <f t="shared" si="325"/>
        <v/>
      </c>
      <c r="GO43" s="109" t="str">
        <f t="shared" si="326"/>
        <v/>
      </c>
      <c r="GP43" s="102"/>
      <c r="GQ43" s="102"/>
      <c r="GR43" s="104" t="str">
        <f t="shared" si="327"/>
        <v/>
      </c>
      <c r="GS43" s="102"/>
      <c r="GT43" s="104" t="str">
        <f t="shared" si="328"/>
        <v/>
      </c>
      <c r="GU43" s="102"/>
      <c r="GV43" s="102"/>
      <c r="GW43" s="104" t="str">
        <f t="shared" si="329"/>
        <v/>
      </c>
      <c r="GX43" s="102"/>
      <c r="GY43" s="104" t="str">
        <f t="shared" si="330"/>
        <v/>
      </c>
      <c r="GZ43" s="102"/>
      <c r="HA43" s="102"/>
      <c r="HB43" s="104" t="str">
        <f t="shared" si="331"/>
        <v/>
      </c>
      <c r="HC43" s="102"/>
      <c r="HD43" s="104" t="str">
        <f t="shared" si="332"/>
        <v/>
      </c>
      <c r="HE43" s="102"/>
      <c r="HF43" s="102"/>
      <c r="HG43" s="104" t="str">
        <f t="shared" si="333"/>
        <v/>
      </c>
      <c r="HH43" s="102"/>
      <c r="HI43" s="104" t="str">
        <f t="shared" si="334"/>
        <v/>
      </c>
      <c r="HJ43" s="102"/>
      <c r="HK43" s="102"/>
      <c r="HL43" s="104" t="str">
        <f t="shared" si="335"/>
        <v/>
      </c>
      <c r="HM43" s="102"/>
      <c r="HN43" s="104" t="str">
        <f t="shared" si="336"/>
        <v/>
      </c>
      <c r="HO43" s="104" t="str">
        <f t="shared" si="337"/>
        <v/>
      </c>
      <c r="HP43" s="104" t="str">
        <f t="shared" si="338"/>
        <v/>
      </c>
      <c r="HQ43" s="104" t="str">
        <f t="shared" si="339"/>
        <v/>
      </c>
      <c r="HR43" s="104" t="str">
        <f t="shared" si="340"/>
        <v/>
      </c>
      <c r="HS43" s="104" t="str">
        <f t="shared" si="341"/>
        <v/>
      </c>
      <c r="HT43" s="105" t="str">
        <f t="shared" si="342"/>
        <v/>
      </c>
      <c r="HU43" s="109" t="str">
        <f t="shared" si="343"/>
        <v/>
      </c>
      <c r="HV43" s="102"/>
      <c r="HW43" s="102"/>
      <c r="HX43" s="104" t="str">
        <f t="shared" si="344"/>
        <v/>
      </c>
      <c r="HY43" s="102"/>
      <c r="HZ43" s="104" t="str">
        <f t="shared" si="345"/>
        <v/>
      </c>
      <c r="IA43" s="102"/>
      <c r="IB43" s="102"/>
      <c r="IC43" s="104" t="str">
        <f t="shared" si="346"/>
        <v/>
      </c>
      <c r="ID43" s="102"/>
      <c r="IE43" s="104" t="str">
        <f t="shared" si="347"/>
        <v/>
      </c>
      <c r="IF43" s="102"/>
      <c r="IG43" s="102"/>
      <c r="IH43" s="104" t="str">
        <f t="shared" si="348"/>
        <v/>
      </c>
      <c r="II43" s="102"/>
      <c r="IJ43" s="104" t="str">
        <f t="shared" si="349"/>
        <v/>
      </c>
      <c r="IK43" s="102"/>
      <c r="IL43" s="102"/>
      <c r="IM43" s="104" t="str">
        <f t="shared" si="350"/>
        <v/>
      </c>
      <c r="IN43" s="102"/>
      <c r="IO43" s="104" t="str">
        <f t="shared" si="351"/>
        <v/>
      </c>
      <c r="IP43" s="102"/>
      <c r="IQ43" s="102"/>
      <c r="IR43" s="104" t="str">
        <f t="shared" si="352"/>
        <v/>
      </c>
      <c r="IS43" s="102"/>
      <c r="IT43" s="104" t="str">
        <f t="shared" si="353"/>
        <v/>
      </c>
      <c r="IU43" s="104" t="str">
        <f t="shared" si="354"/>
        <v/>
      </c>
      <c r="IV43" s="104" t="str">
        <f t="shared" si="355"/>
        <v/>
      </c>
      <c r="IW43" s="104" t="str">
        <f t="shared" si="356"/>
        <v/>
      </c>
      <c r="IX43" s="104" t="str">
        <f t="shared" si="357"/>
        <v/>
      </c>
      <c r="IY43" s="104" t="str">
        <f t="shared" si="358"/>
        <v/>
      </c>
      <c r="IZ43" s="105" t="str">
        <f t="shared" si="359"/>
        <v/>
      </c>
      <c r="JA43" s="109" t="str">
        <f t="shared" si="360"/>
        <v/>
      </c>
      <c r="JB43" s="102"/>
      <c r="JC43" s="102"/>
      <c r="JD43" s="104" t="str">
        <f t="shared" si="361"/>
        <v/>
      </c>
      <c r="JE43" s="102"/>
      <c r="JF43" s="104" t="str">
        <f t="shared" si="362"/>
        <v/>
      </c>
      <c r="JG43" s="102"/>
      <c r="JH43" s="102"/>
      <c r="JI43" s="104" t="str">
        <f t="shared" si="363"/>
        <v/>
      </c>
      <c r="JJ43" s="102"/>
      <c r="JK43" s="104" t="str">
        <f t="shared" si="364"/>
        <v/>
      </c>
      <c r="JL43" s="102"/>
      <c r="JM43" s="102"/>
      <c r="JN43" s="104" t="str">
        <f t="shared" si="365"/>
        <v/>
      </c>
      <c r="JO43" s="102"/>
      <c r="JP43" s="104" t="str">
        <f t="shared" si="366"/>
        <v/>
      </c>
      <c r="JQ43" s="102"/>
      <c r="JR43" s="102"/>
      <c r="JS43" s="104" t="str">
        <f t="shared" si="367"/>
        <v/>
      </c>
      <c r="JT43" s="102"/>
      <c r="JU43" s="104" t="str">
        <f t="shared" si="368"/>
        <v/>
      </c>
      <c r="JV43" s="102"/>
      <c r="JW43" s="102"/>
      <c r="JX43" s="104" t="str">
        <f t="shared" si="369"/>
        <v/>
      </c>
      <c r="JY43" s="102"/>
      <c r="JZ43" s="104" t="str">
        <f t="shared" si="370"/>
        <v/>
      </c>
      <c r="KA43" s="104" t="str">
        <f t="shared" si="371"/>
        <v/>
      </c>
      <c r="KB43" s="104" t="str">
        <f t="shared" si="372"/>
        <v/>
      </c>
      <c r="KC43" s="104" t="str">
        <f t="shared" si="373"/>
        <v/>
      </c>
      <c r="KD43" s="104" t="str">
        <f t="shared" si="374"/>
        <v/>
      </c>
      <c r="KE43" s="104" t="str">
        <f t="shared" si="375"/>
        <v/>
      </c>
      <c r="KF43" s="105" t="str">
        <f t="shared" si="376"/>
        <v/>
      </c>
      <c r="KG43" s="109" t="str">
        <f t="shared" si="377"/>
        <v/>
      </c>
      <c r="KH43" s="102"/>
      <c r="KI43" s="102"/>
      <c r="KJ43" s="104" t="str">
        <f t="shared" si="378"/>
        <v/>
      </c>
      <c r="KK43" s="102"/>
      <c r="KL43" s="104" t="str">
        <f t="shared" si="379"/>
        <v/>
      </c>
      <c r="KM43" s="102"/>
      <c r="KN43" s="102"/>
      <c r="KO43" s="104" t="str">
        <f t="shared" si="380"/>
        <v/>
      </c>
      <c r="KP43" s="102"/>
      <c r="KQ43" s="104" t="str">
        <f t="shared" si="381"/>
        <v/>
      </c>
      <c r="KR43" s="102"/>
      <c r="KS43" s="102"/>
      <c r="KT43" s="104" t="str">
        <f t="shared" si="382"/>
        <v/>
      </c>
      <c r="KU43" s="102"/>
      <c r="KV43" s="104" t="str">
        <f t="shared" si="383"/>
        <v/>
      </c>
      <c r="KW43" s="102"/>
      <c r="KX43" s="102"/>
      <c r="KY43" s="104" t="str">
        <f t="shared" si="384"/>
        <v/>
      </c>
      <c r="KZ43" s="102"/>
      <c r="LA43" s="104" t="str">
        <f t="shared" si="385"/>
        <v/>
      </c>
      <c r="LB43" s="102"/>
      <c r="LC43" s="102"/>
      <c r="LD43" s="104" t="str">
        <f t="shared" si="386"/>
        <v/>
      </c>
      <c r="LE43" s="102"/>
      <c r="LF43" s="104" t="str">
        <f t="shared" si="387"/>
        <v/>
      </c>
      <c r="LG43" s="104" t="str">
        <f t="shared" si="388"/>
        <v/>
      </c>
      <c r="LH43" s="104" t="str">
        <f t="shared" si="389"/>
        <v/>
      </c>
      <c r="LI43" s="104" t="str">
        <f t="shared" si="390"/>
        <v/>
      </c>
      <c r="LJ43" s="104" t="str">
        <f t="shared" si="391"/>
        <v/>
      </c>
      <c r="LK43" s="104" t="str">
        <f t="shared" si="392"/>
        <v/>
      </c>
      <c r="LL43" s="105" t="str">
        <f t="shared" si="393"/>
        <v/>
      </c>
      <c r="LM43" s="109" t="str">
        <f t="shared" si="394"/>
        <v/>
      </c>
      <c r="LN43" s="102"/>
      <c r="LO43" s="102"/>
      <c r="LP43" s="104" t="str">
        <f t="shared" si="395"/>
        <v/>
      </c>
      <c r="LQ43" s="102"/>
      <c r="LR43" s="104" t="str">
        <f t="shared" si="396"/>
        <v/>
      </c>
      <c r="LS43" s="102"/>
      <c r="LT43" s="102"/>
      <c r="LU43" s="104" t="str">
        <f t="shared" si="397"/>
        <v/>
      </c>
      <c r="LV43" s="102"/>
      <c r="LW43" s="104" t="str">
        <f t="shared" si="398"/>
        <v/>
      </c>
      <c r="LX43" s="102"/>
      <c r="LY43" s="102"/>
      <c r="LZ43" s="104" t="str">
        <f t="shared" si="399"/>
        <v/>
      </c>
      <c r="MA43" s="102"/>
      <c r="MB43" s="104" t="str">
        <f t="shared" si="400"/>
        <v/>
      </c>
      <c r="MC43" s="102"/>
      <c r="MD43" s="102"/>
      <c r="ME43" s="104" t="str">
        <f t="shared" si="401"/>
        <v/>
      </c>
      <c r="MF43" s="102"/>
      <c r="MG43" s="104" t="str">
        <f t="shared" si="402"/>
        <v/>
      </c>
      <c r="MH43" s="102"/>
      <c r="MI43" s="102"/>
      <c r="MJ43" s="104" t="str">
        <f t="shared" si="403"/>
        <v/>
      </c>
      <c r="MK43" s="102"/>
      <c r="ML43" s="104" t="str">
        <f t="shared" si="404"/>
        <v/>
      </c>
      <c r="MM43" s="104" t="str">
        <f t="shared" si="405"/>
        <v/>
      </c>
      <c r="MN43" s="104" t="str">
        <f t="shared" si="406"/>
        <v/>
      </c>
      <c r="MO43" s="104" t="str">
        <f t="shared" si="407"/>
        <v/>
      </c>
      <c r="MP43" s="104" t="str">
        <f t="shared" si="408"/>
        <v/>
      </c>
      <c r="MQ43" s="104" t="str">
        <f t="shared" si="409"/>
        <v/>
      </c>
      <c r="MR43" s="105" t="str">
        <f t="shared" si="410"/>
        <v/>
      </c>
      <c r="MS43" s="109" t="str">
        <f t="shared" si="411"/>
        <v/>
      </c>
      <c r="MT43" s="102"/>
      <c r="MU43" s="102"/>
      <c r="MV43" s="104" t="str">
        <f t="shared" si="412"/>
        <v/>
      </c>
      <c r="MW43" s="102"/>
      <c r="MX43" s="104" t="str">
        <f t="shared" si="413"/>
        <v/>
      </c>
      <c r="MY43" s="102"/>
      <c r="MZ43" s="102"/>
      <c r="NA43" s="104" t="str">
        <f t="shared" si="414"/>
        <v/>
      </c>
      <c r="NB43" s="102"/>
      <c r="NC43" s="104" t="str">
        <f t="shared" si="415"/>
        <v/>
      </c>
      <c r="ND43" s="102"/>
      <c r="NE43" s="102"/>
      <c r="NF43" s="104" t="str">
        <f t="shared" si="416"/>
        <v/>
      </c>
      <c r="NG43" s="102"/>
      <c r="NH43" s="104" t="str">
        <f t="shared" si="417"/>
        <v/>
      </c>
      <c r="NI43" s="102"/>
      <c r="NJ43" s="102"/>
      <c r="NK43" s="104" t="str">
        <f t="shared" si="418"/>
        <v/>
      </c>
      <c r="NL43" s="102"/>
      <c r="NM43" s="104" t="str">
        <f t="shared" si="419"/>
        <v/>
      </c>
      <c r="NN43" s="102"/>
      <c r="NO43" s="102"/>
      <c r="NP43" s="104" t="str">
        <f t="shared" si="420"/>
        <v/>
      </c>
      <c r="NQ43" s="102"/>
      <c r="NR43" s="104" t="str">
        <f t="shared" si="421"/>
        <v/>
      </c>
      <c r="NS43" s="104" t="str">
        <f t="shared" si="422"/>
        <v/>
      </c>
      <c r="NT43" s="104" t="str">
        <f t="shared" si="423"/>
        <v/>
      </c>
      <c r="NU43" s="104" t="str">
        <f t="shared" si="424"/>
        <v/>
      </c>
      <c r="NV43" s="104" t="str">
        <f t="shared" si="425"/>
        <v/>
      </c>
      <c r="NW43" s="104" t="str">
        <f t="shared" si="426"/>
        <v/>
      </c>
      <c r="NX43" s="105" t="str">
        <f t="shared" si="427"/>
        <v/>
      </c>
      <c r="NY43" s="109" t="str">
        <f t="shared" si="428"/>
        <v/>
      </c>
      <c r="OA43" s="104" t="str">
        <f t="shared" si="429"/>
        <v/>
      </c>
      <c r="OB43" s="104" t="str">
        <f t="shared" si="430"/>
        <v/>
      </c>
      <c r="OC43" s="104" t="str">
        <f t="shared" si="431"/>
        <v/>
      </c>
      <c r="OD43" s="104" t="str">
        <f t="shared" si="432"/>
        <v/>
      </c>
      <c r="OE43" s="104" t="str">
        <f t="shared" si="433"/>
        <v/>
      </c>
      <c r="OF43" s="104" t="str">
        <f t="shared" si="434"/>
        <v/>
      </c>
      <c r="OG43" s="104" t="str">
        <f t="shared" si="435"/>
        <v/>
      </c>
      <c r="OH43" s="104" t="str">
        <f t="shared" si="436"/>
        <v/>
      </c>
      <c r="OI43" s="104" t="str">
        <f t="shared" si="437"/>
        <v/>
      </c>
      <c r="OJ43" s="104" t="str">
        <f t="shared" si="438"/>
        <v/>
      </c>
      <c r="OK43" s="104" t="str">
        <f t="shared" si="439"/>
        <v/>
      </c>
      <c r="OL43" s="104" t="str">
        <f t="shared" si="440"/>
        <v/>
      </c>
      <c r="OM43" s="134"/>
      <c r="ON43" s="104" t="str">
        <f t="shared" si="441"/>
        <v/>
      </c>
      <c r="OO43" s="104" t="str">
        <f t="shared" si="442"/>
        <v/>
      </c>
      <c r="OP43" s="104" t="str">
        <f t="shared" si="443"/>
        <v/>
      </c>
      <c r="OQ43" s="104" t="str">
        <f t="shared" si="444"/>
        <v/>
      </c>
      <c r="OR43" s="105" t="str">
        <f t="shared" si="445"/>
        <v/>
      </c>
      <c r="OS43" s="105" t="str">
        <f t="shared" si="446"/>
        <v/>
      </c>
      <c r="OT43" s="134"/>
      <c r="OU43" s="109" t="str">
        <f t="shared" si="447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4"/>
        <v>25</v>
      </c>
      <c r="B44" s="195"/>
      <c r="C44" s="195"/>
      <c r="D44" s="195"/>
      <c r="E44" s="196"/>
      <c r="F44" s="102"/>
      <c r="G44" s="102"/>
      <c r="H44" s="104" t="str">
        <f t="shared" si="225"/>
        <v/>
      </c>
      <c r="I44" s="102"/>
      <c r="J44" s="104" t="str">
        <f t="shared" si="226"/>
        <v/>
      </c>
      <c r="K44" s="102"/>
      <c r="L44" s="102"/>
      <c r="M44" s="104" t="str">
        <f t="shared" si="227"/>
        <v/>
      </c>
      <c r="N44" s="102"/>
      <c r="O44" s="104" t="str">
        <f t="shared" si="228"/>
        <v/>
      </c>
      <c r="P44" s="102"/>
      <c r="Q44" s="102"/>
      <c r="R44" s="104" t="str">
        <f t="shared" si="229"/>
        <v/>
      </c>
      <c r="S44" s="102"/>
      <c r="T44" s="104" t="str">
        <f t="shared" si="230"/>
        <v/>
      </c>
      <c r="U44" s="102"/>
      <c r="V44" s="102"/>
      <c r="W44" s="104" t="str">
        <f t="shared" si="231"/>
        <v/>
      </c>
      <c r="X44" s="102"/>
      <c r="Y44" s="104" t="str">
        <f t="shared" si="232"/>
        <v/>
      </c>
      <c r="Z44" s="102"/>
      <c r="AA44" s="102"/>
      <c r="AB44" s="104" t="str">
        <f t="shared" si="233"/>
        <v/>
      </c>
      <c r="AC44" s="102"/>
      <c r="AD44" s="104" t="str">
        <f t="shared" si="234"/>
        <v/>
      </c>
      <c r="AE44" s="104" t="str">
        <f t="shared" si="235"/>
        <v/>
      </c>
      <c r="AF44" s="104" t="str">
        <f t="shared" si="236"/>
        <v/>
      </c>
      <c r="AG44" s="104" t="str">
        <f t="shared" si="237"/>
        <v/>
      </c>
      <c r="AH44" s="104" t="str">
        <f t="shared" si="238"/>
        <v/>
      </c>
      <c r="AI44" s="104" t="str">
        <f t="shared" si="239"/>
        <v/>
      </c>
      <c r="AJ44" s="105" t="str">
        <f t="shared" si="240"/>
        <v/>
      </c>
      <c r="AK44" s="109" t="str">
        <f t="shared" si="241"/>
        <v/>
      </c>
      <c r="AL44" s="102"/>
      <c r="AM44" s="102"/>
      <c r="AN44" s="104" t="str">
        <f t="shared" si="242"/>
        <v/>
      </c>
      <c r="AO44" s="102"/>
      <c r="AP44" s="104" t="str">
        <f t="shared" si="243"/>
        <v/>
      </c>
      <c r="AQ44" s="102"/>
      <c r="AR44" s="102"/>
      <c r="AS44" s="104" t="str">
        <f t="shared" si="244"/>
        <v/>
      </c>
      <c r="AT44" s="102"/>
      <c r="AU44" s="104" t="str">
        <f t="shared" si="245"/>
        <v/>
      </c>
      <c r="AV44" s="102"/>
      <c r="AW44" s="102"/>
      <c r="AX44" s="104" t="str">
        <f t="shared" si="246"/>
        <v/>
      </c>
      <c r="AY44" s="102"/>
      <c r="AZ44" s="104" t="str">
        <f t="shared" si="247"/>
        <v/>
      </c>
      <c r="BA44" s="102"/>
      <c r="BB44" s="102"/>
      <c r="BC44" s="104" t="str">
        <f t="shared" si="248"/>
        <v/>
      </c>
      <c r="BD44" s="102"/>
      <c r="BE44" s="104" t="str">
        <f t="shared" si="249"/>
        <v/>
      </c>
      <c r="BF44" s="102"/>
      <c r="BG44" s="102"/>
      <c r="BH44" s="104" t="str">
        <f t="shared" si="250"/>
        <v/>
      </c>
      <c r="BI44" s="102"/>
      <c r="BJ44" s="104" t="str">
        <f t="shared" si="251"/>
        <v/>
      </c>
      <c r="BK44" s="104" t="str">
        <f t="shared" si="252"/>
        <v/>
      </c>
      <c r="BL44" s="104" t="str">
        <f t="shared" si="253"/>
        <v/>
      </c>
      <c r="BM44" s="104" t="str">
        <f t="shared" si="254"/>
        <v/>
      </c>
      <c r="BN44" s="104" t="str">
        <f t="shared" si="255"/>
        <v/>
      </c>
      <c r="BO44" s="104" t="str">
        <f t="shared" si="256"/>
        <v/>
      </c>
      <c r="BP44" s="105" t="str">
        <f t="shared" si="257"/>
        <v/>
      </c>
      <c r="BQ44" s="109" t="str">
        <f t="shared" si="258"/>
        <v/>
      </c>
      <c r="BR44" s="102"/>
      <c r="BS44" s="102"/>
      <c r="BT44" s="104" t="str">
        <f t="shared" si="259"/>
        <v/>
      </c>
      <c r="BU44" s="102"/>
      <c r="BV44" s="104" t="str">
        <f t="shared" si="260"/>
        <v/>
      </c>
      <c r="BW44" s="102"/>
      <c r="BX44" s="102"/>
      <c r="BY44" s="104" t="str">
        <f t="shared" si="261"/>
        <v/>
      </c>
      <c r="BZ44" s="102"/>
      <c r="CA44" s="104" t="str">
        <f t="shared" si="262"/>
        <v/>
      </c>
      <c r="CB44" s="102"/>
      <c r="CC44" s="102"/>
      <c r="CD44" s="104" t="str">
        <f t="shared" si="263"/>
        <v/>
      </c>
      <c r="CE44" s="102"/>
      <c r="CF44" s="104" t="str">
        <f t="shared" si="264"/>
        <v/>
      </c>
      <c r="CG44" s="102"/>
      <c r="CH44" s="102"/>
      <c r="CI44" s="104" t="str">
        <f t="shared" si="265"/>
        <v/>
      </c>
      <c r="CJ44" s="102"/>
      <c r="CK44" s="104" t="str">
        <f t="shared" si="266"/>
        <v/>
      </c>
      <c r="CL44" s="102"/>
      <c r="CM44" s="102"/>
      <c r="CN44" s="104" t="str">
        <f t="shared" si="267"/>
        <v/>
      </c>
      <c r="CO44" s="102"/>
      <c r="CP44" s="104" t="str">
        <f t="shared" si="268"/>
        <v/>
      </c>
      <c r="CQ44" s="104" t="str">
        <f t="shared" si="269"/>
        <v/>
      </c>
      <c r="CR44" s="104" t="str">
        <f t="shared" si="270"/>
        <v/>
      </c>
      <c r="CS44" s="104" t="str">
        <f t="shared" si="271"/>
        <v/>
      </c>
      <c r="CT44" s="104" t="str">
        <f t="shared" si="272"/>
        <v/>
      </c>
      <c r="CU44" s="104" t="str">
        <f t="shared" si="273"/>
        <v/>
      </c>
      <c r="CV44" s="105" t="str">
        <f t="shared" si="274"/>
        <v/>
      </c>
      <c r="CW44" s="109" t="str">
        <f t="shared" si="275"/>
        <v/>
      </c>
      <c r="CX44" s="102"/>
      <c r="CY44" s="102"/>
      <c r="CZ44" s="104" t="str">
        <f t="shared" si="276"/>
        <v/>
      </c>
      <c r="DA44" s="102"/>
      <c r="DB44" s="104" t="str">
        <f t="shared" si="277"/>
        <v/>
      </c>
      <c r="DC44" s="102"/>
      <c r="DD44" s="102"/>
      <c r="DE44" s="104" t="str">
        <f t="shared" si="278"/>
        <v/>
      </c>
      <c r="DF44" s="102"/>
      <c r="DG44" s="104" t="str">
        <f t="shared" si="279"/>
        <v/>
      </c>
      <c r="DH44" s="102"/>
      <c r="DI44" s="102"/>
      <c r="DJ44" s="104" t="str">
        <f t="shared" si="280"/>
        <v/>
      </c>
      <c r="DK44" s="102"/>
      <c r="DL44" s="104" t="str">
        <f t="shared" si="281"/>
        <v/>
      </c>
      <c r="DM44" s="102"/>
      <c r="DN44" s="102"/>
      <c r="DO44" s="104" t="str">
        <f t="shared" si="282"/>
        <v/>
      </c>
      <c r="DP44" s="102"/>
      <c r="DQ44" s="104" t="str">
        <f t="shared" si="283"/>
        <v/>
      </c>
      <c r="DR44" s="102"/>
      <c r="DS44" s="102"/>
      <c r="DT44" s="104" t="str">
        <f t="shared" si="284"/>
        <v/>
      </c>
      <c r="DU44" s="102"/>
      <c r="DV44" s="104" t="str">
        <f t="shared" si="285"/>
        <v/>
      </c>
      <c r="DW44" s="104" t="str">
        <f t="shared" si="286"/>
        <v/>
      </c>
      <c r="DX44" s="104" t="str">
        <f t="shared" si="287"/>
        <v/>
      </c>
      <c r="DY44" s="104" t="str">
        <f t="shared" si="288"/>
        <v/>
      </c>
      <c r="DZ44" s="104" t="str">
        <f t="shared" si="289"/>
        <v/>
      </c>
      <c r="EA44" s="104" t="str">
        <f t="shared" si="290"/>
        <v/>
      </c>
      <c r="EB44" s="105" t="str">
        <f t="shared" si="291"/>
        <v/>
      </c>
      <c r="EC44" s="109" t="str">
        <f t="shared" si="292"/>
        <v/>
      </c>
      <c r="ED44" s="102"/>
      <c r="EE44" s="102"/>
      <c r="EF44" s="104" t="str">
        <f t="shared" si="293"/>
        <v/>
      </c>
      <c r="EG44" s="102"/>
      <c r="EH44" s="104" t="str">
        <f t="shared" si="294"/>
        <v/>
      </c>
      <c r="EI44" s="102"/>
      <c r="EJ44" s="102"/>
      <c r="EK44" s="104" t="str">
        <f t="shared" si="295"/>
        <v/>
      </c>
      <c r="EL44" s="102"/>
      <c r="EM44" s="104" t="str">
        <f t="shared" si="296"/>
        <v/>
      </c>
      <c r="EN44" s="102"/>
      <c r="EO44" s="102"/>
      <c r="EP44" s="104" t="str">
        <f t="shared" si="297"/>
        <v/>
      </c>
      <c r="EQ44" s="102"/>
      <c r="ER44" s="104" t="str">
        <f t="shared" si="298"/>
        <v/>
      </c>
      <c r="ES44" s="102"/>
      <c r="ET44" s="102"/>
      <c r="EU44" s="104" t="str">
        <f t="shared" si="299"/>
        <v/>
      </c>
      <c r="EV44" s="102"/>
      <c r="EW44" s="104" t="str">
        <f t="shared" si="300"/>
        <v/>
      </c>
      <c r="EX44" s="102"/>
      <c r="EY44" s="102"/>
      <c r="EZ44" s="104" t="str">
        <f t="shared" si="301"/>
        <v/>
      </c>
      <c r="FA44" s="102"/>
      <c r="FB44" s="104" t="str">
        <f t="shared" si="302"/>
        <v/>
      </c>
      <c r="FC44" s="104" t="str">
        <f t="shared" si="303"/>
        <v/>
      </c>
      <c r="FD44" s="104" t="str">
        <f t="shared" si="304"/>
        <v/>
      </c>
      <c r="FE44" s="104" t="str">
        <f t="shared" si="305"/>
        <v/>
      </c>
      <c r="FF44" s="104" t="str">
        <f t="shared" si="306"/>
        <v/>
      </c>
      <c r="FG44" s="104" t="str">
        <f t="shared" si="307"/>
        <v/>
      </c>
      <c r="FH44" s="105" t="str">
        <f t="shared" si="308"/>
        <v/>
      </c>
      <c r="FI44" s="109" t="str">
        <f t="shared" si="309"/>
        <v/>
      </c>
      <c r="FJ44" s="102"/>
      <c r="FK44" s="102"/>
      <c r="FL44" s="104" t="str">
        <f t="shared" si="310"/>
        <v/>
      </c>
      <c r="FM44" s="102"/>
      <c r="FN44" s="104" t="str">
        <f t="shared" si="311"/>
        <v/>
      </c>
      <c r="FO44" s="102"/>
      <c r="FP44" s="102"/>
      <c r="FQ44" s="104" t="str">
        <f t="shared" si="312"/>
        <v/>
      </c>
      <c r="FR44" s="102"/>
      <c r="FS44" s="104" t="str">
        <f t="shared" si="313"/>
        <v/>
      </c>
      <c r="FT44" s="102"/>
      <c r="FU44" s="102"/>
      <c r="FV44" s="104" t="str">
        <f t="shared" si="314"/>
        <v/>
      </c>
      <c r="FW44" s="102"/>
      <c r="FX44" s="104" t="str">
        <f t="shared" si="315"/>
        <v/>
      </c>
      <c r="FY44" s="102"/>
      <c r="FZ44" s="102"/>
      <c r="GA44" s="104" t="str">
        <f t="shared" si="316"/>
        <v/>
      </c>
      <c r="GB44" s="102"/>
      <c r="GC44" s="104" t="str">
        <f t="shared" si="317"/>
        <v/>
      </c>
      <c r="GD44" s="102"/>
      <c r="GE44" s="102"/>
      <c r="GF44" s="104" t="str">
        <f t="shared" si="318"/>
        <v/>
      </c>
      <c r="GG44" s="102"/>
      <c r="GH44" s="104" t="str">
        <f t="shared" si="319"/>
        <v/>
      </c>
      <c r="GI44" s="104" t="str">
        <f t="shared" si="320"/>
        <v/>
      </c>
      <c r="GJ44" s="104" t="str">
        <f t="shared" si="321"/>
        <v/>
      </c>
      <c r="GK44" s="104" t="str">
        <f t="shared" si="322"/>
        <v/>
      </c>
      <c r="GL44" s="104" t="str">
        <f t="shared" si="323"/>
        <v/>
      </c>
      <c r="GM44" s="104" t="str">
        <f t="shared" si="324"/>
        <v/>
      </c>
      <c r="GN44" s="105" t="str">
        <f t="shared" si="325"/>
        <v/>
      </c>
      <c r="GO44" s="109" t="str">
        <f t="shared" si="326"/>
        <v/>
      </c>
      <c r="GP44" s="102"/>
      <c r="GQ44" s="102"/>
      <c r="GR44" s="104" t="str">
        <f t="shared" si="327"/>
        <v/>
      </c>
      <c r="GS44" s="102"/>
      <c r="GT44" s="104" t="str">
        <f t="shared" si="328"/>
        <v/>
      </c>
      <c r="GU44" s="102"/>
      <c r="GV44" s="102"/>
      <c r="GW44" s="104" t="str">
        <f t="shared" si="329"/>
        <v/>
      </c>
      <c r="GX44" s="102"/>
      <c r="GY44" s="104" t="str">
        <f t="shared" si="330"/>
        <v/>
      </c>
      <c r="GZ44" s="102"/>
      <c r="HA44" s="102"/>
      <c r="HB44" s="104" t="str">
        <f t="shared" si="331"/>
        <v/>
      </c>
      <c r="HC44" s="102"/>
      <c r="HD44" s="104" t="str">
        <f t="shared" si="332"/>
        <v/>
      </c>
      <c r="HE44" s="102"/>
      <c r="HF44" s="102"/>
      <c r="HG44" s="104" t="str">
        <f t="shared" si="333"/>
        <v/>
      </c>
      <c r="HH44" s="102"/>
      <c r="HI44" s="104" t="str">
        <f t="shared" si="334"/>
        <v/>
      </c>
      <c r="HJ44" s="102"/>
      <c r="HK44" s="102"/>
      <c r="HL44" s="104" t="str">
        <f t="shared" si="335"/>
        <v/>
      </c>
      <c r="HM44" s="102"/>
      <c r="HN44" s="104" t="str">
        <f t="shared" si="336"/>
        <v/>
      </c>
      <c r="HO44" s="104" t="str">
        <f t="shared" si="337"/>
        <v/>
      </c>
      <c r="HP44" s="104" t="str">
        <f t="shared" si="338"/>
        <v/>
      </c>
      <c r="HQ44" s="104" t="str">
        <f t="shared" si="339"/>
        <v/>
      </c>
      <c r="HR44" s="104" t="str">
        <f t="shared" si="340"/>
        <v/>
      </c>
      <c r="HS44" s="104" t="str">
        <f t="shared" si="341"/>
        <v/>
      </c>
      <c r="HT44" s="105" t="str">
        <f t="shared" si="342"/>
        <v/>
      </c>
      <c r="HU44" s="109" t="str">
        <f t="shared" si="343"/>
        <v/>
      </c>
      <c r="HV44" s="102"/>
      <c r="HW44" s="102"/>
      <c r="HX44" s="104" t="str">
        <f t="shared" si="344"/>
        <v/>
      </c>
      <c r="HY44" s="102"/>
      <c r="HZ44" s="104" t="str">
        <f t="shared" si="345"/>
        <v/>
      </c>
      <c r="IA44" s="102"/>
      <c r="IB44" s="102"/>
      <c r="IC44" s="104" t="str">
        <f t="shared" si="346"/>
        <v/>
      </c>
      <c r="ID44" s="102"/>
      <c r="IE44" s="104" t="str">
        <f t="shared" si="347"/>
        <v/>
      </c>
      <c r="IF44" s="102"/>
      <c r="IG44" s="102"/>
      <c r="IH44" s="104" t="str">
        <f t="shared" si="348"/>
        <v/>
      </c>
      <c r="II44" s="102"/>
      <c r="IJ44" s="104" t="str">
        <f t="shared" si="349"/>
        <v/>
      </c>
      <c r="IK44" s="102"/>
      <c r="IL44" s="102"/>
      <c r="IM44" s="104" t="str">
        <f t="shared" si="350"/>
        <v/>
      </c>
      <c r="IN44" s="102"/>
      <c r="IO44" s="104" t="str">
        <f t="shared" si="351"/>
        <v/>
      </c>
      <c r="IP44" s="102"/>
      <c r="IQ44" s="102"/>
      <c r="IR44" s="104" t="str">
        <f t="shared" si="352"/>
        <v/>
      </c>
      <c r="IS44" s="102"/>
      <c r="IT44" s="104" t="str">
        <f t="shared" si="353"/>
        <v/>
      </c>
      <c r="IU44" s="104" t="str">
        <f t="shared" si="354"/>
        <v/>
      </c>
      <c r="IV44" s="104" t="str">
        <f t="shared" si="355"/>
        <v/>
      </c>
      <c r="IW44" s="104" t="str">
        <f t="shared" si="356"/>
        <v/>
      </c>
      <c r="IX44" s="104" t="str">
        <f t="shared" si="357"/>
        <v/>
      </c>
      <c r="IY44" s="104" t="str">
        <f t="shared" si="358"/>
        <v/>
      </c>
      <c r="IZ44" s="105" t="str">
        <f t="shared" si="359"/>
        <v/>
      </c>
      <c r="JA44" s="109" t="str">
        <f t="shared" si="360"/>
        <v/>
      </c>
      <c r="JB44" s="102"/>
      <c r="JC44" s="102"/>
      <c r="JD44" s="104" t="str">
        <f t="shared" si="361"/>
        <v/>
      </c>
      <c r="JE44" s="102"/>
      <c r="JF44" s="104" t="str">
        <f t="shared" si="362"/>
        <v/>
      </c>
      <c r="JG44" s="102"/>
      <c r="JH44" s="102"/>
      <c r="JI44" s="104" t="str">
        <f t="shared" si="363"/>
        <v/>
      </c>
      <c r="JJ44" s="102"/>
      <c r="JK44" s="104" t="str">
        <f t="shared" si="364"/>
        <v/>
      </c>
      <c r="JL44" s="102"/>
      <c r="JM44" s="102"/>
      <c r="JN44" s="104" t="str">
        <f t="shared" si="365"/>
        <v/>
      </c>
      <c r="JO44" s="102"/>
      <c r="JP44" s="104" t="str">
        <f t="shared" si="366"/>
        <v/>
      </c>
      <c r="JQ44" s="102"/>
      <c r="JR44" s="102"/>
      <c r="JS44" s="104" t="str">
        <f t="shared" si="367"/>
        <v/>
      </c>
      <c r="JT44" s="102"/>
      <c r="JU44" s="104" t="str">
        <f t="shared" si="368"/>
        <v/>
      </c>
      <c r="JV44" s="102"/>
      <c r="JW44" s="102"/>
      <c r="JX44" s="104" t="str">
        <f t="shared" si="369"/>
        <v/>
      </c>
      <c r="JY44" s="102"/>
      <c r="JZ44" s="104" t="str">
        <f t="shared" si="370"/>
        <v/>
      </c>
      <c r="KA44" s="104" t="str">
        <f t="shared" si="371"/>
        <v/>
      </c>
      <c r="KB44" s="104" t="str">
        <f t="shared" si="372"/>
        <v/>
      </c>
      <c r="KC44" s="104" t="str">
        <f t="shared" si="373"/>
        <v/>
      </c>
      <c r="KD44" s="104" t="str">
        <f t="shared" si="374"/>
        <v/>
      </c>
      <c r="KE44" s="104" t="str">
        <f t="shared" si="375"/>
        <v/>
      </c>
      <c r="KF44" s="105" t="str">
        <f t="shared" si="376"/>
        <v/>
      </c>
      <c r="KG44" s="109" t="str">
        <f t="shared" si="377"/>
        <v/>
      </c>
      <c r="KH44" s="102"/>
      <c r="KI44" s="102"/>
      <c r="KJ44" s="104" t="str">
        <f t="shared" si="378"/>
        <v/>
      </c>
      <c r="KK44" s="102"/>
      <c r="KL44" s="104" t="str">
        <f t="shared" si="379"/>
        <v/>
      </c>
      <c r="KM44" s="102"/>
      <c r="KN44" s="102"/>
      <c r="KO44" s="104" t="str">
        <f t="shared" si="380"/>
        <v/>
      </c>
      <c r="KP44" s="102"/>
      <c r="KQ44" s="104" t="str">
        <f t="shared" si="381"/>
        <v/>
      </c>
      <c r="KR44" s="102"/>
      <c r="KS44" s="102"/>
      <c r="KT44" s="104" t="str">
        <f t="shared" si="382"/>
        <v/>
      </c>
      <c r="KU44" s="102"/>
      <c r="KV44" s="104" t="str">
        <f t="shared" si="383"/>
        <v/>
      </c>
      <c r="KW44" s="102"/>
      <c r="KX44" s="102"/>
      <c r="KY44" s="104" t="str">
        <f t="shared" si="384"/>
        <v/>
      </c>
      <c r="KZ44" s="102"/>
      <c r="LA44" s="104" t="str">
        <f t="shared" si="385"/>
        <v/>
      </c>
      <c r="LB44" s="102"/>
      <c r="LC44" s="102"/>
      <c r="LD44" s="104" t="str">
        <f t="shared" si="386"/>
        <v/>
      </c>
      <c r="LE44" s="102"/>
      <c r="LF44" s="104" t="str">
        <f t="shared" si="387"/>
        <v/>
      </c>
      <c r="LG44" s="104" t="str">
        <f t="shared" si="388"/>
        <v/>
      </c>
      <c r="LH44" s="104" t="str">
        <f t="shared" si="389"/>
        <v/>
      </c>
      <c r="LI44" s="104" t="str">
        <f t="shared" si="390"/>
        <v/>
      </c>
      <c r="LJ44" s="104" t="str">
        <f t="shared" si="391"/>
        <v/>
      </c>
      <c r="LK44" s="104" t="str">
        <f t="shared" si="392"/>
        <v/>
      </c>
      <c r="LL44" s="105" t="str">
        <f t="shared" si="393"/>
        <v/>
      </c>
      <c r="LM44" s="109" t="str">
        <f t="shared" si="394"/>
        <v/>
      </c>
      <c r="LN44" s="102"/>
      <c r="LO44" s="102"/>
      <c r="LP44" s="104" t="str">
        <f t="shared" si="395"/>
        <v/>
      </c>
      <c r="LQ44" s="102"/>
      <c r="LR44" s="104" t="str">
        <f t="shared" si="396"/>
        <v/>
      </c>
      <c r="LS44" s="102"/>
      <c r="LT44" s="102"/>
      <c r="LU44" s="104" t="str">
        <f t="shared" si="397"/>
        <v/>
      </c>
      <c r="LV44" s="102"/>
      <c r="LW44" s="104" t="str">
        <f t="shared" si="398"/>
        <v/>
      </c>
      <c r="LX44" s="102"/>
      <c r="LY44" s="102"/>
      <c r="LZ44" s="104" t="str">
        <f t="shared" si="399"/>
        <v/>
      </c>
      <c r="MA44" s="102"/>
      <c r="MB44" s="104" t="str">
        <f t="shared" si="400"/>
        <v/>
      </c>
      <c r="MC44" s="102"/>
      <c r="MD44" s="102"/>
      <c r="ME44" s="104" t="str">
        <f t="shared" si="401"/>
        <v/>
      </c>
      <c r="MF44" s="102"/>
      <c r="MG44" s="104" t="str">
        <f t="shared" si="402"/>
        <v/>
      </c>
      <c r="MH44" s="102"/>
      <c r="MI44" s="102"/>
      <c r="MJ44" s="104" t="str">
        <f t="shared" si="403"/>
        <v/>
      </c>
      <c r="MK44" s="102"/>
      <c r="ML44" s="104" t="str">
        <f t="shared" si="404"/>
        <v/>
      </c>
      <c r="MM44" s="104" t="str">
        <f t="shared" si="405"/>
        <v/>
      </c>
      <c r="MN44" s="104" t="str">
        <f t="shared" si="406"/>
        <v/>
      </c>
      <c r="MO44" s="104" t="str">
        <f t="shared" si="407"/>
        <v/>
      </c>
      <c r="MP44" s="104" t="str">
        <f t="shared" si="408"/>
        <v/>
      </c>
      <c r="MQ44" s="104" t="str">
        <f t="shared" si="409"/>
        <v/>
      </c>
      <c r="MR44" s="105" t="str">
        <f t="shared" si="410"/>
        <v/>
      </c>
      <c r="MS44" s="109" t="str">
        <f t="shared" si="411"/>
        <v/>
      </c>
      <c r="MT44" s="102"/>
      <c r="MU44" s="102"/>
      <c r="MV44" s="104" t="str">
        <f t="shared" si="412"/>
        <v/>
      </c>
      <c r="MW44" s="102"/>
      <c r="MX44" s="104" t="str">
        <f t="shared" si="413"/>
        <v/>
      </c>
      <c r="MY44" s="102"/>
      <c r="MZ44" s="102"/>
      <c r="NA44" s="104" t="str">
        <f t="shared" si="414"/>
        <v/>
      </c>
      <c r="NB44" s="102"/>
      <c r="NC44" s="104" t="str">
        <f t="shared" si="415"/>
        <v/>
      </c>
      <c r="ND44" s="102"/>
      <c r="NE44" s="102"/>
      <c r="NF44" s="104" t="str">
        <f t="shared" si="416"/>
        <v/>
      </c>
      <c r="NG44" s="102"/>
      <c r="NH44" s="104" t="str">
        <f t="shared" si="417"/>
        <v/>
      </c>
      <c r="NI44" s="102"/>
      <c r="NJ44" s="102"/>
      <c r="NK44" s="104" t="str">
        <f t="shared" si="418"/>
        <v/>
      </c>
      <c r="NL44" s="102"/>
      <c r="NM44" s="104" t="str">
        <f t="shared" si="419"/>
        <v/>
      </c>
      <c r="NN44" s="102"/>
      <c r="NO44" s="102"/>
      <c r="NP44" s="104" t="str">
        <f t="shared" si="420"/>
        <v/>
      </c>
      <c r="NQ44" s="102"/>
      <c r="NR44" s="104" t="str">
        <f t="shared" si="421"/>
        <v/>
      </c>
      <c r="NS44" s="104" t="str">
        <f t="shared" si="422"/>
        <v/>
      </c>
      <c r="NT44" s="104" t="str">
        <f t="shared" si="423"/>
        <v/>
      </c>
      <c r="NU44" s="104" t="str">
        <f t="shared" si="424"/>
        <v/>
      </c>
      <c r="NV44" s="104" t="str">
        <f t="shared" si="425"/>
        <v/>
      </c>
      <c r="NW44" s="104" t="str">
        <f t="shared" si="426"/>
        <v/>
      </c>
      <c r="NX44" s="105" t="str">
        <f t="shared" si="427"/>
        <v/>
      </c>
      <c r="NY44" s="109" t="str">
        <f t="shared" si="428"/>
        <v/>
      </c>
      <c r="OA44" s="104" t="str">
        <f t="shared" si="429"/>
        <v/>
      </c>
      <c r="OB44" s="104" t="str">
        <f t="shared" si="430"/>
        <v/>
      </c>
      <c r="OC44" s="104" t="str">
        <f t="shared" si="431"/>
        <v/>
      </c>
      <c r="OD44" s="104" t="str">
        <f t="shared" si="432"/>
        <v/>
      </c>
      <c r="OE44" s="104" t="str">
        <f t="shared" si="433"/>
        <v/>
      </c>
      <c r="OF44" s="104" t="str">
        <f t="shared" si="434"/>
        <v/>
      </c>
      <c r="OG44" s="104" t="str">
        <f t="shared" si="435"/>
        <v/>
      </c>
      <c r="OH44" s="104" t="str">
        <f t="shared" si="436"/>
        <v/>
      </c>
      <c r="OI44" s="104" t="str">
        <f t="shared" si="437"/>
        <v/>
      </c>
      <c r="OJ44" s="104" t="str">
        <f t="shared" si="438"/>
        <v/>
      </c>
      <c r="OK44" s="104" t="str">
        <f t="shared" si="439"/>
        <v/>
      </c>
      <c r="OL44" s="104" t="str">
        <f t="shared" si="440"/>
        <v/>
      </c>
      <c r="OM44" s="134"/>
      <c r="ON44" s="104" t="str">
        <f t="shared" si="441"/>
        <v/>
      </c>
      <c r="OO44" s="104" t="str">
        <f t="shared" si="442"/>
        <v/>
      </c>
      <c r="OP44" s="104" t="str">
        <f t="shared" si="443"/>
        <v/>
      </c>
      <c r="OQ44" s="104" t="str">
        <f t="shared" si="444"/>
        <v/>
      </c>
      <c r="OR44" s="105" t="str">
        <f t="shared" si="445"/>
        <v/>
      </c>
      <c r="OS44" s="105" t="str">
        <f t="shared" si="446"/>
        <v/>
      </c>
      <c r="OT44" s="134"/>
      <c r="OU44" s="109" t="str">
        <f t="shared" si="447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4"/>
        <v>26</v>
      </c>
      <c r="B45" s="195"/>
      <c r="C45" s="195"/>
      <c r="D45" s="195"/>
      <c r="E45" s="196"/>
      <c r="F45" s="102"/>
      <c r="G45" s="102"/>
      <c r="H45" s="104" t="str">
        <f t="shared" si="225"/>
        <v/>
      </c>
      <c r="I45" s="102"/>
      <c r="J45" s="104" t="str">
        <f t="shared" si="226"/>
        <v/>
      </c>
      <c r="K45" s="102"/>
      <c r="L45" s="102"/>
      <c r="M45" s="104" t="str">
        <f t="shared" si="227"/>
        <v/>
      </c>
      <c r="N45" s="102"/>
      <c r="O45" s="104" t="str">
        <f t="shared" si="228"/>
        <v/>
      </c>
      <c r="P45" s="102"/>
      <c r="Q45" s="102"/>
      <c r="R45" s="104" t="str">
        <f t="shared" si="229"/>
        <v/>
      </c>
      <c r="S45" s="102"/>
      <c r="T45" s="104" t="str">
        <f t="shared" si="230"/>
        <v/>
      </c>
      <c r="U45" s="102"/>
      <c r="V45" s="102"/>
      <c r="W45" s="104" t="str">
        <f t="shared" si="231"/>
        <v/>
      </c>
      <c r="X45" s="102"/>
      <c r="Y45" s="104" t="str">
        <f t="shared" si="232"/>
        <v/>
      </c>
      <c r="Z45" s="102"/>
      <c r="AA45" s="102"/>
      <c r="AB45" s="104" t="str">
        <f t="shared" si="233"/>
        <v/>
      </c>
      <c r="AC45" s="102"/>
      <c r="AD45" s="104" t="str">
        <f t="shared" si="234"/>
        <v/>
      </c>
      <c r="AE45" s="104" t="str">
        <f t="shared" si="235"/>
        <v/>
      </c>
      <c r="AF45" s="104" t="str">
        <f t="shared" si="236"/>
        <v/>
      </c>
      <c r="AG45" s="104" t="str">
        <f t="shared" si="237"/>
        <v/>
      </c>
      <c r="AH45" s="104" t="str">
        <f t="shared" si="238"/>
        <v/>
      </c>
      <c r="AI45" s="104" t="str">
        <f t="shared" si="239"/>
        <v/>
      </c>
      <c r="AJ45" s="105" t="str">
        <f t="shared" si="240"/>
        <v/>
      </c>
      <c r="AK45" s="109" t="str">
        <f t="shared" si="241"/>
        <v/>
      </c>
      <c r="AL45" s="102"/>
      <c r="AM45" s="102"/>
      <c r="AN45" s="104" t="str">
        <f t="shared" si="242"/>
        <v/>
      </c>
      <c r="AO45" s="102"/>
      <c r="AP45" s="104" t="str">
        <f t="shared" si="243"/>
        <v/>
      </c>
      <c r="AQ45" s="102"/>
      <c r="AR45" s="102"/>
      <c r="AS45" s="104" t="str">
        <f t="shared" si="244"/>
        <v/>
      </c>
      <c r="AT45" s="102"/>
      <c r="AU45" s="104" t="str">
        <f t="shared" si="245"/>
        <v/>
      </c>
      <c r="AV45" s="102"/>
      <c r="AW45" s="102"/>
      <c r="AX45" s="104" t="str">
        <f t="shared" si="246"/>
        <v/>
      </c>
      <c r="AY45" s="102"/>
      <c r="AZ45" s="104" t="str">
        <f t="shared" si="247"/>
        <v/>
      </c>
      <c r="BA45" s="102"/>
      <c r="BB45" s="102"/>
      <c r="BC45" s="104" t="str">
        <f t="shared" si="248"/>
        <v/>
      </c>
      <c r="BD45" s="102"/>
      <c r="BE45" s="104" t="str">
        <f t="shared" si="249"/>
        <v/>
      </c>
      <c r="BF45" s="102"/>
      <c r="BG45" s="102"/>
      <c r="BH45" s="104" t="str">
        <f t="shared" si="250"/>
        <v/>
      </c>
      <c r="BI45" s="102"/>
      <c r="BJ45" s="104" t="str">
        <f t="shared" si="251"/>
        <v/>
      </c>
      <c r="BK45" s="104" t="str">
        <f t="shared" si="252"/>
        <v/>
      </c>
      <c r="BL45" s="104" t="str">
        <f t="shared" si="253"/>
        <v/>
      </c>
      <c r="BM45" s="104" t="str">
        <f t="shared" si="254"/>
        <v/>
      </c>
      <c r="BN45" s="104" t="str">
        <f t="shared" si="255"/>
        <v/>
      </c>
      <c r="BO45" s="104" t="str">
        <f t="shared" si="256"/>
        <v/>
      </c>
      <c r="BP45" s="105" t="str">
        <f t="shared" si="257"/>
        <v/>
      </c>
      <c r="BQ45" s="109" t="str">
        <f t="shared" si="258"/>
        <v/>
      </c>
      <c r="BR45" s="102"/>
      <c r="BS45" s="102"/>
      <c r="BT45" s="104" t="str">
        <f t="shared" si="259"/>
        <v/>
      </c>
      <c r="BU45" s="102"/>
      <c r="BV45" s="104" t="str">
        <f t="shared" si="260"/>
        <v/>
      </c>
      <c r="BW45" s="102"/>
      <c r="BX45" s="102"/>
      <c r="BY45" s="104" t="str">
        <f t="shared" si="261"/>
        <v/>
      </c>
      <c r="BZ45" s="102"/>
      <c r="CA45" s="104" t="str">
        <f t="shared" si="262"/>
        <v/>
      </c>
      <c r="CB45" s="102"/>
      <c r="CC45" s="102"/>
      <c r="CD45" s="104" t="str">
        <f t="shared" si="263"/>
        <v/>
      </c>
      <c r="CE45" s="102"/>
      <c r="CF45" s="104" t="str">
        <f t="shared" si="264"/>
        <v/>
      </c>
      <c r="CG45" s="102"/>
      <c r="CH45" s="102"/>
      <c r="CI45" s="104" t="str">
        <f t="shared" si="265"/>
        <v/>
      </c>
      <c r="CJ45" s="102"/>
      <c r="CK45" s="104" t="str">
        <f t="shared" si="266"/>
        <v/>
      </c>
      <c r="CL45" s="102"/>
      <c r="CM45" s="102"/>
      <c r="CN45" s="104" t="str">
        <f t="shared" si="267"/>
        <v/>
      </c>
      <c r="CO45" s="102"/>
      <c r="CP45" s="104" t="str">
        <f t="shared" si="268"/>
        <v/>
      </c>
      <c r="CQ45" s="104" t="str">
        <f t="shared" si="269"/>
        <v/>
      </c>
      <c r="CR45" s="104" t="str">
        <f t="shared" si="270"/>
        <v/>
      </c>
      <c r="CS45" s="104" t="str">
        <f t="shared" si="271"/>
        <v/>
      </c>
      <c r="CT45" s="104" t="str">
        <f t="shared" si="272"/>
        <v/>
      </c>
      <c r="CU45" s="104" t="str">
        <f t="shared" si="273"/>
        <v/>
      </c>
      <c r="CV45" s="105" t="str">
        <f t="shared" si="274"/>
        <v/>
      </c>
      <c r="CW45" s="109" t="str">
        <f t="shared" si="275"/>
        <v/>
      </c>
      <c r="CX45" s="102"/>
      <c r="CY45" s="102"/>
      <c r="CZ45" s="104" t="str">
        <f t="shared" si="276"/>
        <v/>
      </c>
      <c r="DA45" s="102"/>
      <c r="DB45" s="104" t="str">
        <f t="shared" si="277"/>
        <v/>
      </c>
      <c r="DC45" s="102"/>
      <c r="DD45" s="102"/>
      <c r="DE45" s="104" t="str">
        <f t="shared" si="278"/>
        <v/>
      </c>
      <c r="DF45" s="102"/>
      <c r="DG45" s="104" t="str">
        <f t="shared" si="279"/>
        <v/>
      </c>
      <c r="DH45" s="102"/>
      <c r="DI45" s="102"/>
      <c r="DJ45" s="104" t="str">
        <f t="shared" si="280"/>
        <v/>
      </c>
      <c r="DK45" s="102"/>
      <c r="DL45" s="104" t="str">
        <f t="shared" si="281"/>
        <v/>
      </c>
      <c r="DM45" s="102"/>
      <c r="DN45" s="102"/>
      <c r="DO45" s="104" t="str">
        <f t="shared" si="282"/>
        <v/>
      </c>
      <c r="DP45" s="102"/>
      <c r="DQ45" s="104" t="str">
        <f t="shared" si="283"/>
        <v/>
      </c>
      <c r="DR45" s="102"/>
      <c r="DS45" s="102"/>
      <c r="DT45" s="104" t="str">
        <f t="shared" si="284"/>
        <v/>
      </c>
      <c r="DU45" s="102"/>
      <c r="DV45" s="104" t="str">
        <f t="shared" si="285"/>
        <v/>
      </c>
      <c r="DW45" s="104" t="str">
        <f t="shared" si="286"/>
        <v/>
      </c>
      <c r="DX45" s="104" t="str">
        <f t="shared" si="287"/>
        <v/>
      </c>
      <c r="DY45" s="104" t="str">
        <f t="shared" si="288"/>
        <v/>
      </c>
      <c r="DZ45" s="104" t="str">
        <f t="shared" si="289"/>
        <v/>
      </c>
      <c r="EA45" s="104" t="str">
        <f t="shared" si="290"/>
        <v/>
      </c>
      <c r="EB45" s="105" t="str">
        <f t="shared" si="291"/>
        <v/>
      </c>
      <c r="EC45" s="109" t="str">
        <f t="shared" si="292"/>
        <v/>
      </c>
      <c r="ED45" s="102"/>
      <c r="EE45" s="102"/>
      <c r="EF45" s="104" t="str">
        <f t="shared" si="293"/>
        <v/>
      </c>
      <c r="EG45" s="102"/>
      <c r="EH45" s="104" t="str">
        <f t="shared" si="294"/>
        <v/>
      </c>
      <c r="EI45" s="102"/>
      <c r="EJ45" s="102"/>
      <c r="EK45" s="104" t="str">
        <f t="shared" si="295"/>
        <v/>
      </c>
      <c r="EL45" s="102"/>
      <c r="EM45" s="104" t="str">
        <f t="shared" si="296"/>
        <v/>
      </c>
      <c r="EN45" s="102"/>
      <c r="EO45" s="102"/>
      <c r="EP45" s="104" t="str">
        <f t="shared" si="297"/>
        <v/>
      </c>
      <c r="EQ45" s="102"/>
      <c r="ER45" s="104" t="str">
        <f t="shared" si="298"/>
        <v/>
      </c>
      <c r="ES45" s="102"/>
      <c r="ET45" s="102"/>
      <c r="EU45" s="104" t="str">
        <f t="shared" si="299"/>
        <v/>
      </c>
      <c r="EV45" s="102"/>
      <c r="EW45" s="104" t="str">
        <f t="shared" si="300"/>
        <v/>
      </c>
      <c r="EX45" s="102"/>
      <c r="EY45" s="102"/>
      <c r="EZ45" s="104" t="str">
        <f t="shared" si="301"/>
        <v/>
      </c>
      <c r="FA45" s="102"/>
      <c r="FB45" s="104" t="str">
        <f t="shared" si="302"/>
        <v/>
      </c>
      <c r="FC45" s="104" t="str">
        <f t="shared" si="303"/>
        <v/>
      </c>
      <c r="FD45" s="104" t="str">
        <f t="shared" si="304"/>
        <v/>
      </c>
      <c r="FE45" s="104" t="str">
        <f t="shared" si="305"/>
        <v/>
      </c>
      <c r="FF45" s="104" t="str">
        <f t="shared" si="306"/>
        <v/>
      </c>
      <c r="FG45" s="104" t="str">
        <f t="shared" si="307"/>
        <v/>
      </c>
      <c r="FH45" s="105" t="str">
        <f t="shared" si="308"/>
        <v/>
      </c>
      <c r="FI45" s="109" t="str">
        <f t="shared" si="309"/>
        <v/>
      </c>
      <c r="FJ45" s="102"/>
      <c r="FK45" s="102"/>
      <c r="FL45" s="104" t="str">
        <f t="shared" si="310"/>
        <v/>
      </c>
      <c r="FM45" s="102"/>
      <c r="FN45" s="104" t="str">
        <f t="shared" si="311"/>
        <v/>
      </c>
      <c r="FO45" s="102"/>
      <c r="FP45" s="102"/>
      <c r="FQ45" s="104" t="str">
        <f t="shared" si="312"/>
        <v/>
      </c>
      <c r="FR45" s="102"/>
      <c r="FS45" s="104" t="str">
        <f t="shared" si="313"/>
        <v/>
      </c>
      <c r="FT45" s="102"/>
      <c r="FU45" s="102"/>
      <c r="FV45" s="104" t="str">
        <f t="shared" si="314"/>
        <v/>
      </c>
      <c r="FW45" s="102"/>
      <c r="FX45" s="104" t="str">
        <f t="shared" si="315"/>
        <v/>
      </c>
      <c r="FY45" s="102"/>
      <c r="FZ45" s="102"/>
      <c r="GA45" s="104" t="str">
        <f t="shared" si="316"/>
        <v/>
      </c>
      <c r="GB45" s="102"/>
      <c r="GC45" s="104" t="str">
        <f t="shared" si="317"/>
        <v/>
      </c>
      <c r="GD45" s="102"/>
      <c r="GE45" s="102"/>
      <c r="GF45" s="104" t="str">
        <f t="shared" si="318"/>
        <v/>
      </c>
      <c r="GG45" s="102"/>
      <c r="GH45" s="104" t="str">
        <f t="shared" si="319"/>
        <v/>
      </c>
      <c r="GI45" s="104" t="str">
        <f t="shared" si="320"/>
        <v/>
      </c>
      <c r="GJ45" s="104" t="str">
        <f t="shared" si="321"/>
        <v/>
      </c>
      <c r="GK45" s="104" t="str">
        <f t="shared" si="322"/>
        <v/>
      </c>
      <c r="GL45" s="104" t="str">
        <f t="shared" si="323"/>
        <v/>
      </c>
      <c r="GM45" s="104" t="str">
        <f t="shared" si="324"/>
        <v/>
      </c>
      <c r="GN45" s="105" t="str">
        <f t="shared" si="325"/>
        <v/>
      </c>
      <c r="GO45" s="109" t="str">
        <f t="shared" si="326"/>
        <v/>
      </c>
      <c r="GP45" s="102"/>
      <c r="GQ45" s="102"/>
      <c r="GR45" s="104" t="str">
        <f t="shared" si="327"/>
        <v/>
      </c>
      <c r="GS45" s="102"/>
      <c r="GT45" s="104" t="str">
        <f t="shared" si="328"/>
        <v/>
      </c>
      <c r="GU45" s="102"/>
      <c r="GV45" s="102"/>
      <c r="GW45" s="104" t="str">
        <f t="shared" si="329"/>
        <v/>
      </c>
      <c r="GX45" s="102"/>
      <c r="GY45" s="104" t="str">
        <f t="shared" si="330"/>
        <v/>
      </c>
      <c r="GZ45" s="102"/>
      <c r="HA45" s="102"/>
      <c r="HB45" s="104" t="str">
        <f t="shared" si="331"/>
        <v/>
      </c>
      <c r="HC45" s="102"/>
      <c r="HD45" s="104" t="str">
        <f t="shared" si="332"/>
        <v/>
      </c>
      <c r="HE45" s="102"/>
      <c r="HF45" s="102"/>
      <c r="HG45" s="104" t="str">
        <f t="shared" si="333"/>
        <v/>
      </c>
      <c r="HH45" s="102"/>
      <c r="HI45" s="104" t="str">
        <f t="shared" si="334"/>
        <v/>
      </c>
      <c r="HJ45" s="102"/>
      <c r="HK45" s="102"/>
      <c r="HL45" s="104" t="str">
        <f t="shared" si="335"/>
        <v/>
      </c>
      <c r="HM45" s="102"/>
      <c r="HN45" s="104" t="str">
        <f t="shared" si="336"/>
        <v/>
      </c>
      <c r="HO45" s="104" t="str">
        <f t="shared" si="337"/>
        <v/>
      </c>
      <c r="HP45" s="104" t="str">
        <f t="shared" si="338"/>
        <v/>
      </c>
      <c r="HQ45" s="104" t="str">
        <f t="shared" si="339"/>
        <v/>
      </c>
      <c r="HR45" s="104" t="str">
        <f t="shared" si="340"/>
        <v/>
      </c>
      <c r="HS45" s="104" t="str">
        <f t="shared" si="341"/>
        <v/>
      </c>
      <c r="HT45" s="105" t="str">
        <f t="shared" si="342"/>
        <v/>
      </c>
      <c r="HU45" s="109" t="str">
        <f t="shared" si="343"/>
        <v/>
      </c>
      <c r="HV45" s="102"/>
      <c r="HW45" s="102"/>
      <c r="HX45" s="104" t="str">
        <f t="shared" si="344"/>
        <v/>
      </c>
      <c r="HY45" s="102"/>
      <c r="HZ45" s="104" t="str">
        <f t="shared" si="345"/>
        <v/>
      </c>
      <c r="IA45" s="102"/>
      <c r="IB45" s="102"/>
      <c r="IC45" s="104" t="str">
        <f t="shared" si="346"/>
        <v/>
      </c>
      <c r="ID45" s="102"/>
      <c r="IE45" s="104" t="str">
        <f t="shared" si="347"/>
        <v/>
      </c>
      <c r="IF45" s="102"/>
      <c r="IG45" s="102"/>
      <c r="IH45" s="104" t="str">
        <f t="shared" si="348"/>
        <v/>
      </c>
      <c r="II45" s="102"/>
      <c r="IJ45" s="104" t="str">
        <f t="shared" si="349"/>
        <v/>
      </c>
      <c r="IK45" s="102"/>
      <c r="IL45" s="102"/>
      <c r="IM45" s="104" t="str">
        <f t="shared" si="350"/>
        <v/>
      </c>
      <c r="IN45" s="102"/>
      <c r="IO45" s="104" t="str">
        <f t="shared" si="351"/>
        <v/>
      </c>
      <c r="IP45" s="102"/>
      <c r="IQ45" s="102"/>
      <c r="IR45" s="104" t="str">
        <f t="shared" si="352"/>
        <v/>
      </c>
      <c r="IS45" s="102"/>
      <c r="IT45" s="104" t="str">
        <f t="shared" si="353"/>
        <v/>
      </c>
      <c r="IU45" s="104" t="str">
        <f t="shared" si="354"/>
        <v/>
      </c>
      <c r="IV45" s="104" t="str">
        <f t="shared" si="355"/>
        <v/>
      </c>
      <c r="IW45" s="104" t="str">
        <f t="shared" si="356"/>
        <v/>
      </c>
      <c r="IX45" s="104" t="str">
        <f t="shared" si="357"/>
        <v/>
      </c>
      <c r="IY45" s="104" t="str">
        <f t="shared" si="358"/>
        <v/>
      </c>
      <c r="IZ45" s="105" t="str">
        <f t="shared" si="359"/>
        <v/>
      </c>
      <c r="JA45" s="109" t="str">
        <f t="shared" si="360"/>
        <v/>
      </c>
      <c r="JB45" s="102"/>
      <c r="JC45" s="102"/>
      <c r="JD45" s="104" t="str">
        <f t="shared" si="361"/>
        <v/>
      </c>
      <c r="JE45" s="102"/>
      <c r="JF45" s="104" t="str">
        <f t="shared" si="362"/>
        <v/>
      </c>
      <c r="JG45" s="102"/>
      <c r="JH45" s="102"/>
      <c r="JI45" s="104" t="str">
        <f t="shared" si="363"/>
        <v/>
      </c>
      <c r="JJ45" s="102"/>
      <c r="JK45" s="104" t="str">
        <f t="shared" si="364"/>
        <v/>
      </c>
      <c r="JL45" s="102"/>
      <c r="JM45" s="102"/>
      <c r="JN45" s="104" t="str">
        <f t="shared" si="365"/>
        <v/>
      </c>
      <c r="JO45" s="102"/>
      <c r="JP45" s="104" t="str">
        <f t="shared" si="366"/>
        <v/>
      </c>
      <c r="JQ45" s="102"/>
      <c r="JR45" s="102"/>
      <c r="JS45" s="104" t="str">
        <f t="shared" si="367"/>
        <v/>
      </c>
      <c r="JT45" s="102"/>
      <c r="JU45" s="104" t="str">
        <f t="shared" si="368"/>
        <v/>
      </c>
      <c r="JV45" s="102"/>
      <c r="JW45" s="102"/>
      <c r="JX45" s="104" t="str">
        <f t="shared" si="369"/>
        <v/>
      </c>
      <c r="JY45" s="102"/>
      <c r="JZ45" s="104" t="str">
        <f t="shared" si="370"/>
        <v/>
      </c>
      <c r="KA45" s="104" t="str">
        <f t="shared" si="371"/>
        <v/>
      </c>
      <c r="KB45" s="104" t="str">
        <f t="shared" si="372"/>
        <v/>
      </c>
      <c r="KC45" s="104" t="str">
        <f t="shared" si="373"/>
        <v/>
      </c>
      <c r="KD45" s="104" t="str">
        <f t="shared" si="374"/>
        <v/>
      </c>
      <c r="KE45" s="104" t="str">
        <f t="shared" si="375"/>
        <v/>
      </c>
      <c r="KF45" s="105" t="str">
        <f t="shared" si="376"/>
        <v/>
      </c>
      <c r="KG45" s="109" t="str">
        <f t="shared" si="377"/>
        <v/>
      </c>
      <c r="KH45" s="102"/>
      <c r="KI45" s="102"/>
      <c r="KJ45" s="104" t="str">
        <f t="shared" si="378"/>
        <v/>
      </c>
      <c r="KK45" s="102"/>
      <c r="KL45" s="104" t="str">
        <f t="shared" si="379"/>
        <v/>
      </c>
      <c r="KM45" s="102"/>
      <c r="KN45" s="102"/>
      <c r="KO45" s="104" t="str">
        <f t="shared" si="380"/>
        <v/>
      </c>
      <c r="KP45" s="102"/>
      <c r="KQ45" s="104" t="str">
        <f t="shared" si="381"/>
        <v/>
      </c>
      <c r="KR45" s="102"/>
      <c r="KS45" s="102"/>
      <c r="KT45" s="104" t="str">
        <f t="shared" si="382"/>
        <v/>
      </c>
      <c r="KU45" s="102"/>
      <c r="KV45" s="104" t="str">
        <f t="shared" si="383"/>
        <v/>
      </c>
      <c r="KW45" s="102"/>
      <c r="KX45" s="102"/>
      <c r="KY45" s="104" t="str">
        <f t="shared" si="384"/>
        <v/>
      </c>
      <c r="KZ45" s="102"/>
      <c r="LA45" s="104" t="str">
        <f t="shared" si="385"/>
        <v/>
      </c>
      <c r="LB45" s="102"/>
      <c r="LC45" s="102"/>
      <c r="LD45" s="104" t="str">
        <f t="shared" si="386"/>
        <v/>
      </c>
      <c r="LE45" s="102"/>
      <c r="LF45" s="104" t="str">
        <f t="shared" si="387"/>
        <v/>
      </c>
      <c r="LG45" s="104" t="str">
        <f t="shared" si="388"/>
        <v/>
      </c>
      <c r="LH45" s="104" t="str">
        <f t="shared" si="389"/>
        <v/>
      </c>
      <c r="LI45" s="104" t="str">
        <f t="shared" si="390"/>
        <v/>
      </c>
      <c r="LJ45" s="104" t="str">
        <f t="shared" si="391"/>
        <v/>
      </c>
      <c r="LK45" s="104" t="str">
        <f t="shared" si="392"/>
        <v/>
      </c>
      <c r="LL45" s="105" t="str">
        <f t="shared" si="393"/>
        <v/>
      </c>
      <c r="LM45" s="109" t="str">
        <f t="shared" si="394"/>
        <v/>
      </c>
      <c r="LN45" s="102"/>
      <c r="LO45" s="102"/>
      <c r="LP45" s="104" t="str">
        <f t="shared" si="395"/>
        <v/>
      </c>
      <c r="LQ45" s="102"/>
      <c r="LR45" s="104" t="str">
        <f t="shared" si="396"/>
        <v/>
      </c>
      <c r="LS45" s="102"/>
      <c r="LT45" s="102"/>
      <c r="LU45" s="104" t="str">
        <f t="shared" si="397"/>
        <v/>
      </c>
      <c r="LV45" s="102"/>
      <c r="LW45" s="104" t="str">
        <f t="shared" si="398"/>
        <v/>
      </c>
      <c r="LX45" s="102"/>
      <c r="LY45" s="102"/>
      <c r="LZ45" s="104" t="str">
        <f t="shared" si="399"/>
        <v/>
      </c>
      <c r="MA45" s="102"/>
      <c r="MB45" s="104" t="str">
        <f t="shared" si="400"/>
        <v/>
      </c>
      <c r="MC45" s="102"/>
      <c r="MD45" s="102"/>
      <c r="ME45" s="104" t="str">
        <f t="shared" si="401"/>
        <v/>
      </c>
      <c r="MF45" s="102"/>
      <c r="MG45" s="104" t="str">
        <f t="shared" si="402"/>
        <v/>
      </c>
      <c r="MH45" s="102"/>
      <c r="MI45" s="102"/>
      <c r="MJ45" s="104" t="str">
        <f t="shared" si="403"/>
        <v/>
      </c>
      <c r="MK45" s="102"/>
      <c r="ML45" s="104" t="str">
        <f t="shared" si="404"/>
        <v/>
      </c>
      <c r="MM45" s="104" t="str">
        <f t="shared" si="405"/>
        <v/>
      </c>
      <c r="MN45" s="104" t="str">
        <f t="shared" si="406"/>
        <v/>
      </c>
      <c r="MO45" s="104" t="str">
        <f t="shared" si="407"/>
        <v/>
      </c>
      <c r="MP45" s="104" t="str">
        <f t="shared" si="408"/>
        <v/>
      </c>
      <c r="MQ45" s="104" t="str">
        <f t="shared" si="409"/>
        <v/>
      </c>
      <c r="MR45" s="105" t="str">
        <f t="shared" si="410"/>
        <v/>
      </c>
      <c r="MS45" s="109" t="str">
        <f t="shared" si="411"/>
        <v/>
      </c>
      <c r="MT45" s="102"/>
      <c r="MU45" s="102"/>
      <c r="MV45" s="104" t="str">
        <f t="shared" si="412"/>
        <v/>
      </c>
      <c r="MW45" s="102"/>
      <c r="MX45" s="104" t="str">
        <f t="shared" si="413"/>
        <v/>
      </c>
      <c r="MY45" s="102"/>
      <c r="MZ45" s="102"/>
      <c r="NA45" s="104" t="str">
        <f t="shared" si="414"/>
        <v/>
      </c>
      <c r="NB45" s="102"/>
      <c r="NC45" s="104" t="str">
        <f t="shared" si="415"/>
        <v/>
      </c>
      <c r="ND45" s="102"/>
      <c r="NE45" s="102"/>
      <c r="NF45" s="104" t="str">
        <f t="shared" si="416"/>
        <v/>
      </c>
      <c r="NG45" s="102"/>
      <c r="NH45" s="104" t="str">
        <f t="shared" si="417"/>
        <v/>
      </c>
      <c r="NI45" s="102"/>
      <c r="NJ45" s="102"/>
      <c r="NK45" s="104" t="str">
        <f t="shared" si="418"/>
        <v/>
      </c>
      <c r="NL45" s="102"/>
      <c r="NM45" s="104" t="str">
        <f t="shared" si="419"/>
        <v/>
      </c>
      <c r="NN45" s="102"/>
      <c r="NO45" s="102"/>
      <c r="NP45" s="104" t="str">
        <f t="shared" si="420"/>
        <v/>
      </c>
      <c r="NQ45" s="102"/>
      <c r="NR45" s="104" t="str">
        <f t="shared" si="421"/>
        <v/>
      </c>
      <c r="NS45" s="104" t="str">
        <f t="shared" si="422"/>
        <v/>
      </c>
      <c r="NT45" s="104" t="str">
        <f t="shared" si="423"/>
        <v/>
      </c>
      <c r="NU45" s="104" t="str">
        <f t="shared" si="424"/>
        <v/>
      </c>
      <c r="NV45" s="104" t="str">
        <f t="shared" si="425"/>
        <v/>
      </c>
      <c r="NW45" s="104" t="str">
        <f t="shared" si="426"/>
        <v/>
      </c>
      <c r="NX45" s="105" t="str">
        <f t="shared" si="427"/>
        <v/>
      </c>
      <c r="NY45" s="109" t="str">
        <f t="shared" si="428"/>
        <v/>
      </c>
      <c r="OA45" s="104" t="str">
        <f t="shared" si="429"/>
        <v/>
      </c>
      <c r="OB45" s="104" t="str">
        <f t="shared" si="430"/>
        <v/>
      </c>
      <c r="OC45" s="104" t="str">
        <f t="shared" si="431"/>
        <v/>
      </c>
      <c r="OD45" s="104" t="str">
        <f t="shared" si="432"/>
        <v/>
      </c>
      <c r="OE45" s="104" t="str">
        <f t="shared" si="433"/>
        <v/>
      </c>
      <c r="OF45" s="104" t="str">
        <f t="shared" si="434"/>
        <v/>
      </c>
      <c r="OG45" s="104" t="str">
        <f t="shared" si="435"/>
        <v/>
      </c>
      <c r="OH45" s="104" t="str">
        <f t="shared" si="436"/>
        <v/>
      </c>
      <c r="OI45" s="104" t="str">
        <f t="shared" si="437"/>
        <v/>
      </c>
      <c r="OJ45" s="104" t="str">
        <f t="shared" si="438"/>
        <v/>
      </c>
      <c r="OK45" s="104" t="str">
        <f t="shared" si="439"/>
        <v/>
      </c>
      <c r="OL45" s="104" t="str">
        <f t="shared" si="440"/>
        <v/>
      </c>
      <c r="OM45" s="134"/>
      <c r="ON45" s="104" t="str">
        <f t="shared" si="441"/>
        <v/>
      </c>
      <c r="OO45" s="104" t="str">
        <f t="shared" si="442"/>
        <v/>
      </c>
      <c r="OP45" s="104" t="str">
        <f t="shared" si="443"/>
        <v/>
      </c>
      <c r="OQ45" s="104" t="str">
        <f t="shared" si="444"/>
        <v/>
      </c>
      <c r="OR45" s="105" t="str">
        <f t="shared" si="445"/>
        <v/>
      </c>
      <c r="OS45" s="105" t="str">
        <f t="shared" si="446"/>
        <v/>
      </c>
      <c r="OT45" s="134"/>
      <c r="OU45" s="109" t="str">
        <f t="shared" si="447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24"/>
        <v>27</v>
      </c>
      <c r="B46" s="195"/>
      <c r="C46" s="195"/>
      <c r="D46" s="195"/>
      <c r="E46" s="196"/>
      <c r="F46" s="102"/>
      <c r="G46" s="102"/>
      <c r="H46" s="104" t="str">
        <f t="shared" si="225"/>
        <v/>
      </c>
      <c r="I46" s="102"/>
      <c r="J46" s="104" t="str">
        <f t="shared" si="226"/>
        <v/>
      </c>
      <c r="K46" s="102"/>
      <c r="L46" s="102"/>
      <c r="M46" s="104" t="str">
        <f t="shared" si="227"/>
        <v/>
      </c>
      <c r="N46" s="102"/>
      <c r="O46" s="104" t="str">
        <f t="shared" si="228"/>
        <v/>
      </c>
      <c r="P46" s="102"/>
      <c r="Q46" s="102"/>
      <c r="R46" s="104" t="str">
        <f t="shared" si="229"/>
        <v/>
      </c>
      <c r="S46" s="102"/>
      <c r="T46" s="104" t="str">
        <f t="shared" si="230"/>
        <v/>
      </c>
      <c r="U46" s="102"/>
      <c r="V46" s="102"/>
      <c r="W46" s="104" t="str">
        <f t="shared" si="231"/>
        <v/>
      </c>
      <c r="X46" s="102"/>
      <c r="Y46" s="104" t="str">
        <f t="shared" si="232"/>
        <v/>
      </c>
      <c r="Z46" s="102"/>
      <c r="AA46" s="102"/>
      <c r="AB46" s="104" t="str">
        <f t="shared" si="233"/>
        <v/>
      </c>
      <c r="AC46" s="102"/>
      <c r="AD46" s="104" t="str">
        <f t="shared" si="234"/>
        <v/>
      </c>
      <c r="AE46" s="104" t="str">
        <f t="shared" si="235"/>
        <v/>
      </c>
      <c r="AF46" s="104" t="str">
        <f t="shared" si="236"/>
        <v/>
      </c>
      <c r="AG46" s="104" t="str">
        <f t="shared" si="237"/>
        <v/>
      </c>
      <c r="AH46" s="104" t="str">
        <f t="shared" si="238"/>
        <v/>
      </c>
      <c r="AI46" s="104" t="str">
        <f t="shared" si="239"/>
        <v/>
      </c>
      <c r="AJ46" s="105" t="str">
        <f t="shared" si="240"/>
        <v/>
      </c>
      <c r="AK46" s="109" t="str">
        <f t="shared" si="241"/>
        <v/>
      </c>
      <c r="AL46" s="102"/>
      <c r="AM46" s="102"/>
      <c r="AN46" s="104" t="str">
        <f t="shared" si="242"/>
        <v/>
      </c>
      <c r="AO46" s="102"/>
      <c r="AP46" s="104" t="str">
        <f t="shared" si="243"/>
        <v/>
      </c>
      <c r="AQ46" s="102"/>
      <c r="AR46" s="102"/>
      <c r="AS46" s="104" t="str">
        <f t="shared" si="244"/>
        <v/>
      </c>
      <c r="AT46" s="102"/>
      <c r="AU46" s="104" t="str">
        <f t="shared" si="245"/>
        <v/>
      </c>
      <c r="AV46" s="102"/>
      <c r="AW46" s="102"/>
      <c r="AX46" s="104" t="str">
        <f t="shared" si="246"/>
        <v/>
      </c>
      <c r="AY46" s="102"/>
      <c r="AZ46" s="104" t="str">
        <f t="shared" si="247"/>
        <v/>
      </c>
      <c r="BA46" s="102"/>
      <c r="BB46" s="102"/>
      <c r="BC46" s="104" t="str">
        <f t="shared" si="248"/>
        <v/>
      </c>
      <c r="BD46" s="102"/>
      <c r="BE46" s="104" t="str">
        <f t="shared" si="249"/>
        <v/>
      </c>
      <c r="BF46" s="102"/>
      <c r="BG46" s="102"/>
      <c r="BH46" s="104" t="str">
        <f t="shared" si="250"/>
        <v/>
      </c>
      <c r="BI46" s="102"/>
      <c r="BJ46" s="104" t="str">
        <f t="shared" si="251"/>
        <v/>
      </c>
      <c r="BK46" s="104" t="str">
        <f t="shared" si="252"/>
        <v/>
      </c>
      <c r="BL46" s="104" t="str">
        <f t="shared" si="253"/>
        <v/>
      </c>
      <c r="BM46" s="104" t="str">
        <f t="shared" si="254"/>
        <v/>
      </c>
      <c r="BN46" s="104" t="str">
        <f t="shared" si="255"/>
        <v/>
      </c>
      <c r="BO46" s="104" t="str">
        <f t="shared" si="256"/>
        <v/>
      </c>
      <c r="BP46" s="105" t="str">
        <f t="shared" si="257"/>
        <v/>
      </c>
      <c r="BQ46" s="109" t="str">
        <f t="shared" si="258"/>
        <v/>
      </c>
      <c r="BR46" s="102"/>
      <c r="BS46" s="102"/>
      <c r="BT46" s="104" t="str">
        <f t="shared" si="259"/>
        <v/>
      </c>
      <c r="BU46" s="102"/>
      <c r="BV46" s="104" t="str">
        <f t="shared" si="260"/>
        <v/>
      </c>
      <c r="BW46" s="102"/>
      <c r="BX46" s="102"/>
      <c r="BY46" s="104" t="str">
        <f t="shared" si="261"/>
        <v/>
      </c>
      <c r="BZ46" s="102"/>
      <c r="CA46" s="104" t="str">
        <f t="shared" si="262"/>
        <v/>
      </c>
      <c r="CB46" s="102"/>
      <c r="CC46" s="102"/>
      <c r="CD46" s="104" t="str">
        <f t="shared" si="263"/>
        <v/>
      </c>
      <c r="CE46" s="102"/>
      <c r="CF46" s="104" t="str">
        <f t="shared" si="264"/>
        <v/>
      </c>
      <c r="CG46" s="102"/>
      <c r="CH46" s="102"/>
      <c r="CI46" s="104" t="str">
        <f t="shared" si="265"/>
        <v/>
      </c>
      <c r="CJ46" s="102"/>
      <c r="CK46" s="104" t="str">
        <f t="shared" si="266"/>
        <v/>
      </c>
      <c r="CL46" s="102"/>
      <c r="CM46" s="102"/>
      <c r="CN46" s="104" t="str">
        <f t="shared" si="267"/>
        <v/>
      </c>
      <c r="CO46" s="102"/>
      <c r="CP46" s="104" t="str">
        <f t="shared" si="268"/>
        <v/>
      </c>
      <c r="CQ46" s="104" t="str">
        <f t="shared" si="269"/>
        <v/>
      </c>
      <c r="CR46" s="104" t="str">
        <f t="shared" si="270"/>
        <v/>
      </c>
      <c r="CS46" s="104" t="str">
        <f t="shared" si="271"/>
        <v/>
      </c>
      <c r="CT46" s="104" t="str">
        <f t="shared" si="272"/>
        <v/>
      </c>
      <c r="CU46" s="104" t="str">
        <f t="shared" si="273"/>
        <v/>
      </c>
      <c r="CV46" s="105" t="str">
        <f t="shared" si="274"/>
        <v/>
      </c>
      <c r="CW46" s="109" t="str">
        <f t="shared" si="275"/>
        <v/>
      </c>
      <c r="CX46" s="102"/>
      <c r="CY46" s="102"/>
      <c r="CZ46" s="104" t="str">
        <f t="shared" si="276"/>
        <v/>
      </c>
      <c r="DA46" s="102"/>
      <c r="DB46" s="104" t="str">
        <f t="shared" si="277"/>
        <v/>
      </c>
      <c r="DC46" s="102"/>
      <c r="DD46" s="102"/>
      <c r="DE46" s="104" t="str">
        <f t="shared" si="278"/>
        <v/>
      </c>
      <c r="DF46" s="102"/>
      <c r="DG46" s="104" t="str">
        <f t="shared" si="279"/>
        <v/>
      </c>
      <c r="DH46" s="102"/>
      <c r="DI46" s="102"/>
      <c r="DJ46" s="104" t="str">
        <f t="shared" si="280"/>
        <v/>
      </c>
      <c r="DK46" s="102"/>
      <c r="DL46" s="104" t="str">
        <f t="shared" si="281"/>
        <v/>
      </c>
      <c r="DM46" s="102"/>
      <c r="DN46" s="102"/>
      <c r="DO46" s="104" t="str">
        <f t="shared" si="282"/>
        <v/>
      </c>
      <c r="DP46" s="102"/>
      <c r="DQ46" s="104" t="str">
        <f t="shared" si="283"/>
        <v/>
      </c>
      <c r="DR46" s="102"/>
      <c r="DS46" s="102"/>
      <c r="DT46" s="104" t="str">
        <f t="shared" si="284"/>
        <v/>
      </c>
      <c r="DU46" s="102"/>
      <c r="DV46" s="104" t="str">
        <f t="shared" si="285"/>
        <v/>
      </c>
      <c r="DW46" s="104" t="str">
        <f t="shared" si="286"/>
        <v/>
      </c>
      <c r="DX46" s="104" t="str">
        <f t="shared" si="287"/>
        <v/>
      </c>
      <c r="DY46" s="104" t="str">
        <f t="shared" si="288"/>
        <v/>
      </c>
      <c r="DZ46" s="104" t="str">
        <f t="shared" si="289"/>
        <v/>
      </c>
      <c r="EA46" s="104" t="str">
        <f t="shared" si="290"/>
        <v/>
      </c>
      <c r="EB46" s="105" t="str">
        <f t="shared" si="291"/>
        <v/>
      </c>
      <c r="EC46" s="109" t="str">
        <f t="shared" si="292"/>
        <v/>
      </c>
      <c r="ED46" s="102"/>
      <c r="EE46" s="102"/>
      <c r="EF46" s="104" t="str">
        <f t="shared" si="293"/>
        <v/>
      </c>
      <c r="EG46" s="102"/>
      <c r="EH46" s="104" t="str">
        <f t="shared" si="294"/>
        <v/>
      </c>
      <c r="EI46" s="102"/>
      <c r="EJ46" s="102"/>
      <c r="EK46" s="104" t="str">
        <f t="shared" si="295"/>
        <v/>
      </c>
      <c r="EL46" s="102"/>
      <c r="EM46" s="104" t="str">
        <f t="shared" si="296"/>
        <v/>
      </c>
      <c r="EN46" s="102"/>
      <c r="EO46" s="102"/>
      <c r="EP46" s="104" t="str">
        <f t="shared" si="297"/>
        <v/>
      </c>
      <c r="EQ46" s="102"/>
      <c r="ER46" s="104" t="str">
        <f t="shared" si="298"/>
        <v/>
      </c>
      <c r="ES46" s="102"/>
      <c r="ET46" s="102"/>
      <c r="EU46" s="104" t="str">
        <f t="shared" si="299"/>
        <v/>
      </c>
      <c r="EV46" s="102"/>
      <c r="EW46" s="104" t="str">
        <f t="shared" si="300"/>
        <v/>
      </c>
      <c r="EX46" s="102"/>
      <c r="EY46" s="102"/>
      <c r="EZ46" s="104" t="str">
        <f t="shared" si="301"/>
        <v/>
      </c>
      <c r="FA46" s="102"/>
      <c r="FB46" s="104" t="str">
        <f t="shared" si="302"/>
        <v/>
      </c>
      <c r="FC46" s="104" t="str">
        <f t="shared" si="303"/>
        <v/>
      </c>
      <c r="FD46" s="104" t="str">
        <f t="shared" si="304"/>
        <v/>
      </c>
      <c r="FE46" s="104" t="str">
        <f t="shared" si="305"/>
        <v/>
      </c>
      <c r="FF46" s="104" t="str">
        <f t="shared" si="306"/>
        <v/>
      </c>
      <c r="FG46" s="104" t="str">
        <f t="shared" si="307"/>
        <v/>
      </c>
      <c r="FH46" s="105" t="str">
        <f t="shared" si="308"/>
        <v/>
      </c>
      <c r="FI46" s="109" t="str">
        <f t="shared" si="309"/>
        <v/>
      </c>
      <c r="FJ46" s="102"/>
      <c r="FK46" s="102"/>
      <c r="FL46" s="104" t="str">
        <f t="shared" si="310"/>
        <v/>
      </c>
      <c r="FM46" s="102"/>
      <c r="FN46" s="104" t="str">
        <f t="shared" si="311"/>
        <v/>
      </c>
      <c r="FO46" s="102"/>
      <c r="FP46" s="102"/>
      <c r="FQ46" s="104" t="str">
        <f t="shared" si="312"/>
        <v/>
      </c>
      <c r="FR46" s="102"/>
      <c r="FS46" s="104" t="str">
        <f t="shared" si="313"/>
        <v/>
      </c>
      <c r="FT46" s="102"/>
      <c r="FU46" s="102"/>
      <c r="FV46" s="104" t="str">
        <f t="shared" si="314"/>
        <v/>
      </c>
      <c r="FW46" s="102"/>
      <c r="FX46" s="104" t="str">
        <f t="shared" si="315"/>
        <v/>
      </c>
      <c r="FY46" s="102"/>
      <c r="FZ46" s="102"/>
      <c r="GA46" s="104" t="str">
        <f t="shared" si="316"/>
        <v/>
      </c>
      <c r="GB46" s="102"/>
      <c r="GC46" s="104" t="str">
        <f t="shared" si="317"/>
        <v/>
      </c>
      <c r="GD46" s="102"/>
      <c r="GE46" s="102"/>
      <c r="GF46" s="104" t="str">
        <f t="shared" si="318"/>
        <v/>
      </c>
      <c r="GG46" s="102"/>
      <c r="GH46" s="104" t="str">
        <f t="shared" si="319"/>
        <v/>
      </c>
      <c r="GI46" s="104" t="str">
        <f t="shared" si="320"/>
        <v/>
      </c>
      <c r="GJ46" s="104" t="str">
        <f t="shared" si="321"/>
        <v/>
      </c>
      <c r="GK46" s="104" t="str">
        <f t="shared" si="322"/>
        <v/>
      </c>
      <c r="GL46" s="104" t="str">
        <f t="shared" si="323"/>
        <v/>
      </c>
      <c r="GM46" s="104" t="str">
        <f t="shared" si="324"/>
        <v/>
      </c>
      <c r="GN46" s="105" t="str">
        <f t="shared" si="325"/>
        <v/>
      </c>
      <c r="GO46" s="109" t="str">
        <f t="shared" si="326"/>
        <v/>
      </c>
      <c r="GP46" s="102"/>
      <c r="GQ46" s="102"/>
      <c r="GR46" s="104" t="str">
        <f t="shared" si="327"/>
        <v/>
      </c>
      <c r="GS46" s="102"/>
      <c r="GT46" s="104" t="str">
        <f t="shared" si="328"/>
        <v/>
      </c>
      <c r="GU46" s="102"/>
      <c r="GV46" s="102"/>
      <c r="GW46" s="104" t="str">
        <f t="shared" si="329"/>
        <v/>
      </c>
      <c r="GX46" s="102"/>
      <c r="GY46" s="104" t="str">
        <f t="shared" si="330"/>
        <v/>
      </c>
      <c r="GZ46" s="102"/>
      <c r="HA46" s="102"/>
      <c r="HB46" s="104" t="str">
        <f t="shared" si="331"/>
        <v/>
      </c>
      <c r="HC46" s="102"/>
      <c r="HD46" s="104" t="str">
        <f t="shared" si="332"/>
        <v/>
      </c>
      <c r="HE46" s="102"/>
      <c r="HF46" s="102"/>
      <c r="HG46" s="104" t="str">
        <f t="shared" si="333"/>
        <v/>
      </c>
      <c r="HH46" s="102"/>
      <c r="HI46" s="104" t="str">
        <f t="shared" si="334"/>
        <v/>
      </c>
      <c r="HJ46" s="102"/>
      <c r="HK46" s="102"/>
      <c r="HL46" s="104" t="str">
        <f t="shared" si="335"/>
        <v/>
      </c>
      <c r="HM46" s="102"/>
      <c r="HN46" s="104" t="str">
        <f t="shared" si="336"/>
        <v/>
      </c>
      <c r="HO46" s="104" t="str">
        <f t="shared" si="337"/>
        <v/>
      </c>
      <c r="HP46" s="104" t="str">
        <f t="shared" si="338"/>
        <v/>
      </c>
      <c r="HQ46" s="104" t="str">
        <f t="shared" si="339"/>
        <v/>
      </c>
      <c r="HR46" s="104" t="str">
        <f t="shared" si="340"/>
        <v/>
      </c>
      <c r="HS46" s="104" t="str">
        <f t="shared" si="341"/>
        <v/>
      </c>
      <c r="HT46" s="105" t="str">
        <f t="shared" si="342"/>
        <v/>
      </c>
      <c r="HU46" s="109" t="str">
        <f t="shared" si="343"/>
        <v/>
      </c>
      <c r="HV46" s="102"/>
      <c r="HW46" s="102"/>
      <c r="HX46" s="104" t="str">
        <f t="shared" si="344"/>
        <v/>
      </c>
      <c r="HY46" s="102"/>
      <c r="HZ46" s="104" t="str">
        <f t="shared" si="345"/>
        <v/>
      </c>
      <c r="IA46" s="102"/>
      <c r="IB46" s="102"/>
      <c r="IC46" s="104" t="str">
        <f t="shared" si="346"/>
        <v/>
      </c>
      <c r="ID46" s="102"/>
      <c r="IE46" s="104" t="str">
        <f t="shared" si="347"/>
        <v/>
      </c>
      <c r="IF46" s="102"/>
      <c r="IG46" s="102"/>
      <c r="IH46" s="104" t="str">
        <f t="shared" si="348"/>
        <v/>
      </c>
      <c r="II46" s="102"/>
      <c r="IJ46" s="104" t="str">
        <f t="shared" si="349"/>
        <v/>
      </c>
      <c r="IK46" s="102"/>
      <c r="IL46" s="102"/>
      <c r="IM46" s="104" t="str">
        <f t="shared" si="350"/>
        <v/>
      </c>
      <c r="IN46" s="102"/>
      <c r="IO46" s="104" t="str">
        <f t="shared" si="351"/>
        <v/>
      </c>
      <c r="IP46" s="102"/>
      <c r="IQ46" s="102"/>
      <c r="IR46" s="104" t="str">
        <f t="shared" si="352"/>
        <v/>
      </c>
      <c r="IS46" s="102"/>
      <c r="IT46" s="104" t="str">
        <f t="shared" si="353"/>
        <v/>
      </c>
      <c r="IU46" s="104" t="str">
        <f t="shared" si="354"/>
        <v/>
      </c>
      <c r="IV46" s="104" t="str">
        <f t="shared" si="355"/>
        <v/>
      </c>
      <c r="IW46" s="104" t="str">
        <f t="shared" si="356"/>
        <v/>
      </c>
      <c r="IX46" s="104" t="str">
        <f t="shared" si="357"/>
        <v/>
      </c>
      <c r="IY46" s="104" t="str">
        <f t="shared" si="358"/>
        <v/>
      </c>
      <c r="IZ46" s="105" t="str">
        <f t="shared" si="359"/>
        <v/>
      </c>
      <c r="JA46" s="109" t="str">
        <f t="shared" si="360"/>
        <v/>
      </c>
      <c r="JB46" s="102"/>
      <c r="JC46" s="102"/>
      <c r="JD46" s="104" t="str">
        <f t="shared" si="361"/>
        <v/>
      </c>
      <c r="JE46" s="102"/>
      <c r="JF46" s="104" t="str">
        <f t="shared" si="362"/>
        <v/>
      </c>
      <c r="JG46" s="102"/>
      <c r="JH46" s="102"/>
      <c r="JI46" s="104" t="str">
        <f t="shared" si="363"/>
        <v/>
      </c>
      <c r="JJ46" s="102"/>
      <c r="JK46" s="104" t="str">
        <f t="shared" si="364"/>
        <v/>
      </c>
      <c r="JL46" s="102"/>
      <c r="JM46" s="102"/>
      <c r="JN46" s="104" t="str">
        <f t="shared" si="365"/>
        <v/>
      </c>
      <c r="JO46" s="102"/>
      <c r="JP46" s="104" t="str">
        <f t="shared" si="366"/>
        <v/>
      </c>
      <c r="JQ46" s="102"/>
      <c r="JR46" s="102"/>
      <c r="JS46" s="104" t="str">
        <f t="shared" si="367"/>
        <v/>
      </c>
      <c r="JT46" s="102"/>
      <c r="JU46" s="104" t="str">
        <f t="shared" si="368"/>
        <v/>
      </c>
      <c r="JV46" s="102"/>
      <c r="JW46" s="102"/>
      <c r="JX46" s="104" t="str">
        <f t="shared" si="369"/>
        <v/>
      </c>
      <c r="JY46" s="102"/>
      <c r="JZ46" s="104" t="str">
        <f t="shared" si="370"/>
        <v/>
      </c>
      <c r="KA46" s="104" t="str">
        <f t="shared" si="371"/>
        <v/>
      </c>
      <c r="KB46" s="104" t="str">
        <f t="shared" si="372"/>
        <v/>
      </c>
      <c r="KC46" s="104" t="str">
        <f t="shared" si="373"/>
        <v/>
      </c>
      <c r="KD46" s="104" t="str">
        <f t="shared" si="374"/>
        <v/>
      </c>
      <c r="KE46" s="104" t="str">
        <f t="shared" si="375"/>
        <v/>
      </c>
      <c r="KF46" s="105" t="str">
        <f t="shared" si="376"/>
        <v/>
      </c>
      <c r="KG46" s="109" t="str">
        <f t="shared" si="377"/>
        <v/>
      </c>
      <c r="KH46" s="102"/>
      <c r="KI46" s="102"/>
      <c r="KJ46" s="104" t="str">
        <f t="shared" si="378"/>
        <v/>
      </c>
      <c r="KK46" s="102"/>
      <c r="KL46" s="104" t="str">
        <f t="shared" si="379"/>
        <v/>
      </c>
      <c r="KM46" s="102"/>
      <c r="KN46" s="102"/>
      <c r="KO46" s="104" t="str">
        <f t="shared" si="380"/>
        <v/>
      </c>
      <c r="KP46" s="102"/>
      <c r="KQ46" s="104" t="str">
        <f t="shared" si="381"/>
        <v/>
      </c>
      <c r="KR46" s="102"/>
      <c r="KS46" s="102"/>
      <c r="KT46" s="104" t="str">
        <f t="shared" si="382"/>
        <v/>
      </c>
      <c r="KU46" s="102"/>
      <c r="KV46" s="104" t="str">
        <f t="shared" si="383"/>
        <v/>
      </c>
      <c r="KW46" s="102"/>
      <c r="KX46" s="102"/>
      <c r="KY46" s="104" t="str">
        <f t="shared" si="384"/>
        <v/>
      </c>
      <c r="KZ46" s="102"/>
      <c r="LA46" s="104" t="str">
        <f t="shared" si="385"/>
        <v/>
      </c>
      <c r="LB46" s="102"/>
      <c r="LC46" s="102"/>
      <c r="LD46" s="104" t="str">
        <f t="shared" si="386"/>
        <v/>
      </c>
      <c r="LE46" s="102"/>
      <c r="LF46" s="104" t="str">
        <f t="shared" si="387"/>
        <v/>
      </c>
      <c r="LG46" s="104" t="str">
        <f t="shared" si="388"/>
        <v/>
      </c>
      <c r="LH46" s="104" t="str">
        <f t="shared" si="389"/>
        <v/>
      </c>
      <c r="LI46" s="104" t="str">
        <f t="shared" si="390"/>
        <v/>
      </c>
      <c r="LJ46" s="104" t="str">
        <f t="shared" si="391"/>
        <v/>
      </c>
      <c r="LK46" s="104" t="str">
        <f t="shared" si="392"/>
        <v/>
      </c>
      <c r="LL46" s="105" t="str">
        <f t="shared" si="393"/>
        <v/>
      </c>
      <c r="LM46" s="109" t="str">
        <f t="shared" si="394"/>
        <v/>
      </c>
      <c r="LN46" s="102"/>
      <c r="LO46" s="102"/>
      <c r="LP46" s="104" t="str">
        <f t="shared" si="395"/>
        <v/>
      </c>
      <c r="LQ46" s="102"/>
      <c r="LR46" s="104" t="str">
        <f t="shared" si="396"/>
        <v/>
      </c>
      <c r="LS46" s="102"/>
      <c r="LT46" s="102"/>
      <c r="LU46" s="104" t="str">
        <f t="shared" si="397"/>
        <v/>
      </c>
      <c r="LV46" s="102"/>
      <c r="LW46" s="104" t="str">
        <f t="shared" si="398"/>
        <v/>
      </c>
      <c r="LX46" s="102"/>
      <c r="LY46" s="102"/>
      <c r="LZ46" s="104" t="str">
        <f t="shared" si="399"/>
        <v/>
      </c>
      <c r="MA46" s="102"/>
      <c r="MB46" s="104" t="str">
        <f t="shared" si="400"/>
        <v/>
      </c>
      <c r="MC46" s="102"/>
      <c r="MD46" s="102"/>
      <c r="ME46" s="104" t="str">
        <f t="shared" si="401"/>
        <v/>
      </c>
      <c r="MF46" s="102"/>
      <c r="MG46" s="104" t="str">
        <f t="shared" si="402"/>
        <v/>
      </c>
      <c r="MH46" s="102"/>
      <c r="MI46" s="102"/>
      <c r="MJ46" s="104" t="str">
        <f t="shared" si="403"/>
        <v/>
      </c>
      <c r="MK46" s="102"/>
      <c r="ML46" s="104" t="str">
        <f t="shared" si="404"/>
        <v/>
      </c>
      <c r="MM46" s="104" t="str">
        <f t="shared" si="405"/>
        <v/>
      </c>
      <c r="MN46" s="104" t="str">
        <f t="shared" si="406"/>
        <v/>
      </c>
      <c r="MO46" s="104" t="str">
        <f t="shared" si="407"/>
        <v/>
      </c>
      <c r="MP46" s="104" t="str">
        <f t="shared" si="408"/>
        <v/>
      </c>
      <c r="MQ46" s="104" t="str">
        <f t="shared" si="409"/>
        <v/>
      </c>
      <c r="MR46" s="105" t="str">
        <f t="shared" si="410"/>
        <v/>
      </c>
      <c r="MS46" s="109" t="str">
        <f t="shared" si="411"/>
        <v/>
      </c>
      <c r="MT46" s="102"/>
      <c r="MU46" s="102"/>
      <c r="MV46" s="104" t="str">
        <f t="shared" si="412"/>
        <v/>
      </c>
      <c r="MW46" s="102"/>
      <c r="MX46" s="104" t="str">
        <f t="shared" si="413"/>
        <v/>
      </c>
      <c r="MY46" s="102"/>
      <c r="MZ46" s="102"/>
      <c r="NA46" s="104" t="str">
        <f t="shared" si="414"/>
        <v/>
      </c>
      <c r="NB46" s="102"/>
      <c r="NC46" s="104" t="str">
        <f t="shared" si="415"/>
        <v/>
      </c>
      <c r="ND46" s="102"/>
      <c r="NE46" s="102"/>
      <c r="NF46" s="104" t="str">
        <f t="shared" si="416"/>
        <v/>
      </c>
      <c r="NG46" s="102"/>
      <c r="NH46" s="104" t="str">
        <f t="shared" si="417"/>
        <v/>
      </c>
      <c r="NI46" s="102"/>
      <c r="NJ46" s="102"/>
      <c r="NK46" s="104" t="str">
        <f t="shared" si="418"/>
        <v/>
      </c>
      <c r="NL46" s="102"/>
      <c r="NM46" s="104" t="str">
        <f t="shared" si="419"/>
        <v/>
      </c>
      <c r="NN46" s="102"/>
      <c r="NO46" s="102"/>
      <c r="NP46" s="104" t="str">
        <f t="shared" si="420"/>
        <v/>
      </c>
      <c r="NQ46" s="102"/>
      <c r="NR46" s="104" t="str">
        <f t="shared" si="421"/>
        <v/>
      </c>
      <c r="NS46" s="104" t="str">
        <f t="shared" si="422"/>
        <v/>
      </c>
      <c r="NT46" s="104" t="str">
        <f t="shared" si="423"/>
        <v/>
      </c>
      <c r="NU46" s="104" t="str">
        <f t="shared" si="424"/>
        <v/>
      </c>
      <c r="NV46" s="104" t="str">
        <f t="shared" si="425"/>
        <v/>
      </c>
      <c r="NW46" s="104" t="str">
        <f t="shared" si="426"/>
        <v/>
      </c>
      <c r="NX46" s="105" t="str">
        <f t="shared" si="427"/>
        <v/>
      </c>
      <c r="NY46" s="109" t="str">
        <f t="shared" si="428"/>
        <v/>
      </c>
      <c r="OA46" s="104" t="str">
        <f t="shared" si="429"/>
        <v/>
      </c>
      <c r="OB46" s="104" t="str">
        <f t="shared" si="430"/>
        <v/>
      </c>
      <c r="OC46" s="104" t="str">
        <f t="shared" si="431"/>
        <v/>
      </c>
      <c r="OD46" s="104" t="str">
        <f t="shared" si="432"/>
        <v/>
      </c>
      <c r="OE46" s="104" t="str">
        <f t="shared" si="433"/>
        <v/>
      </c>
      <c r="OF46" s="104" t="str">
        <f t="shared" si="434"/>
        <v/>
      </c>
      <c r="OG46" s="104" t="str">
        <f t="shared" si="435"/>
        <v/>
      </c>
      <c r="OH46" s="104" t="str">
        <f t="shared" si="436"/>
        <v/>
      </c>
      <c r="OI46" s="104" t="str">
        <f t="shared" si="437"/>
        <v/>
      </c>
      <c r="OJ46" s="104" t="str">
        <f t="shared" si="438"/>
        <v/>
      </c>
      <c r="OK46" s="104" t="str">
        <f t="shared" si="439"/>
        <v/>
      </c>
      <c r="OL46" s="104" t="str">
        <f t="shared" si="440"/>
        <v/>
      </c>
      <c r="OM46" s="134"/>
      <c r="ON46" s="104" t="str">
        <f t="shared" si="441"/>
        <v/>
      </c>
      <c r="OO46" s="104" t="str">
        <f t="shared" si="442"/>
        <v/>
      </c>
      <c r="OP46" s="104" t="str">
        <f t="shared" si="443"/>
        <v/>
      </c>
      <c r="OQ46" s="104" t="str">
        <f t="shared" si="444"/>
        <v/>
      </c>
      <c r="OR46" s="105" t="str">
        <f t="shared" si="445"/>
        <v/>
      </c>
      <c r="OS46" s="105" t="str">
        <f t="shared" si="446"/>
        <v/>
      </c>
      <c r="OT46" s="134"/>
      <c r="OU46" s="109" t="str">
        <f t="shared" si="447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4"/>
        <v>28</v>
      </c>
      <c r="B47" s="195"/>
      <c r="C47" s="195"/>
      <c r="D47" s="195"/>
      <c r="E47" s="196"/>
      <c r="F47" s="102"/>
      <c r="G47" s="102"/>
      <c r="H47" s="104" t="str">
        <f t="shared" si="225"/>
        <v/>
      </c>
      <c r="I47" s="102"/>
      <c r="J47" s="104" t="str">
        <f t="shared" si="226"/>
        <v/>
      </c>
      <c r="K47" s="102"/>
      <c r="L47" s="102"/>
      <c r="M47" s="104" t="str">
        <f t="shared" si="227"/>
        <v/>
      </c>
      <c r="N47" s="102"/>
      <c r="O47" s="104" t="str">
        <f t="shared" si="228"/>
        <v/>
      </c>
      <c r="P47" s="102"/>
      <c r="Q47" s="102"/>
      <c r="R47" s="104" t="str">
        <f t="shared" si="229"/>
        <v/>
      </c>
      <c r="S47" s="102"/>
      <c r="T47" s="104" t="str">
        <f t="shared" si="230"/>
        <v/>
      </c>
      <c r="U47" s="102"/>
      <c r="V47" s="102"/>
      <c r="W47" s="104" t="str">
        <f t="shared" si="231"/>
        <v/>
      </c>
      <c r="X47" s="102"/>
      <c r="Y47" s="104" t="str">
        <f t="shared" si="232"/>
        <v/>
      </c>
      <c r="Z47" s="102"/>
      <c r="AA47" s="102"/>
      <c r="AB47" s="104" t="str">
        <f t="shared" si="233"/>
        <v/>
      </c>
      <c r="AC47" s="102"/>
      <c r="AD47" s="104" t="str">
        <f t="shared" si="234"/>
        <v/>
      </c>
      <c r="AE47" s="104" t="str">
        <f t="shared" si="235"/>
        <v/>
      </c>
      <c r="AF47" s="104" t="str">
        <f t="shared" si="236"/>
        <v/>
      </c>
      <c r="AG47" s="104" t="str">
        <f t="shared" si="237"/>
        <v/>
      </c>
      <c r="AH47" s="104" t="str">
        <f t="shared" si="238"/>
        <v/>
      </c>
      <c r="AI47" s="104" t="str">
        <f t="shared" si="239"/>
        <v/>
      </c>
      <c r="AJ47" s="105" t="str">
        <f t="shared" si="240"/>
        <v/>
      </c>
      <c r="AK47" s="109" t="str">
        <f t="shared" si="241"/>
        <v/>
      </c>
      <c r="AL47" s="102"/>
      <c r="AM47" s="102"/>
      <c r="AN47" s="104" t="str">
        <f t="shared" si="242"/>
        <v/>
      </c>
      <c r="AO47" s="102"/>
      <c r="AP47" s="104" t="str">
        <f t="shared" si="243"/>
        <v/>
      </c>
      <c r="AQ47" s="102"/>
      <c r="AR47" s="102"/>
      <c r="AS47" s="104" t="str">
        <f t="shared" si="244"/>
        <v/>
      </c>
      <c r="AT47" s="102"/>
      <c r="AU47" s="104" t="str">
        <f t="shared" si="245"/>
        <v/>
      </c>
      <c r="AV47" s="102"/>
      <c r="AW47" s="102"/>
      <c r="AX47" s="104" t="str">
        <f t="shared" si="246"/>
        <v/>
      </c>
      <c r="AY47" s="102"/>
      <c r="AZ47" s="104" t="str">
        <f t="shared" si="247"/>
        <v/>
      </c>
      <c r="BA47" s="102"/>
      <c r="BB47" s="102"/>
      <c r="BC47" s="104" t="str">
        <f t="shared" si="248"/>
        <v/>
      </c>
      <c r="BD47" s="102"/>
      <c r="BE47" s="104" t="str">
        <f t="shared" si="249"/>
        <v/>
      </c>
      <c r="BF47" s="102"/>
      <c r="BG47" s="102"/>
      <c r="BH47" s="104" t="str">
        <f t="shared" si="250"/>
        <v/>
      </c>
      <c r="BI47" s="102"/>
      <c r="BJ47" s="104" t="str">
        <f t="shared" si="251"/>
        <v/>
      </c>
      <c r="BK47" s="104" t="str">
        <f t="shared" si="252"/>
        <v/>
      </c>
      <c r="BL47" s="104" t="str">
        <f t="shared" si="253"/>
        <v/>
      </c>
      <c r="BM47" s="104" t="str">
        <f t="shared" si="254"/>
        <v/>
      </c>
      <c r="BN47" s="104" t="str">
        <f t="shared" si="255"/>
        <v/>
      </c>
      <c r="BO47" s="104" t="str">
        <f t="shared" si="256"/>
        <v/>
      </c>
      <c r="BP47" s="105" t="str">
        <f t="shared" si="257"/>
        <v/>
      </c>
      <c r="BQ47" s="109" t="str">
        <f t="shared" si="258"/>
        <v/>
      </c>
      <c r="BR47" s="102"/>
      <c r="BS47" s="102"/>
      <c r="BT47" s="104" t="str">
        <f t="shared" si="259"/>
        <v/>
      </c>
      <c r="BU47" s="102"/>
      <c r="BV47" s="104" t="str">
        <f t="shared" si="260"/>
        <v/>
      </c>
      <c r="BW47" s="102"/>
      <c r="BX47" s="102"/>
      <c r="BY47" s="104" t="str">
        <f t="shared" si="261"/>
        <v/>
      </c>
      <c r="BZ47" s="102"/>
      <c r="CA47" s="104" t="str">
        <f t="shared" si="262"/>
        <v/>
      </c>
      <c r="CB47" s="102"/>
      <c r="CC47" s="102"/>
      <c r="CD47" s="104" t="str">
        <f t="shared" si="263"/>
        <v/>
      </c>
      <c r="CE47" s="102"/>
      <c r="CF47" s="104" t="str">
        <f t="shared" si="264"/>
        <v/>
      </c>
      <c r="CG47" s="102"/>
      <c r="CH47" s="102"/>
      <c r="CI47" s="104" t="str">
        <f t="shared" si="265"/>
        <v/>
      </c>
      <c r="CJ47" s="102"/>
      <c r="CK47" s="104" t="str">
        <f t="shared" si="266"/>
        <v/>
      </c>
      <c r="CL47" s="102"/>
      <c r="CM47" s="102"/>
      <c r="CN47" s="104" t="str">
        <f t="shared" si="267"/>
        <v/>
      </c>
      <c r="CO47" s="102"/>
      <c r="CP47" s="104" t="str">
        <f t="shared" si="268"/>
        <v/>
      </c>
      <c r="CQ47" s="104" t="str">
        <f t="shared" si="269"/>
        <v/>
      </c>
      <c r="CR47" s="104" t="str">
        <f t="shared" si="270"/>
        <v/>
      </c>
      <c r="CS47" s="104" t="str">
        <f t="shared" si="271"/>
        <v/>
      </c>
      <c r="CT47" s="104" t="str">
        <f t="shared" si="272"/>
        <v/>
      </c>
      <c r="CU47" s="104" t="str">
        <f t="shared" si="273"/>
        <v/>
      </c>
      <c r="CV47" s="105" t="str">
        <f t="shared" si="274"/>
        <v/>
      </c>
      <c r="CW47" s="109" t="str">
        <f t="shared" si="275"/>
        <v/>
      </c>
      <c r="CX47" s="102"/>
      <c r="CY47" s="102"/>
      <c r="CZ47" s="104" t="str">
        <f t="shared" si="276"/>
        <v/>
      </c>
      <c r="DA47" s="102"/>
      <c r="DB47" s="104" t="str">
        <f t="shared" si="277"/>
        <v/>
      </c>
      <c r="DC47" s="102"/>
      <c r="DD47" s="102"/>
      <c r="DE47" s="104" t="str">
        <f t="shared" si="278"/>
        <v/>
      </c>
      <c r="DF47" s="102"/>
      <c r="DG47" s="104" t="str">
        <f t="shared" si="279"/>
        <v/>
      </c>
      <c r="DH47" s="102"/>
      <c r="DI47" s="102"/>
      <c r="DJ47" s="104" t="str">
        <f t="shared" si="280"/>
        <v/>
      </c>
      <c r="DK47" s="102"/>
      <c r="DL47" s="104" t="str">
        <f t="shared" si="281"/>
        <v/>
      </c>
      <c r="DM47" s="102"/>
      <c r="DN47" s="102"/>
      <c r="DO47" s="104" t="str">
        <f t="shared" si="282"/>
        <v/>
      </c>
      <c r="DP47" s="102"/>
      <c r="DQ47" s="104" t="str">
        <f t="shared" si="283"/>
        <v/>
      </c>
      <c r="DR47" s="102"/>
      <c r="DS47" s="102"/>
      <c r="DT47" s="104" t="str">
        <f t="shared" si="284"/>
        <v/>
      </c>
      <c r="DU47" s="102"/>
      <c r="DV47" s="104" t="str">
        <f t="shared" si="285"/>
        <v/>
      </c>
      <c r="DW47" s="104" t="str">
        <f t="shared" si="286"/>
        <v/>
      </c>
      <c r="DX47" s="104" t="str">
        <f t="shared" si="287"/>
        <v/>
      </c>
      <c r="DY47" s="104" t="str">
        <f t="shared" si="288"/>
        <v/>
      </c>
      <c r="DZ47" s="104" t="str">
        <f t="shared" si="289"/>
        <v/>
      </c>
      <c r="EA47" s="104" t="str">
        <f t="shared" si="290"/>
        <v/>
      </c>
      <c r="EB47" s="105" t="str">
        <f t="shared" si="291"/>
        <v/>
      </c>
      <c r="EC47" s="109" t="str">
        <f t="shared" si="292"/>
        <v/>
      </c>
      <c r="ED47" s="102"/>
      <c r="EE47" s="102"/>
      <c r="EF47" s="104" t="str">
        <f t="shared" si="293"/>
        <v/>
      </c>
      <c r="EG47" s="102"/>
      <c r="EH47" s="104" t="str">
        <f t="shared" si="294"/>
        <v/>
      </c>
      <c r="EI47" s="102"/>
      <c r="EJ47" s="102"/>
      <c r="EK47" s="104" t="str">
        <f t="shared" si="295"/>
        <v/>
      </c>
      <c r="EL47" s="102"/>
      <c r="EM47" s="104" t="str">
        <f t="shared" si="296"/>
        <v/>
      </c>
      <c r="EN47" s="102"/>
      <c r="EO47" s="102"/>
      <c r="EP47" s="104" t="str">
        <f t="shared" si="297"/>
        <v/>
      </c>
      <c r="EQ47" s="102"/>
      <c r="ER47" s="104" t="str">
        <f t="shared" si="298"/>
        <v/>
      </c>
      <c r="ES47" s="102"/>
      <c r="ET47" s="102"/>
      <c r="EU47" s="104" t="str">
        <f t="shared" si="299"/>
        <v/>
      </c>
      <c r="EV47" s="102"/>
      <c r="EW47" s="104" t="str">
        <f t="shared" si="300"/>
        <v/>
      </c>
      <c r="EX47" s="102"/>
      <c r="EY47" s="102"/>
      <c r="EZ47" s="104" t="str">
        <f t="shared" si="301"/>
        <v/>
      </c>
      <c r="FA47" s="102"/>
      <c r="FB47" s="104" t="str">
        <f t="shared" si="302"/>
        <v/>
      </c>
      <c r="FC47" s="104" t="str">
        <f t="shared" si="303"/>
        <v/>
      </c>
      <c r="FD47" s="104" t="str">
        <f t="shared" si="304"/>
        <v/>
      </c>
      <c r="FE47" s="104" t="str">
        <f t="shared" si="305"/>
        <v/>
      </c>
      <c r="FF47" s="104" t="str">
        <f t="shared" si="306"/>
        <v/>
      </c>
      <c r="FG47" s="104" t="str">
        <f t="shared" si="307"/>
        <v/>
      </c>
      <c r="FH47" s="105" t="str">
        <f t="shared" si="308"/>
        <v/>
      </c>
      <c r="FI47" s="109" t="str">
        <f t="shared" si="309"/>
        <v/>
      </c>
      <c r="FJ47" s="102"/>
      <c r="FK47" s="102"/>
      <c r="FL47" s="104" t="str">
        <f t="shared" si="310"/>
        <v/>
      </c>
      <c r="FM47" s="102"/>
      <c r="FN47" s="104" t="str">
        <f t="shared" si="311"/>
        <v/>
      </c>
      <c r="FO47" s="102"/>
      <c r="FP47" s="102"/>
      <c r="FQ47" s="104" t="str">
        <f t="shared" si="312"/>
        <v/>
      </c>
      <c r="FR47" s="102"/>
      <c r="FS47" s="104" t="str">
        <f t="shared" si="313"/>
        <v/>
      </c>
      <c r="FT47" s="102"/>
      <c r="FU47" s="102"/>
      <c r="FV47" s="104" t="str">
        <f t="shared" si="314"/>
        <v/>
      </c>
      <c r="FW47" s="102"/>
      <c r="FX47" s="104" t="str">
        <f t="shared" si="315"/>
        <v/>
      </c>
      <c r="FY47" s="102"/>
      <c r="FZ47" s="102"/>
      <c r="GA47" s="104" t="str">
        <f t="shared" si="316"/>
        <v/>
      </c>
      <c r="GB47" s="102"/>
      <c r="GC47" s="104" t="str">
        <f t="shared" si="317"/>
        <v/>
      </c>
      <c r="GD47" s="102"/>
      <c r="GE47" s="102"/>
      <c r="GF47" s="104" t="str">
        <f t="shared" si="318"/>
        <v/>
      </c>
      <c r="GG47" s="102"/>
      <c r="GH47" s="104" t="str">
        <f t="shared" si="319"/>
        <v/>
      </c>
      <c r="GI47" s="104" t="str">
        <f t="shared" si="320"/>
        <v/>
      </c>
      <c r="GJ47" s="104" t="str">
        <f t="shared" si="321"/>
        <v/>
      </c>
      <c r="GK47" s="104" t="str">
        <f t="shared" si="322"/>
        <v/>
      </c>
      <c r="GL47" s="104" t="str">
        <f t="shared" si="323"/>
        <v/>
      </c>
      <c r="GM47" s="104" t="str">
        <f t="shared" si="324"/>
        <v/>
      </c>
      <c r="GN47" s="105" t="str">
        <f t="shared" si="325"/>
        <v/>
      </c>
      <c r="GO47" s="109" t="str">
        <f t="shared" si="326"/>
        <v/>
      </c>
      <c r="GP47" s="102"/>
      <c r="GQ47" s="102"/>
      <c r="GR47" s="104" t="str">
        <f t="shared" si="327"/>
        <v/>
      </c>
      <c r="GS47" s="102"/>
      <c r="GT47" s="104" t="str">
        <f t="shared" si="328"/>
        <v/>
      </c>
      <c r="GU47" s="102"/>
      <c r="GV47" s="102"/>
      <c r="GW47" s="104" t="str">
        <f t="shared" si="329"/>
        <v/>
      </c>
      <c r="GX47" s="102"/>
      <c r="GY47" s="104" t="str">
        <f t="shared" si="330"/>
        <v/>
      </c>
      <c r="GZ47" s="102"/>
      <c r="HA47" s="102"/>
      <c r="HB47" s="104" t="str">
        <f t="shared" si="331"/>
        <v/>
      </c>
      <c r="HC47" s="102"/>
      <c r="HD47" s="104" t="str">
        <f t="shared" si="332"/>
        <v/>
      </c>
      <c r="HE47" s="102"/>
      <c r="HF47" s="102"/>
      <c r="HG47" s="104" t="str">
        <f t="shared" si="333"/>
        <v/>
      </c>
      <c r="HH47" s="102"/>
      <c r="HI47" s="104" t="str">
        <f t="shared" si="334"/>
        <v/>
      </c>
      <c r="HJ47" s="102"/>
      <c r="HK47" s="102"/>
      <c r="HL47" s="104" t="str">
        <f t="shared" si="335"/>
        <v/>
      </c>
      <c r="HM47" s="102"/>
      <c r="HN47" s="104" t="str">
        <f t="shared" si="336"/>
        <v/>
      </c>
      <c r="HO47" s="104" t="str">
        <f t="shared" si="337"/>
        <v/>
      </c>
      <c r="HP47" s="104" t="str">
        <f t="shared" si="338"/>
        <v/>
      </c>
      <c r="HQ47" s="104" t="str">
        <f t="shared" si="339"/>
        <v/>
      </c>
      <c r="HR47" s="104" t="str">
        <f t="shared" si="340"/>
        <v/>
      </c>
      <c r="HS47" s="104" t="str">
        <f t="shared" si="341"/>
        <v/>
      </c>
      <c r="HT47" s="105" t="str">
        <f t="shared" si="342"/>
        <v/>
      </c>
      <c r="HU47" s="109" t="str">
        <f t="shared" si="343"/>
        <v/>
      </c>
      <c r="HV47" s="102"/>
      <c r="HW47" s="102"/>
      <c r="HX47" s="104" t="str">
        <f t="shared" si="344"/>
        <v/>
      </c>
      <c r="HY47" s="102"/>
      <c r="HZ47" s="104" t="str">
        <f t="shared" si="345"/>
        <v/>
      </c>
      <c r="IA47" s="102"/>
      <c r="IB47" s="102"/>
      <c r="IC47" s="104" t="str">
        <f t="shared" si="346"/>
        <v/>
      </c>
      <c r="ID47" s="102"/>
      <c r="IE47" s="104" t="str">
        <f t="shared" si="347"/>
        <v/>
      </c>
      <c r="IF47" s="102"/>
      <c r="IG47" s="102"/>
      <c r="IH47" s="104" t="str">
        <f t="shared" si="348"/>
        <v/>
      </c>
      <c r="II47" s="102"/>
      <c r="IJ47" s="104" t="str">
        <f t="shared" si="349"/>
        <v/>
      </c>
      <c r="IK47" s="102"/>
      <c r="IL47" s="102"/>
      <c r="IM47" s="104" t="str">
        <f t="shared" si="350"/>
        <v/>
      </c>
      <c r="IN47" s="102"/>
      <c r="IO47" s="104" t="str">
        <f t="shared" si="351"/>
        <v/>
      </c>
      <c r="IP47" s="102"/>
      <c r="IQ47" s="102"/>
      <c r="IR47" s="104" t="str">
        <f t="shared" si="352"/>
        <v/>
      </c>
      <c r="IS47" s="102"/>
      <c r="IT47" s="104" t="str">
        <f t="shared" si="353"/>
        <v/>
      </c>
      <c r="IU47" s="104" t="str">
        <f t="shared" si="354"/>
        <v/>
      </c>
      <c r="IV47" s="104" t="str">
        <f t="shared" si="355"/>
        <v/>
      </c>
      <c r="IW47" s="104" t="str">
        <f t="shared" si="356"/>
        <v/>
      </c>
      <c r="IX47" s="104" t="str">
        <f t="shared" si="357"/>
        <v/>
      </c>
      <c r="IY47" s="104" t="str">
        <f t="shared" si="358"/>
        <v/>
      </c>
      <c r="IZ47" s="105" t="str">
        <f t="shared" si="359"/>
        <v/>
      </c>
      <c r="JA47" s="109" t="str">
        <f t="shared" si="360"/>
        <v/>
      </c>
      <c r="JB47" s="102"/>
      <c r="JC47" s="102"/>
      <c r="JD47" s="104" t="str">
        <f t="shared" si="361"/>
        <v/>
      </c>
      <c r="JE47" s="102"/>
      <c r="JF47" s="104" t="str">
        <f t="shared" si="362"/>
        <v/>
      </c>
      <c r="JG47" s="102"/>
      <c r="JH47" s="102"/>
      <c r="JI47" s="104" t="str">
        <f t="shared" si="363"/>
        <v/>
      </c>
      <c r="JJ47" s="102"/>
      <c r="JK47" s="104" t="str">
        <f t="shared" si="364"/>
        <v/>
      </c>
      <c r="JL47" s="102"/>
      <c r="JM47" s="102"/>
      <c r="JN47" s="104" t="str">
        <f t="shared" si="365"/>
        <v/>
      </c>
      <c r="JO47" s="102"/>
      <c r="JP47" s="104" t="str">
        <f t="shared" si="366"/>
        <v/>
      </c>
      <c r="JQ47" s="102"/>
      <c r="JR47" s="102"/>
      <c r="JS47" s="104" t="str">
        <f t="shared" si="367"/>
        <v/>
      </c>
      <c r="JT47" s="102"/>
      <c r="JU47" s="104" t="str">
        <f t="shared" si="368"/>
        <v/>
      </c>
      <c r="JV47" s="102"/>
      <c r="JW47" s="102"/>
      <c r="JX47" s="104" t="str">
        <f t="shared" si="369"/>
        <v/>
      </c>
      <c r="JY47" s="102"/>
      <c r="JZ47" s="104" t="str">
        <f t="shared" si="370"/>
        <v/>
      </c>
      <c r="KA47" s="104" t="str">
        <f t="shared" si="371"/>
        <v/>
      </c>
      <c r="KB47" s="104" t="str">
        <f t="shared" si="372"/>
        <v/>
      </c>
      <c r="KC47" s="104" t="str">
        <f t="shared" si="373"/>
        <v/>
      </c>
      <c r="KD47" s="104" t="str">
        <f t="shared" si="374"/>
        <v/>
      </c>
      <c r="KE47" s="104" t="str">
        <f t="shared" si="375"/>
        <v/>
      </c>
      <c r="KF47" s="105" t="str">
        <f t="shared" si="376"/>
        <v/>
      </c>
      <c r="KG47" s="109" t="str">
        <f t="shared" si="377"/>
        <v/>
      </c>
      <c r="KH47" s="102"/>
      <c r="KI47" s="102"/>
      <c r="KJ47" s="104" t="str">
        <f t="shared" si="378"/>
        <v/>
      </c>
      <c r="KK47" s="102"/>
      <c r="KL47" s="104" t="str">
        <f t="shared" si="379"/>
        <v/>
      </c>
      <c r="KM47" s="102"/>
      <c r="KN47" s="102"/>
      <c r="KO47" s="104" t="str">
        <f t="shared" si="380"/>
        <v/>
      </c>
      <c r="KP47" s="102"/>
      <c r="KQ47" s="104" t="str">
        <f t="shared" si="381"/>
        <v/>
      </c>
      <c r="KR47" s="102"/>
      <c r="KS47" s="102"/>
      <c r="KT47" s="104" t="str">
        <f t="shared" si="382"/>
        <v/>
      </c>
      <c r="KU47" s="102"/>
      <c r="KV47" s="104" t="str">
        <f t="shared" si="383"/>
        <v/>
      </c>
      <c r="KW47" s="102"/>
      <c r="KX47" s="102"/>
      <c r="KY47" s="104" t="str">
        <f t="shared" si="384"/>
        <v/>
      </c>
      <c r="KZ47" s="102"/>
      <c r="LA47" s="104" t="str">
        <f t="shared" si="385"/>
        <v/>
      </c>
      <c r="LB47" s="102"/>
      <c r="LC47" s="102"/>
      <c r="LD47" s="104" t="str">
        <f t="shared" si="386"/>
        <v/>
      </c>
      <c r="LE47" s="102"/>
      <c r="LF47" s="104" t="str">
        <f t="shared" si="387"/>
        <v/>
      </c>
      <c r="LG47" s="104" t="str">
        <f t="shared" si="388"/>
        <v/>
      </c>
      <c r="LH47" s="104" t="str">
        <f t="shared" si="389"/>
        <v/>
      </c>
      <c r="LI47" s="104" t="str">
        <f t="shared" si="390"/>
        <v/>
      </c>
      <c r="LJ47" s="104" t="str">
        <f t="shared" si="391"/>
        <v/>
      </c>
      <c r="LK47" s="104" t="str">
        <f t="shared" si="392"/>
        <v/>
      </c>
      <c r="LL47" s="105" t="str">
        <f t="shared" si="393"/>
        <v/>
      </c>
      <c r="LM47" s="109" t="str">
        <f t="shared" si="394"/>
        <v/>
      </c>
      <c r="LN47" s="102"/>
      <c r="LO47" s="102"/>
      <c r="LP47" s="104" t="str">
        <f t="shared" si="395"/>
        <v/>
      </c>
      <c r="LQ47" s="102"/>
      <c r="LR47" s="104" t="str">
        <f t="shared" si="396"/>
        <v/>
      </c>
      <c r="LS47" s="102"/>
      <c r="LT47" s="102"/>
      <c r="LU47" s="104" t="str">
        <f t="shared" si="397"/>
        <v/>
      </c>
      <c r="LV47" s="102"/>
      <c r="LW47" s="104" t="str">
        <f t="shared" si="398"/>
        <v/>
      </c>
      <c r="LX47" s="102"/>
      <c r="LY47" s="102"/>
      <c r="LZ47" s="104" t="str">
        <f t="shared" si="399"/>
        <v/>
      </c>
      <c r="MA47" s="102"/>
      <c r="MB47" s="104" t="str">
        <f t="shared" si="400"/>
        <v/>
      </c>
      <c r="MC47" s="102"/>
      <c r="MD47" s="102"/>
      <c r="ME47" s="104" t="str">
        <f t="shared" si="401"/>
        <v/>
      </c>
      <c r="MF47" s="102"/>
      <c r="MG47" s="104" t="str">
        <f t="shared" si="402"/>
        <v/>
      </c>
      <c r="MH47" s="102"/>
      <c r="MI47" s="102"/>
      <c r="MJ47" s="104" t="str">
        <f t="shared" si="403"/>
        <v/>
      </c>
      <c r="MK47" s="102"/>
      <c r="ML47" s="104" t="str">
        <f t="shared" si="404"/>
        <v/>
      </c>
      <c r="MM47" s="104" t="str">
        <f t="shared" si="405"/>
        <v/>
      </c>
      <c r="MN47" s="104" t="str">
        <f t="shared" si="406"/>
        <v/>
      </c>
      <c r="MO47" s="104" t="str">
        <f t="shared" si="407"/>
        <v/>
      </c>
      <c r="MP47" s="104" t="str">
        <f t="shared" si="408"/>
        <v/>
      </c>
      <c r="MQ47" s="104" t="str">
        <f t="shared" si="409"/>
        <v/>
      </c>
      <c r="MR47" s="105" t="str">
        <f t="shared" si="410"/>
        <v/>
      </c>
      <c r="MS47" s="109" t="str">
        <f t="shared" si="411"/>
        <v/>
      </c>
      <c r="MT47" s="102"/>
      <c r="MU47" s="102"/>
      <c r="MV47" s="104" t="str">
        <f t="shared" si="412"/>
        <v/>
      </c>
      <c r="MW47" s="102"/>
      <c r="MX47" s="104" t="str">
        <f t="shared" si="413"/>
        <v/>
      </c>
      <c r="MY47" s="102"/>
      <c r="MZ47" s="102"/>
      <c r="NA47" s="104" t="str">
        <f t="shared" si="414"/>
        <v/>
      </c>
      <c r="NB47" s="102"/>
      <c r="NC47" s="104" t="str">
        <f t="shared" si="415"/>
        <v/>
      </c>
      <c r="ND47" s="102"/>
      <c r="NE47" s="102"/>
      <c r="NF47" s="104" t="str">
        <f t="shared" si="416"/>
        <v/>
      </c>
      <c r="NG47" s="102"/>
      <c r="NH47" s="104" t="str">
        <f t="shared" si="417"/>
        <v/>
      </c>
      <c r="NI47" s="102"/>
      <c r="NJ47" s="102"/>
      <c r="NK47" s="104" t="str">
        <f t="shared" si="418"/>
        <v/>
      </c>
      <c r="NL47" s="102"/>
      <c r="NM47" s="104" t="str">
        <f t="shared" si="419"/>
        <v/>
      </c>
      <c r="NN47" s="102"/>
      <c r="NO47" s="102"/>
      <c r="NP47" s="104" t="str">
        <f t="shared" si="420"/>
        <v/>
      </c>
      <c r="NQ47" s="102"/>
      <c r="NR47" s="104" t="str">
        <f t="shared" si="421"/>
        <v/>
      </c>
      <c r="NS47" s="104" t="str">
        <f t="shared" si="422"/>
        <v/>
      </c>
      <c r="NT47" s="104" t="str">
        <f t="shared" si="423"/>
        <v/>
      </c>
      <c r="NU47" s="104" t="str">
        <f t="shared" si="424"/>
        <v/>
      </c>
      <c r="NV47" s="104" t="str">
        <f t="shared" si="425"/>
        <v/>
      </c>
      <c r="NW47" s="104" t="str">
        <f t="shared" si="426"/>
        <v/>
      </c>
      <c r="NX47" s="105" t="str">
        <f t="shared" si="427"/>
        <v/>
      </c>
      <c r="NY47" s="109" t="str">
        <f t="shared" si="428"/>
        <v/>
      </c>
      <c r="OA47" s="104" t="str">
        <f t="shared" si="429"/>
        <v/>
      </c>
      <c r="OB47" s="104" t="str">
        <f t="shared" si="430"/>
        <v/>
      </c>
      <c r="OC47" s="104" t="str">
        <f t="shared" si="431"/>
        <v/>
      </c>
      <c r="OD47" s="104" t="str">
        <f t="shared" si="432"/>
        <v/>
      </c>
      <c r="OE47" s="104" t="str">
        <f t="shared" si="433"/>
        <v/>
      </c>
      <c r="OF47" s="104" t="str">
        <f t="shared" si="434"/>
        <v/>
      </c>
      <c r="OG47" s="104" t="str">
        <f t="shared" si="435"/>
        <v/>
      </c>
      <c r="OH47" s="104" t="str">
        <f t="shared" si="436"/>
        <v/>
      </c>
      <c r="OI47" s="104" t="str">
        <f t="shared" si="437"/>
        <v/>
      </c>
      <c r="OJ47" s="104" t="str">
        <f t="shared" si="438"/>
        <v/>
      </c>
      <c r="OK47" s="104" t="str">
        <f t="shared" si="439"/>
        <v/>
      </c>
      <c r="OL47" s="104" t="str">
        <f t="shared" si="440"/>
        <v/>
      </c>
      <c r="OM47" s="134"/>
      <c r="ON47" s="104" t="str">
        <f t="shared" si="441"/>
        <v/>
      </c>
      <c r="OO47" s="104" t="str">
        <f t="shared" si="442"/>
        <v/>
      </c>
      <c r="OP47" s="104" t="str">
        <f t="shared" si="443"/>
        <v/>
      </c>
      <c r="OQ47" s="104" t="str">
        <f t="shared" si="444"/>
        <v/>
      </c>
      <c r="OR47" s="105" t="str">
        <f t="shared" si="445"/>
        <v/>
      </c>
      <c r="OS47" s="105" t="str">
        <f t="shared" si="446"/>
        <v/>
      </c>
      <c r="OT47" s="134"/>
      <c r="OU47" s="109" t="str">
        <f t="shared" si="447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24"/>
        <v>29</v>
      </c>
      <c r="B48" s="195"/>
      <c r="C48" s="195"/>
      <c r="D48" s="195"/>
      <c r="E48" s="196"/>
      <c r="F48" s="102"/>
      <c r="G48" s="102"/>
      <c r="H48" s="104" t="str">
        <f t="shared" si="225"/>
        <v/>
      </c>
      <c r="I48" s="102"/>
      <c r="J48" s="104" t="str">
        <f t="shared" si="226"/>
        <v/>
      </c>
      <c r="K48" s="102"/>
      <c r="L48" s="102"/>
      <c r="M48" s="104" t="str">
        <f t="shared" si="227"/>
        <v/>
      </c>
      <c r="N48" s="102"/>
      <c r="O48" s="104" t="str">
        <f t="shared" si="228"/>
        <v/>
      </c>
      <c r="P48" s="102"/>
      <c r="Q48" s="102"/>
      <c r="R48" s="104" t="str">
        <f t="shared" si="229"/>
        <v/>
      </c>
      <c r="S48" s="102"/>
      <c r="T48" s="104" t="str">
        <f t="shared" si="230"/>
        <v/>
      </c>
      <c r="U48" s="102"/>
      <c r="V48" s="102"/>
      <c r="W48" s="104" t="str">
        <f t="shared" si="231"/>
        <v/>
      </c>
      <c r="X48" s="102"/>
      <c r="Y48" s="104" t="str">
        <f t="shared" si="232"/>
        <v/>
      </c>
      <c r="Z48" s="102"/>
      <c r="AA48" s="102"/>
      <c r="AB48" s="104" t="str">
        <f t="shared" si="233"/>
        <v/>
      </c>
      <c r="AC48" s="102"/>
      <c r="AD48" s="104" t="str">
        <f t="shared" si="234"/>
        <v/>
      </c>
      <c r="AE48" s="104" t="str">
        <f t="shared" si="235"/>
        <v/>
      </c>
      <c r="AF48" s="104" t="str">
        <f t="shared" si="236"/>
        <v/>
      </c>
      <c r="AG48" s="104" t="str">
        <f t="shared" si="237"/>
        <v/>
      </c>
      <c r="AH48" s="104" t="str">
        <f t="shared" si="238"/>
        <v/>
      </c>
      <c r="AI48" s="104" t="str">
        <f t="shared" si="239"/>
        <v/>
      </c>
      <c r="AJ48" s="105" t="str">
        <f t="shared" si="240"/>
        <v/>
      </c>
      <c r="AK48" s="109" t="str">
        <f t="shared" si="241"/>
        <v/>
      </c>
      <c r="AL48" s="102"/>
      <c r="AM48" s="102"/>
      <c r="AN48" s="104" t="str">
        <f t="shared" si="242"/>
        <v/>
      </c>
      <c r="AO48" s="102"/>
      <c r="AP48" s="104" t="str">
        <f t="shared" si="243"/>
        <v/>
      </c>
      <c r="AQ48" s="102"/>
      <c r="AR48" s="102"/>
      <c r="AS48" s="104" t="str">
        <f t="shared" si="244"/>
        <v/>
      </c>
      <c r="AT48" s="102"/>
      <c r="AU48" s="104" t="str">
        <f t="shared" si="245"/>
        <v/>
      </c>
      <c r="AV48" s="102"/>
      <c r="AW48" s="102"/>
      <c r="AX48" s="104" t="str">
        <f t="shared" si="246"/>
        <v/>
      </c>
      <c r="AY48" s="102"/>
      <c r="AZ48" s="104" t="str">
        <f t="shared" si="247"/>
        <v/>
      </c>
      <c r="BA48" s="102"/>
      <c r="BB48" s="102"/>
      <c r="BC48" s="104" t="str">
        <f t="shared" si="248"/>
        <v/>
      </c>
      <c r="BD48" s="102"/>
      <c r="BE48" s="104" t="str">
        <f t="shared" si="249"/>
        <v/>
      </c>
      <c r="BF48" s="102"/>
      <c r="BG48" s="102"/>
      <c r="BH48" s="104" t="str">
        <f t="shared" si="250"/>
        <v/>
      </c>
      <c r="BI48" s="102"/>
      <c r="BJ48" s="104" t="str">
        <f t="shared" si="251"/>
        <v/>
      </c>
      <c r="BK48" s="104" t="str">
        <f t="shared" si="252"/>
        <v/>
      </c>
      <c r="BL48" s="104" t="str">
        <f t="shared" si="253"/>
        <v/>
      </c>
      <c r="BM48" s="104" t="str">
        <f t="shared" si="254"/>
        <v/>
      </c>
      <c r="BN48" s="104" t="str">
        <f t="shared" si="255"/>
        <v/>
      </c>
      <c r="BO48" s="104" t="str">
        <f t="shared" si="256"/>
        <v/>
      </c>
      <c r="BP48" s="105" t="str">
        <f t="shared" si="257"/>
        <v/>
      </c>
      <c r="BQ48" s="109" t="str">
        <f t="shared" si="258"/>
        <v/>
      </c>
      <c r="BR48" s="102"/>
      <c r="BS48" s="102"/>
      <c r="BT48" s="104" t="str">
        <f t="shared" si="259"/>
        <v/>
      </c>
      <c r="BU48" s="102"/>
      <c r="BV48" s="104" t="str">
        <f t="shared" si="260"/>
        <v/>
      </c>
      <c r="BW48" s="102"/>
      <c r="BX48" s="102"/>
      <c r="BY48" s="104" t="str">
        <f t="shared" si="261"/>
        <v/>
      </c>
      <c r="BZ48" s="102"/>
      <c r="CA48" s="104" t="str">
        <f t="shared" si="262"/>
        <v/>
      </c>
      <c r="CB48" s="102"/>
      <c r="CC48" s="102"/>
      <c r="CD48" s="104" t="str">
        <f t="shared" si="263"/>
        <v/>
      </c>
      <c r="CE48" s="102"/>
      <c r="CF48" s="104" t="str">
        <f t="shared" si="264"/>
        <v/>
      </c>
      <c r="CG48" s="102"/>
      <c r="CH48" s="102"/>
      <c r="CI48" s="104" t="str">
        <f t="shared" si="265"/>
        <v/>
      </c>
      <c r="CJ48" s="102"/>
      <c r="CK48" s="104" t="str">
        <f t="shared" si="266"/>
        <v/>
      </c>
      <c r="CL48" s="102"/>
      <c r="CM48" s="102"/>
      <c r="CN48" s="104" t="str">
        <f t="shared" si="267"/>
        <v/>
      </c>
      <c r="CO48" s="102"/>
      <c r="CP48" s="104" t="str">
        <f t="shared" si="268"/>
        <v/>
      </c>
      <c r="CQ48" s="104" t="str">
        <f t="shared" si="269"/>
        <v/>
      </c>
      <c r="CR48" s="104" t="str">
        <f t="shared" si="270"/>
        <v/>
      </c>
      <c r="CS48" s="104" t="str">
        <f t="shared" si="271"/>
        <v/>
      </c>
      <c r="CT48" s="104" t="str">
        <f t="shared" si="272"/>
        <v/>
      </c>
      <c r="CU48" s="104" t="str">
        <f t="shared" si="273"/>
        <v/>
      </c>
      <c r="CV48" s="105" t="str">
        <f t="shared" si="274"/>
        <v/>
      </c>
      <c r="CW48" s="109" t="str">
        <f t="shared" si="275"/>
        <v/>
      </c>
      <c r="CX48" s="102"/>
      <c r="CY48" s="102"/>
      <c r="CZ48" s="104" t="str">
        <f t="shared" si="276"/>
        <v/>
      </c>
      <c r="DA48" s="102"/>
      <c r="DB48" s="104" t="str">
        <f t="shared" si="277"/>
        <v/>
      </c>
      <c r="DC48" s="102"/>
      <c r="DD48" s="102"/>
      <c r="DE48" s="104" t="str">
        <f t="shared" si="278"/>
        <v/>
      </c>
      <c r="DF48" s="102"/>
      <c r="DG48" s="104" t="str">
        <f t="shared" si="279"/>
        <v/>
      </c>
      <c r="DH48" s="102"/>
      <c r="DI48" s="102"/>
      <c r="DJ48" s="104" t="str">
        <f t="shared" si="280"/>
        <v/>
      </c>
      <c r="DK48" s="102"/>
      <c r="DL48" s="104" t="str">
        <f t="shared" si="281"/>
        <v/>
      </c>
      <c r="DM48" s="102"/>
      <c r="DN48" s="102"/>
      <c r="DO48" s="104" t="str">
        <f t="shared" si="282"/>
        <v/>
      </c>
      <c r="DP48" s="102"/>
      <c r="DQ48" s="104" t="str">
        <f t="shared" si="283"/>
        <v/>
      </c>
      <c r="DR48" s="102"/>
      <c r="DS48" s="102"/>
      <c r="DT48" s="104" t="str">
        <f t="shared" si="284"/>
        <v/>
      </c>
      <c r="DU48" s="102"/>
      <c r="DV48" s="104" t="str">
        <f t="shared" si="285"/>
        <v/>
      </c>
      <c r="DW48" s="104" t="str">
        <f t="shared" si="286"/>
        <v/>
      </c>
      <c r="DX48" s="104" t="str">
        <f t="shared" si="287"/>
        <v/>
      </c>
      <c r="DY48" s="104" t="str">
        <f t="shared" si="288"/>
        <v/>
      </c>
      <c r="DZ48" s="104" t="str">
        <f t="shared" si="289"/>
        <v/>
      </c>
      <c r="EA48" s="104" t="str">
        <f t="shared" si="290"/>
        <v/>
      </c>
      <c r="EB48" s="105" t="str">
        <f t="shared" si="291"/>
        <v/>
      </c>
      <c r="EC48" s="109" t="str">
        <f t="shared" si="292"/>
        <v/>
      </c>
      <c r="ED48" s="102"/>
      <c r="EE48" s="102"/>
      <c r="EF48" s="104" t="str">
        <f t="shared" si="293"/>
        <v/>
      </c>
      <c r="EG48" s="102"/>
      <c r="EH48" s="104" t="str">
        <f t="shared" si="294"/>
        <v/>
      </c>
      <c r="EI48" s="102"/>
      <c r="EJ48" s="102"/>
      <c r="EK48" s="104" t="str">
        <f t="shared" si="295"/>
        <v/>
      </c>
      <c r="EL48" s="102"/>
      <c r="EM48" s="104" t="str">
        <f t="shared" si="296"/>
        <v/>
      </c>
      <c r="EN48" s="102"/>
      <c r="EO48" s="102"/>
      <c r="EP48" s="104" t="str">
        <f t="shared" si="297"/>
        <v/>
      </c>
      <c r="EQ48" s="102"/>
      <c r="ER48" s="104" t="str">
        <f t="shared" si="298"/>
        <v/>
      </c>
      <c r="ES48" s="102"/>
      <c r="ET48" s="102"/>
      <c r="EU48" s="104" t="str">
        <f t="shared" si="299"/>
        <v/>
      </c>
      <c r="EV48" s="102"/>
      <c r="EW48" s="104" t="str">
        <f t="shared" si="300"/>
        <v/>
      </c>
      <c r="EX48" s="102"/>
      <c r="EY48" s="102"/>
      <c r="EZ48" s="104" t="str">
        <f t="shared" si="301"/>
        <v/>
      </c>
      <c r="FA48" s="102"/>
      <c r="FB48" s="104" t="str">
        <f t="shared" si="302"/>
        <v/>
      </c>
      <c r="FC48" s="104" t="str">
        <f t="shared" si="303"/>
        <v/>
      </c>
      <c r="FD48" s="104" t="str">
        <f t="shared" si="304"/>
        <v/>
      </c>
      <c r="FE48" s="104" t="str">
        <f t="shared" si="305"/>
        <v/>
      </c>
      <c r="FF48" s="104" t="str">
        <f t="shared" si="306"/>
        <v/>
      </c>
      <c r="FG48" s="104" t="str">
        <f t="shared" si="307"/>
        <v/>
      </c>
      <c r="FH48" s="105" t="str">
        <f t="shared" si="308"/>
        <v/>
      </c>
      <c r="FI48" s="109" t="str">
        <f t="shared" si="309"/>
        <v/>
      </c>
      <c r="FJ48" s="102"/>
      <c r="FK48" s="102"/>
      <c r="FL48" s="104" t="str">
        <f t="shared" si="310"/>
        <v/>
      </c>
      <c r="FM48" s="102"/>
      <c r="FN48" s="104" t="str">
        <f t="shared" si="311"/>
        <v/>
      </c>
      <c r="FO48" s="102"/>
      <c r="FP48" s="102"/>
      <c r="FQ48" s="104" t="str">
        <f t="shared" si="312"/>
        <v/>
      </c>
      <c r="FR48" s="102"/>
      <c r="FS48" s="104" t="str">
        <f t="shared" si="313"/>
        <v/>
      </c>
      <c r="FT48" s="102"/>
      <c r="FU48" s="102"/>
      <c r="FV48" s="104" t="str">
        <f t="shared" si="314"/>
        <v/>
      </c>
      <c r="FW48" s="102"/>
      <c r="FX48" s="104" t="str">
        <f t="shared" si="315"/>
        <v/>
      </c>
      <c r="FY48" s="102"/>
      <c r="FZ48" s="102"/>
      <c r="GA48" s="104" t="str">
        <f t="shared" si="316"/>
        <v/>
      </c>
      <c r="GB48" s="102"/>
      <c r="GC48" s="104" t="str">
        <f t="shared" si="317"/>
        <v/>
      </c>
      <c r="GD48" s="102"/>
      <c r="GE48" s="102"/>
      <c r="GF48" s="104" t="str">
        <f t="shared" si="318"/>
        <v/>
      </c>
      <c r="GG48" s="102"/>
      <c r="GH48" s="104" t="str">
        <f t="shared" si="319"/>
        <v/>
      </c>
      <c r="GI48" s="104" t="str">
        <f t="shared" si="320"/>
        <v/>
      </c>
      <c r="GJ48" s="104" t="str">
        <f t="shared" si="321"/>
        <v/>
      </c>
      <c r="GK48" s="104" t="str">
        <f t="shared" si="322"/>
        <v/>
      </c>
      <c r="GL48" s="104" t="str">
        <f t="shared" si="323"/>
        <v/>
      </c>
      <c r="GM48" s="104" t="str">
        <f t="shared" si="324"/>
        <v/>
      </c>
      <c r="GN48" s="105" t="str">
        <f t="shared" si="325"/>
        <v/>
      </c>
      <c r="GO48" s="109" t="str">
        <f t="shared" si="326"/>
        <v/>
      </c>
      <c r="GP48" s="102"/>
      <c r="GQ48" s="102"/>
      <c r="GR48" s="104" t="str">
        <f t="shared" si="327"/>
        <v/>
      </c>
      <c r="GS48" s="102"/>
      <c r="GT48" s="104" t="str">
        <f t="shared" si="328"/>
        <v/>
      </c>
      <c r="GU48" s="102"/>
      <c r="GV48" s="102"/>
      <c r="GW48" s="104" t="str">
        <f t="shared" si="329"/>
        <v/>
      </c>
      <c r="GX48" s="102"/>
      <c r="GY48" s="104" t="str">
        <f t="shared" si="330"/>
        <v/>
      </c>
      <c r="GZ48" s="102"/>
      <c r="HA48" s="102"/>
      <c r="HB48" s="104" t="str">
        <f t="shared" si="331"/>
        <v/>
      </c>
      <c r="HC48" s="102"/>
      <c r="HD48" s="104" t="str">
        <f t="shared" si="332"/>
        <v/>
      </c>
      <c r="HE48" s="102"/>
      <c r="HF48" s="102"/>
      <c r="HG48" s="104" t="str">
        <f t="shared" si="333"/>
        <v/>
      </c>
      <c r="HH48" s="102"/>
      <c r="HI48" s="104" t="str">
        <f t="shared" si="334"/>
        <v/>
      </c>
      <c r="HJ48" s="102"/>
      <c r="HK48" s="102"/>
      <c r="HL48" s="104" t="str">
        <f t="shared" si="335"/>
        <v/>
      </c>
      <c r="HM48" s="102"/>
      <c r="HN48" s="104" t="str">
        <f t="shared" si="336"/>
        <v/>
      </c>
      <c r="HO48" s="104" t="str">
        <f t="shared" si="337"/>
        <v/>
      </c>
      <c r="HP48" s="104" t="str">
        <f t="shared" si="338"/>
        <v/>
      </c>
      <c r="HQ48" s="104" t="str">
        <f t="shared" si="339"/>
        <v/>
      </c>
      <c r="HR48" s="104" t="str">
        <f t="shared" si="340"/>
        <v/>
      </c>
      <c r="HS48" s="104" t="str">
        <f t="shared" si="341"/>
        <v/>
      </c>
      <c r="HT48" s="105" t="str">
        <f t="shared" si="342"/>
        <v/>
      </c>
      <c r="HU48" s="109" t="str">
        <f t="shared" si="343"/>
        <v/>
      </c>
      <c r="HV48" s="102"/>
      <c r="HW48" s="102"/>
      <c r="HX48" s="104" t="str">
        <f t="shared" si="344"/>
        <v/>
      </c>
      <c r="HY48" s="102"/>
      <c r="HZ48" s="104" t="str">
        <f t="shared" si="345"/>
        <v/>
      </c>
      <c r="IA48" s="102"/>
      <c r="IB48" s="102"/>
      <c r="IC48" s="104" t="str">
        <f t="shared" si="346"/>
        <v/>
      </c>
      <c r="ID48" s="102"/>
      <c r="IE48" s="104" t="str">
        <f t="shared" si="347"/>
        <v/>
      </c>
      <c r="IF48" s="102"/>
      <c r="IG48" s="102"/>
      <c r="IH48" s="104" t="str">
        <f t="shared" si="348"/>
        <v/>
      </c>
      <c r="II48" s="102"/>
      <c r="IJ48" s="104" t="str">
        <f t="shared" si="349"/>
        <v/>
      </c>
      <c r="IK48" s="102"/>
      <c r="IL48" s="102"/>
      <c r="IM48" s="104" t="str">
        <f t="shared" si="350"/>
        <v/>
      </c>
      <c r="IN48" s="102"/>
      <c r="IO48" s="104" t="str">
        <f t="shared" si="351"/>
        <v/>
      </c>
      <c r="IP48" s="102"/>
      <c r="IQ48" s="102"/>
      <c r="IR48" s="104" t="str">
        <f t="shared" si="352"/>
        <v/>
      </c>
      <c r="IS48" s="102"/>
      <c r="IT48" s="104" t="str">
        <f t="shared" si="353"/>
        <v/>
      </c>
      <c r="IU48" s="104" t="str">
        <f t="shared" si="354"/>
        <v/>
      </c>
      <c r="IV48" s="104" t="str">
        <f t="shared" si="355"/>
        <v/>
      </c>
      <c r="IW48" s="104" t="str">
        <f t="shared" si="356"/>
        <v/>
      </c>
      <c r="IX48" s="104" t="str">
        <f t="shared" si="357"/>
        <v/>
      </c>
      <c r="IY48" s="104" t="str">
        <f t="shared" si="358"/>
        <v/>
      </c>
      <c r="IZ48" s="105" t="str">
        <f t="shared" si="359"/>
        <v/>
      </c>
      <c r="JA48" s="109" t="str">
        <f t="shared" si="360"/>
        <v/>
      </c>
      <c r="JB48" s="102"/>
      <c r="JC48" s="102"/>
      <c r="JD48" s="104" t="str">
        <f t="shared" si="361"/>
        <v/>
      </c>
      <c r="JE48" s="102"/>
      <c r="JF48" s="104" t="str">
        <f t="shared" si="362"/>
        <v/>
      </c>
      <c r="JG48" s="102"/>
      <c r="JH48" s="102"/>
      <c r="JI48" s="104" t="str">
        <f t="shared" si="363"/>
        <v/>
      </c>
      <c r="JJ48" s="102"/>
      <c r="JK48" s="104" t="str">
        <f t="shared" si="364"/>
        <v/>
      </c>
      <c r="JL48" s="102"/>
      <c r="JM48" s="102"/>
      <c r="JN48" s="104" t="str">
        <f t="shared" si="365"/>
        <v/>
      </c>
      <c r="JO48" s="102"/>
      <c r="JP48" s="104" t="str">
        <f t="shared" si="366"/>
        <v/>
      </c>
      <c r="JQ48" s="102"/>
      <c r="JR48" s="102"/>
      <c r="JS48" s="104" t="str">
        <f t="shared" si="367"/>
        <v/>
      </c>
      <c r="JT48" s="102"/>
      <c r="JU48" s="104" t="str">
        <f t="shared" si="368"/>
        <v/>
      </c>
      <c r="JV48" s="102"/>
      <c r="JW48" s="102"/>
      <c r="JX48" s="104" t="str">
        <f t="shared" si="369"/>
        <v/>
      </c>
      <c r="JY48" s="102"/>
      <c r="JZ48" s="104" t="str">
        <f t="shared" si="370"/>
        <v/>
      </c>
      <c r="KA48" s="104" t="str">
        <f t="shared" si="371"/>
        <v/>
      </c>
      <c r="KB48" s="104" t="str">
        <f t="shared" si="372"/>
        <v/>
      </c>
      <c r="KC48" s="104" t="str">
        <f t="shared" si="373"/>
        <v/>
      </c>
      <c r="KD48" s="104" t="str">
        <f t="shared" si="374"/>
        <v/>
      </c>
      <c r="KE48" s="104" t="str">
        <f t="shared" si="375"/>
        <v/>
      </c>
      <c r="KF48" s="105" t="str">
        <f t="shared" si="376"/>
        <v/>
      </c>
      <c r="KG48" s="109" t="str">
        <f t="shared" si="377"/>
        <v/>
      </c>
      <c r="KH48" s="102"/>
      <c r="KI48" s="102"/>
      <c r="KJ48" s="104" t="str">
        <f t="shared" si="378"/>
        <v/>
      </c>
      <c r="KK48" s="102"/>
      <c r="KL48" s="104" t="str">
        <f t="shared" si="379"/>
        <v/>
      </c>
      <c r="KM48" s="102"/>
      <c r="KN48" s="102"/>
      <c r="KO48" s="104" t="str">
        <f t="shared" si="380"/>
        <v/>
      </c>
      <c r="KP48" s="102"/>
      <c r="KQ48" s="104" t="str">
        <f t="shared" si="381"/>
        <v/>
      </c>
      <c r="KR48" s="102"/>
      <c r="KS48" s="102"/>
      <c r="KT48" s="104" t="str">
        <f t="shared" si="382"/>
        <v/>
      </c>
      <c r="KU48" s="102"/>
      <c r="KV48" s="104" t="str">
        <f t="shared" si="383"/>
        <v/>
      </c>
      <c r="KW48" s="102"/>
      <c r="KX48" s="102"/>
      <c r="KY48" s="104" t="str">
        <f t="shared" si="384"/>
        <v/>
      </c>
      <c r="KZ48" s="102"/>
      <c r="LA48" s="104" t="str">
        <f t="shared" si="385"/>
        <v/>
      </c>
      <c r="LB48" s="102"/>
      <c r="LC48" s="102"/>
      <c r="LD48" s="104" t="str">
        <f t="shared" si="386"/>
        <v/>
      </c>
      <c r="LE48" s="102"/>
      <c r="LF48" s="104" t="str">
        <f t="shared" si="387"/>
        <v/>
      </c>
      <c r="LG48" s="104" t="str">
        <f t="shared" si="388"/>
        <v/>
      </c>
      <c r="LH48" s="104" t="str">
        <f t="shared" si="389"/>
        <v/>
      </c>
      <c r="LI48" s="104" t="str">
        <f t="shared" si="390"/>
        <v/>
      </c>
      <c r="LJ48" s="104" t="str">
        <f t="shared" si="391"/>
        <v/>
      </c>
      <c r="LK48" s="104" t="str">
        <f t="shared" si="392"/>
        <v/>
      </c>
      <c r="LL48" s="105" t="str">
        <f t="shared" si="393"/>
        <v/>
      </c>
      <c r="LM48" s="109" t="str">
        <f t="shared" si="394"/>
        <v/>
      </c>
      <c r="LN48" s="102"/>
      <c r="LO48" s="102"/>
      <c r="LP48" s="104" t="str">
        <f t="shared" si="395"/>
        <v/>
      </c>
      <c r="LQ48" s="102"/>
      <c r="LR48" s="104" t="str">
        <f t="shared" si="396"/>
        <v/>
      </c>
      <c r="LS48" s="102"/>
      <c r="LT48" s="102"/>
      <c r="LU48" s="104" t="str">
        <f t="shared" si="397"/>
        <v/>
      </c>
      <c r="LV48" s="102"/>
      <c r="LW48" s="104" t="str">
        <f t="shared" si="398"/>
        <v/>
      </c>
      <c r="LX48" s="102"/>
      <c r="LY48" s="102"/>
      <c r="LZ48" s="104" t="str">
        <f t="shared" si="399"/>
        <v/>
      </c>
      <c r="MA48" s="102"/>
      <c r="MB48" s="104" t="str">
        <f t="shared" si="400"/>
        <v/>
      </c>
      <c r="MC48" s="102"/>
      <c r="MD48" s="102"/>
      <c r="ME48" s="104" t="str">
        <f t="shared" si="401"/>
        <v/>
      </c>
      <c r="MF48" s="102"/>
      <c r="MG48" s="104" t="str">
        <f t="shared" si="402"/>
        <v/>
      </c>
      <c r="MH48" s="102"/>
      <c r="MI48" s="102"/>
      <c r="MJ48" s="104" t="str">
        <f t="shared" si="403"/>
        <v/>
      </c>
      <c r="MK48" s="102"/>
      <c r="ML48" s="104" t="str">
        <f t="shared" si="404"/>
        <v/>
      </c>
      <c r="MM48" s="104" t="str">
        <f t="shared" si="405"/>
        <v/>
      </c>
      <c r="MN48" s="104" t="str">
        <f t="shared" si="406"/>
        <v/>
      </c>
      <c r="MO48" s="104" t="str">
        <f t="shared" si="407"/>
        <v/>
      </c>
      <c r="MP48" s="104" t="str">
        <f t="shared" si="408"/>
        <v/>
      </c>
      <c r="MQ48" s="104" t="str">
        <f t="shared" si="409"/>
        <v/>
      </c>
      <c r="MR48" s="105" t="str">
        <f t="shared" si="410"/>
        <v/>
      </c>
      <c r="MS48" s="109" t="str">
        <f t="shared" si="411"/>
        <v/>
      </c>
      <c r="MT48" s="102"/>
      <c r="MU48" s="102"/>
      <c r="MV48" s="104" t="str">
        <f t="shared" si="412"/>
        <v/>
      </c>
      <c r="MW48" s="102"/>
      <c r="MX48" s="104" t="str">
        <f t="shared" si="413"/>
        <v/>
      </c>
      <c r="MY48" s="102"/>
      <c r="MZ48" s="102"/>
      <c r="NA48" s="104" t="str">
        <f t="shared" si="414"/>
        <v/>
      </c>
      <c r="NB48" s="102"/>
      <c r="NC48" s="104" t="str">
        <f t="shared" si="415"/>
        <v/>
      </c>
      <c r="ND48" s="102"/>
      <c r="NE48" s="102"/>
      <c r="NF48" s="104" t="str">
        <f t="shared" si="416"/>
        <v/>
      </c>
      <c r="NG48" s="102"/>
      <c r="NH48" s="104" t="str">
        <f t="shared" si="417"/>
        <v/>
      </c>
      <c r="NI48" s="102"/>
      <c r="NJ48" s="102"/>
      <c r="NK48" s="104" t="str">
        <f t="shared" si="418"/>
        <v/>
      </c>
      <c r="NL48" s="102"/>
      <c r="NM48" s="104" t="str">
        <f t="shared" si="419"/>
        <v/>
      </c>
      <c r="NN48" s="102"/>
      <c r="NO48" s="102"/>
      <c r="NP48" s="104" t="str">
        <f t="shared" si="420"/>
        <v/>
      </c>
      <c r="NQ48" s="102"/>
      <c r="NR48" s="104" t="str">
        <f t="shared" si="421"/>
        <v/>
      </c>
      <c r="NS48" s="104" t="str">
        <f t="shared" si="422"/>
        <v/>
      </c>
      <c r="NT48" s="104" t="str">
        <f t="shared" si="423"/>
        <v/>
      </c>
      <c r="NU48" s="104" t="str">
        <f t="shared" si="424"/>
        <v/>
      </c>
      <c r="NV48" s="104" t="str">
        <f t="shared" si="425"/>
        <v/>
      </c>
      <c r="NW48" s="104" t="str">
        <f t="shared" si="426"/>
        <v/>
      </c>
      <c r="NX48" s="105" t="str">
        <f t="shared" si="427"/>
        <v/>
      </c>
      <c r="NY48" s="109" t="str">
        <f t="shared" si="428"/>
        <v/>
      </c>
      <c r="OA48" s="104" t="str">
        <f t="shared" si="429"/>
        <v/>
      </c>
      <c r="OB48" s="104" t="str">
        <f t="shared" si="430"/>
        <v/>
      </c>
      <c r="OC48" s="104" t="str">
        <f t="shared" si="431"/>
        <v/>
      </c>
      <c r="OD48" s="104" t="str">
        <f t="shared" si="432"/>
        <v/>
      </c>
      <c r="OE48" s="104" t="str">
        <f t="shared" si="433"/>
        <v/>
      </c>
      <c r="OF48" s="104" t="str">
        <f t="shared" si="434"/>
        <v/>
      </c>
      <c r="OG48" s="104" t="str">
        <f t="shared" si="435"/>
        <v/>
      </c>
      <c r="OH48" s="104" t="str">
        <f t="shared" si="436"/>
        <v/>
      </c>
      <c r="OI48" s="104" t="str">
        <f t="shared" si="437"/>
        <v/>
      </c>
      <c r="OJ48" s="104" t="str">
        <f t="shared" si="438"/>
        <v/>
      </c>
      <c r="OK48" s="104" t="str">
        <f t="shared" si="439"/>
        <v/>
      </c>
      <c r="OL48" s="104" t="str">
        <f t="shared" si="440"/>
        <v/>
      </c>
      <c r="OM48" s="133"/>
      <c r="ON48" s="104" t="str">
        <f t="shared" si="441"/>
        <v/>
      </c>
      <c r="OO48" s="104" t="str">
        <f t="shared" si="442"/>
        <v/>
      </c>
      <c r="OP48" s="104" t="str">
        <f t="shared" si="443"/>
        <v/>
      </c>
      <c r="OQ48" s="104" t="str">
        <f t="shared" si="444"/>
        <v/>
      </c>
      <c r="OR48" s="105" t="str">
        <f t="shared" si="445"/>
        <v/>
      </c>
      <c r="OS48" s="105" t="str">
        <f t="shared" si="446"/>
        <v/>
      </c>
      <c r="OT48" s="133"/>
      <c r="OU48" s="109" t="str">
        <f t="shared" si="447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4"/>
        <v>30</v>
      </c>
      <c r="B49" s="195"/>
      <c r="C49" s="195"/>
      <c r="D49" s="195"/>
      <c r="E49" s="196"/>
      <c r="F49" s="102"/>
      <c r="G49" s="102"/>
      <c r="H49" s="104" t="str">
        <f t="shared" si="225"/>
        <v/>
      </c>
      <c r="I49" s="102"/>
      <c r="J49" s="104" t="str">
        <f t="shared" si="226"/>
        <v/>
      </c>
      <c r="K49" s="102"/>
      <c r="L49" s="102"/>
      <c r="M49" s="104" t="str">
        <f t="shared" si="227"/>
        <v/>
      </c>
      <c r="N49" s="102"/>
      <c r="O49" s="104" t="str">
        <f t="shared" si="228"/>
        <v/>
      </c>
      <c r="P49" s="102"/>
      <c r="Q49" s="102"/>
      <c r="R49" s="104" t="str">
        <f t="shared" si="229"/>
        <v/>
      </c>
      <c r="S49" s="102"/>
      <c r="T49" s="104" t="str">
        <f t="shared" si="230"/>
        <v/>
      </c>
      <c r="U49" s="102"/>
      <c r="V49" s="102"/>
      <c r="W49" s="104" t="str">
        <f t="shared" si="231"/>
        <v/>
      </c>
      <c r="X49" s="102"/>
      <c r="Y49" s="104" t="str">
        <f t="shared" si="232"/>
        <v/>
      </c>
      <c r="Z49" s="102"/>
      <c r="AA49" s="102"/>
      <c r="AB49" s="104" t="str">
        <f t="shared" si="233"/>
        <v/>
      </c>
      <c r="AC49" s="102"/>
      <c r="AD49" s="104" t="str">
        <f t="shared" si="234"/>
        <v/>
      </c>
      <c r="AE49" s="104" t="str">
        <f t="shared" si="235"/>
        <v/>
      </c>
      <c r="AF49" s="104" t="str">
        <f t="shared" si="236"/>
        <v/>
      </c>
      <c r="AG49" s="104" t="str">
        <f t="shared" si="237"/>
        <v/>
      </c>
      <c r="AH49" s="104" t="str">
        <f t="shared" si="238"/>
        <v/>
      </c>
      <c r="AI49" s="104" t="str">
        <f t="shared" si="239"/>
        <v/>
      </c>
      <c r="AJ49" s="105" t="str">
        <f t="shared" si="240"/>
        <v/>
      </c>
      <c r="AK49" s="109" t="str">
        <f t="shared" si="241"/>
        <v/>
      </c>
      <c r="AL49" s="102"/>
      <c r="AM49" s="102"/>
      <c r="AN49" s="104" t="str">
        <f t="shared" si="242"/>
        <v/>
      </c>
      <c r="AO49" s="102"/>
      <c r="AP49" s="104" t="str">
        <f t="shared" si="243"/>
        <v/>
      </c>
      <c r="AQ49" s="102"/>
      <c r="AR49" s="102"/>
      <c r="AS49" s="104" t="str">
        <f t="shared" si="244"/>
        <v/>
      </c>
      <c r="AT49" s="102"/>
      <c r="AU49" s="104" t="str">
        <f t="shared" si="245"/>
        <v/>
      </c>
      <c r="AV49" s="102"/>
      <c r="AW49" s="102"/>
      <c r="AX49" s="104" t="str">
        <f t="shared" si="246"/>
        <v/>
      </c>
      <c r="AY49" s="102"/>
      <c r="AZ49" s="104" t="str">
        <f t="shared" si="247"/>
        <v/>
      </c>
      <c r="BA49" s="102"/>
      <c r="BB49" s="102"/>
      <c r="BC49" s="104" t="str">
        <f t="shared" si="248"/>
        <v/>
      </c>
      <c r="BD49" s="102"/>
      <c r="BE49" s="104" t="str">
        <f t="shared" si="249"/>
        <v/>
      </c>
      <c r="BF49" s="102"/>
      <c r="BG49" s="102"/>
      <c r="BH49" s="104" t="str">
        <f t="shared" si="250"/>
        <v/>
      </c>
      <c r="BI49" s="102"/>
      <c r="BJ49" s="104" t="str">
        <f t="shared" si="251"/>
        <v/>
      </c>
      <c r="BK49" s="104" t="str">
        <f t="shared" si="252"/>
        <v/>
      </c>
      <c r="BL49" s="104" t="str">
        <f t="shared" si="253"/>
        <v/>
      </c>
      <c r="BM49" s="104" t="str">
        <f t="shared" si="254"/>
        <v/>
      </c>
      <c r="BN49" s="104" t="str">
        <f t="shared" si="255"/>
        <v/>
      </c>
      <c r="BO49" s="104" t="str">
        <f t="shared" si="256"/>
        <v/>
      </c>
      <c r="BP49" s="105" t="str">
        <f t="shared" si="257"/>
        <v/>
      </c>
      <c r="BQ49" s="109" t="str">
        <f t="shared" si="258"/>
        <v/>
      </c>
      <c r="BR49" s="102"/>
      <c r="BS49" s="102"/>
      <c r="BT49" s="104" t="str">
        <f t="shared" si="259"/>
        <v/>
      </c>
      <c r="BU49" s="102"/>
      <c r="BV49" s="104" t="str">
        <f t="shared" si="260"/>
        <v/>
      </c>
      <c r="BW49" s="102"/>
      <c r="BX49" s="102"/>
      <c r="BY49" s="104" t="str">
        <f t="shared" si="261"/>
        <v/>
      </c>
      <c r="BZ49" s="102"/>
      <c r="CA49" s="104" t="str">
        <f t="shared" si="262"/>
        <v/>
      </c>
      <c r="CB49" s="102"/>
      <c r="CC49" s="102"/>
      <c r="CD49" s="104" t="str">
        <f t="shared" si="263"/>
        <v/>
      </c>
      <c r="CE49" s="102"/>
      <c r="CF49" s="104" t="str">
        <f t="shared" si="264"/>
        <v/>
      </c>
      <c r="CG49" s="102"/>
      <c r="CH49" s="102"/>
      <c r="CI49" s="104" t="str">
        <f t="shared" si="265"/>
        <v/>
      </c>
      <c r="CJ49" s="102"/>
      <c r="CK49" s="104" t="str">
        <f t="shared" si="266"/>
        <v/>
      </c>
      <c r="CL49" s="102"/>
      <c r="CM49" s="102"/>
      <c r="CN49" s="104" t="str">
        <f t="shared" si="267"/>
        <v/>
      </c>
      <c r="CO49" s="102"/>
      <c r="CP49" s="104" t="str">
        <f t="shared" si="268"/>
        <v/>
      </c>
      <c r="CQ49" s="104" t="str">
        <f t="shared" si="269"/>
        <v/>
      </c>
      <c r="CR49" s="104" t="str">
        <f t="shared" si="270"/>
        <v/>
      </c>
      <c r="CS49" s="104" t="str">
        <f t="shared" si="271"/>
        <v/>
      </c>
      <c r="CT49" s="104" t="str">
        <f t="shared" si="272"/>
        <v/>
      </c>
      <c r="CU49" s="104" t="str">
        <f t="shared" si="273"/>
        <v/>
      </c>
      <c r="CV49" s="105" t="str">
        <f t="shared" si="274"/>
        <v/>
      </c>
      <c r="CW49" s="109" t="str">
        <f t="shared" si="275"/>
        <v/>
      </c>
      <c r="CX49" s="102"/>
      <c r="CY49" s="102"/>
      <c r="CZ49" s="104" t="str">
        <f t="shared" si="276"/>
        <v/>
      </c>
      <c r="DA49" s="102"/>
      <c r="DB49" s="104" t="str">
        <f t="shared" si="277"/>
        <v/>
      </c>
      <c r="DC49" s="102"/>
      <c r="DD49" s="102"/>
      <c r="DE49" s="104" t="str">
        <f t="shared" si="278"/>
        <v/>
      </c>
      <c r="DF49" s="102"/>
      <c r="DG49" s="104" t="str">
        <f t="shared" si="279"/>
        <v/>
      </c>
      <c r="DH49" s="102"/>
      <c r="DI49" s="102"/>
      <c r="DJ49" s="104" t="str">
        <f t="shared" si="280"/>
        <v/>
      </c>
      <c r="DK49" s="102"/>
      <c r="DL49" s="104" t="str">
        <f t="shared" si="281"/>
        <v/>
      </c>
      <c r="DM49" s="102"/>
      <c r="DN49" s="102"/>
      <c r="DO49" s="104" t="str">
        <f t="shared" si="282"/>
        <v/>
      </c>
      <c r="DP49" s="102"/>
      <c r="DQ49" s="104" t="str">
        <f t="shared" si="283"/>
        <v/>
      </c>
      <c r="DR49" s="102"/>
      <c r="DS49" s="102"/>
      <c r="DT49" s="104" t="str">
        <f t="shared" si="284"/>
        <v/>
      </c>
      <c r="DU49" s="102"/>
      <c r="DV49" s="104" t="str">
        <f t="shared" si="285"/>
        <v/>
      </c>
      <c r="DW49" s="104" t="str">
        <f t="shared" si="286"/>
        <v/>
      </c>
      <c r="DX49" s="104" t="str">
        <f t="shared" si="287"/>
        <v/>
      </c>
      <c r="DY49" s="104" t="str">
        <f t="shared" si="288"/>
        <v/>
      </c>
      <c r="DZ49" s="104" t="str">
        <f t="shared" si="289"/>
        <v/>
      </c>
      <c r="EA49" s="104" t="str">
        <f t="shared" si="290"/>
        <v/>
      </c>
      <c r="EB49" s="105" t="str">
        <f t="shared" si="291"/>
        <v/>
      </c>
      <c r="EC49" s="109" t="str">
        <f t="shared" si="292"/>
        <v/>
      </c>
      <c r="ED49" s="102"/>
      <c r="EE49" s="102"/>
      <c r="EF49" s="104" t="str">
        <f t="shared" si="293"/>
        <v/>
      </c>
      <c r="EG49" s="102"/>
      <c r="EH49" s="104" t="str">
        <f t="shared" si="294"/>
        <v/>
      </c>
      <c r="EI49" s="102"/>
      <c r="EJ49" s="102"/>
      <c r="EK49" s="104" t="str">
        <f t="shared" si="295"/>
        <v/>
      </c>
      <c r="EL49" s="102"/>
      <c r="EM49" s="104" t="str">
        <f t="shared" si="296"/>
        <v/>
      </c>
      <c r="EN49" s="102"/>
      <c r="EO49" s="102"/>
      <c r="EP49" s="104" t="str">
        <f t="shared" si="297"/>
        <v/>
      </c>
      <c r="EQ49" s="102"/>
      <c r="ER49" s="104" t="str">
        <f t="shared" si="298"/>
        <v/>
      </c>
      <c r="ES49" s="102"/>
      <c r="ET49" s="102"/>
      <c r="EU49" s="104" t="str">
        <f t="shared" si="299"/>
        <v/>
      </c>
      <c r="EV49" s="102"/>
      <c r="EW49" s="104" t="str">
        <f t="shared" si="300"/>
        <v/>
      </c>
      <c r="EX49" s="102"/>
      <c r="EY49" s="102"/>
      <c r="EZ49" s="104" t="str">
        <f t="shared" si="301"/>
        <v/>
      </c>
      <c r="FA49" s="102"/>
      <c r="FB49" s="104" t="str">
        <f t="shared" si="302"/>
        <v/>
      </c>
      <c r="FC49" s="104" t="str">
        <f t="shared" si="303"/>
        <v/>
      </c>
      <c r="FD49" s="104" t="str">
        <f t="shared" si="304"/>
        <v/>
      </c>
      <c r="FE49" s="104" t="str">
        <f t="shared" si="305"/>
        <v/>
      </c>
      <c r="FF49" s="104" t="str">
        <f t="shared" si="306"/>
        <v/>
      </c>
      <c r="FG49" s="104" t="str">
        <f t="shared" si="307"/>
        <v/>
      </c>
      <c r="FH49" s="105" t="str">
        <f t="shared" si="308"/>
        <v/>
      </c>
      <c r="FI49" s="109" t="str">
        <f t="shared" si="309"/>
        <v/>
      </c>
      <c r="FJ49" s="102"/>
      <c r="FK49" s="102"/>
      <c r="FL49" s="104" t="str">
        <f t="shared" si="310"/>
        <v/>
      </c>
      <c r="FM49" s="102"/>
      <c r="FN49" s="104" t="str">
        <f t="shared" si="311"/>
        <v/>
      </c>
      <c r="FO49" s="102"/>
      <c r="FP49" s="102"/>
      <c r="FQ49" s="104" t="str">
        <f t="shared" si="312"/>
        <v/>
      </c>
      <c r="FR49" s="102"/>
      <c r="FS49" s="104" t="str">
        <f t="shared" si="313"/>
        <v/>
      </c>
      <c r="FT49" s="102"/>
      <c r="FU49" s="102"/>
      <c r="FV49" s="104" t="str">
        <f t="shared" si="314"/>
        <v/>
      </c>
      <c r="FW49" s="102"/>
      <c r="FX49" s="104" t="str">
        <f t="shared" si="315"/>
        <v/>
      </c>
      <c r="FY49" s="102"/>
      <c r="FZ49" s="102"/>
      <c r="GA49" s="104" t="str">
        <f t="shared" si="316"/>
        <v/>
      </c>
      <c r="GB49" s="102"/>
      <c r="GC49" s="104" t="str">
        <f t="shared" si="317"/>
        <v/>
      </c>
      <c r="GD49" s="102"/>
      <c r="GE49" s="102"/>
      <c r="GF49" s="104" t="str">
        <f t="shared" si="318"/>
        <v/>
      </c>
      <c r="GG49" s="102"/>
      <c r="GH49" s="104" t="str">
        <f t="shared" si="319"/>
        <v/>
      </c>
      <c r="GI49" s="104" t="str">
        <f t="shared" si="320"/>
        <v/>
      </c>
      <c r="GJ49" s="104" t="str">
        <f t="shared" si="321"/>
        <v/>
      </c>
      <c r="GK49" s="104" t="str">
        <f t="shared" si="322"/>
        <v/>
      </c>
      <c r="GL49" s="104" t="str">
        <f t="shared" si="323"/>
        <v/>
      </c>
      <c r="GM49" s="104" t="str">
        <f t="shared" si="324"/>
        <v/>
      </c>
      <c r="GN49" s="105" t="str">
        <f t="shared" si="325"/>
        <v/>
      </c>
      <c r="GO49" s="109" t="str">
        <f t="shared" si="326"/>
        <v/>
      </c>
      <c r="GP49" s="102"/>
      <c r="GQ49" s="102"/>
      <c r="GR49" s="104" t="str">
        <f t="shared" si="327"/>
        <v/>
      </c>
      <c r="GS49" s="102"/>
      <c r="GT49" s="104" t="str">
        <f t="shared" si="328"/>
        <v/>
      </c>
      <c r="GU49" s="102"/>
      <c r="GV49" s="102"/>
      <c r="GW49" s="104" t="str">
        <f t="shared" si="329"/>
        <v/>
      </c>
      <c r="GX49" s="102"/>
      <c r="GY49" s="104" t="str">
        <f t="shared" si="330"/>
        <v/>
      </c>
      <c r="GZ49" s="102"/>
      <c r="HA49" s="102"/>
      <c r="HB49" s="104" t="str">
        <f t="shared" si="331"/>
        <v/>
      </c>
      <c r="HC49" s="102"/>
      <c r="HD49" s="104" t="str">
        <f t="shared" si="332"/>
        <v/>
      </c>
      <c r="HE49" s="102"/>
      <c r="HF49" s="102"/>
      <c r="HG49" s="104" t="str">
        <f t="shared" si="333"/>
        <v/>
      </c>
      <c r="HH49" s="102"/>
      <c r="HI49" s="104" t="str">
        <f t="shared" si="334"/>
        <v/>
      </c>
      <c r="HJ49" s="102"/>
      <c r="HK49" s="102"/>
      <c r="HL49" s="104" t="str">
        <f t="shared" si="335"/>
        <v/>
      </c>
      <c r="HM49" s="102"/>
      <c r="HN49" s="104" t="str">
        <f t="shared" si="336"/>
        <v/>
      </c>
      <c r="HO49" s="104" t="str">
        <f t="shared" si="337"/>
        <v/>
      </c>
      <c r="HP49" s="104" t="str">
        <f t="shared" si="338"/>
        <v/>
      </c>
      <c r="HQ49" s="104" t="str">
        <f t="shared" si="339"/>
        <v/>
      </c>
      <c r="HR49" s="104" t="str">
        <f t="shared" si="340"/>
        <v/>
      </c>
      <c r="HS49" s="104" t="str">
        <f t="shared" si="341"/>
        <v/>
      </c>
      <c r="HT49" s="105" t="str">
        <f t="shared" si="342"/>
        <v/>
      </c>
      <c r="HU49" s="109" t="str">
        <f t="shared" si="343"/>
        <v/>
      </c>
      <c r="HV49" s="102"/>
      <c r="HW49" s="102"/>
      <c r="HX49" s="104" t="str">
        <f t="shared" si="344"/>
        <v/>
      </c>
      <c r="HY49" s="102"/>
      <c r="HZ49" s="104" t="str">
        <f t="shared" si="345"/>
        <v/>
      </c>
      <c r="IA49" s="102"/>
      <c r="IB49" s="102"/>
      <c r="IC49" s="104" t="str">
        <f t="shared" si="346"/>
        <v/>
      </c>
      <c r="ID49" s="102"/>
      <c r="IE49" s="104" t="str">
        <f t="shared" si="347"/>
        <v/>
      </c>
      <c r="IF49" s="102"/>
      <c r="IG49" s="102"/>
      <c r="IH49" s="104" t="str">
        <f t="shared" si="348"/>
        <v/>
      </c>
      <c r="II49" s="102"/>
      <c r="IJ49" s="104" t="str">
        <f t="shared" si="349"/>
        <v/>
      </c>
      <c r="IK49" s="102"/>
      <c r="IL49" s="102"/>
      <c r="IM49" s="104" t="str">
        <f t="shared" si="350"/>
        <v/>
      </c>
      <c r="IN49" s="102"/>
      <c r="IO49" s="104" t="str">
        <f t="shared" si="351"/>
        <v/>
      </c>
      <c r="IP49" s="102"/>
      <c r="IQ49" s="102"/>
      <c r="IR49" s="104" t="str">
        <f t="shared" si="352"/>
        <v/>
      </c>
      <c r="IS49" s="102"/>
      <c r="IT49" s="104" t="str">
        <f t="shared" si="353"/>
        <v/>
      </c>
      <c r="IU49" s="104" t="str">
        <f t="shared" si="354"/>
        <v/>
      </c>
      <c r="IV49" s="104" t="str">
        <f t="shared" si="355"/>
        <v/>
      </c>
      <c r="IW49" s="104" t="str">
        <f t="shared" si="356"/>
        <v/>
      </c>
      <c r="IX49" s="104" t="str">
        <f t="shared" si="357"/>
        <v/>
      </c>
      <c r="IY49" s="104" t="str">
        <f t="shared" si="358"/>
        <v/>
      </c>
      <c r="IZ49" s="105" t="str">
        <f t="shared" si="359"/>
        <v/>
      </c>
      <c r="JA49" s="109" t="str">
        <f t="shared" si="360"/>
        <v/>
      </c>
      <c r="JB49" s="102"/>
      <c r="JC49" s="102"/>
      <c r="JD49" s="104" t="str">
        <f t="shared" si="361"/>
        <v/>
      </c>
      <c r="JE49" s="102"/>
      <c r="JF49" s="104" t="str">
        <f t="shared" si="362"/>
        <v/>
      </c>
      <c r="JG49" s="102"/>
      <c r="JH49" s="102"/>
      <c r="JI49" s="104" t="str">
        <f t="shared" si="363"/>
        <v/>
      </c>
      <c r="JJ49" s="102"/>
      <c r="JK49" s="104" t="str">
        <f t="shared" si="364"/>
        <v/>
      </c>
      <c r="JL49" s="102"/>
      <c r="JM49" s="102"/>
      <c r="JN49" s="104" t="str">
        <f t="shared" si="365"/>
        <v/>
      </c>
      <c r="JO49" s="102"/>
      <c r="JP49" s="104" t="str">
        <f t="shared" si="366"/>
        <v/>
      </c>
      <c r="JQ49" s="102"/>
      <c r="JR49" s="102"/>
      <c r="JS49" s="104" t="str">
        <f t="shared" si="367"/>
        <v/>
      </c>
      <c r="JT49" s="102"/>
      <c r="JU49" s="104" t="str">
        <f t="shared" si="368"/>
        <v/>
      </c>
      <c r="JV49" s="102"/>
      <c r="JW49" s="102"/>
      <c r="JX49" s="104" t="str">
        <f t="shared" si="369"/>
        <v/>
      </c>
      <c r="JY49" s="102"/>
      <c r="JZ49" s="104" t="str">
        <f t="shared" si="370"/>
        <v/>
      </c>
      <c r="KA49" s="104" t="str">
        <f t="shared" si="371"/>
        <v/>
      </c>
      <c r="KB49" s="104" t="str">
        <f t="shared" si="372"/>
        <v/>
      </c>
      <c r="KC49" s="104" t="str">
        <f t="shared" si="373"/>
        <v/>
      </c>
      <c r="KD49" s="104" t="str">
        <f t="shared" si="374"/>
        <v/>
      </c>
      <c r="KE49" s="104" t="str">
        <f t="shared" si="375"/>
        <v/>
      </c>
      <c r="KF49" s="105" t="str">
        <f t="shared" si="376"/>
        <v/>
      </c>
      <c r="KG49" s="109" t="str">
        <f t="shared" si="377"/>
        <v/>
      </c>
      <c r="KH49" s="102"/>
      <c r="KI49" s="102"/>
      <c r="KJ49" s="104" t="str">
        <f t="shared" si="378"/>
        <v/>
      </c>
      <c r="KK49" s="102"/>
      <c r="KL49" s="104" t="str">
        <f t="shared" si="379"/>
        <v/>
      </c>
      <c r="KM49" s="102"/>
      <c r="KN49" s="102"/>
      <c r="KO49" s="104" t="str">
        <f t="shared" si="380"/>
        <v/>
      </c>
      <c r="KP49" s="102"/>
      <c r="KQ49" s="104" t="str">
        <f t="shared" si="381"/>
        <v/>
      </c>
      <c r="KR49" s="102"/>
      <c r="KS49" s="102"/>
      <c r="KT49" s="104" t="str">
        <f t="shared" si="382"/>
        <v/>
      </c>
      <c r="KU49" s="102"/>
      <c r="KV49" s="104" t="str">
        <f t="shared" si="383"/>
        <v/>
      </c>
      <c r="KW49" s="102"/>
      <c r="KX49" s="102"/>
      <c r="KY49" s="104" t="str">
        <f t="shared" si="384"/>
        <v/>
      </c>
      <c r="KZ49" s="102"/>
      <c r="LA49" s="104" t="str">
        <f t="shared" si="385"/>
        <v/>
      </c>
      <c r="LB49" s="102"/>
      <c r="LC49" s="102"/>
      <c r="LD49" s="104" t="str">
        <f t="shared" si="386"/>
        <v/>
      </c>
      <c r="LE49" s="102"/>
      <c r="LF49" s="104" t="str">
        <f t="shared" si="387"/>
        <v/>
      </c>
      <c r="LG49" s="104" t="str">
        <f t="shared" si="388"/>
        <v/>
      </c>
      <c r="LH49" s="104" t="str">
        <f t="shared" si="389"/>
        <v/>
      </c>
      <c r="LI49" s="104" t="str">
        <f t="shared" si="390"/>
        <v/>
      </c>
      <c r="LJ49" s="104" t="str">
        <f t="shared" si="391"/>
        <v/>
      </c>
      <c r="LK49" s="104" t="str">
        <f t="shared" si="392"/>
        <v/>
      </c>
      <c r="LL49" s="105" t="str">
        <f t="shared" si="393"/>
        <v/>
      </c>
      <c r="LM49" s="109" t="str">
        <f t="shared" si="394"/>
        <v/>
      </c>
      <c r="LN49" s="102"/>
      <c r="LO49" s="102"/>
      <c r="LP49" s="104" t="str">
        <f t="shared" si="395"/>
        <v/>
      </c>
      <c r="LQ49" s="102"/>
      <c r="LR49" s="104" t="str">
        <f t="shared" si="396"/>
        <v/>
      </c>
      <c r="LS49" s="102"/>
      <c r="LT49" s="102"/>
      <c r="LU49" s="104" t="str">
        <f t="shared" si="397"/>
        <v/>
      </c>
      <c r="LV49" s="102"/>
      <c r="LW49" s="104" t="str">
        <f t="shared" si="398"/>
        <v/>
      </c>
      <c r="LX49" s="102"/>
      <c r="LY49" s="102"/>
      <c r="LZ49" s="104" t="str">
        <f t="shared" si="399"/>
        <v/>
      </c>
      <c r="MA49" s="102"/>
      <c r="MB49" s="104" t="str">
        <f t="shared" si="400"/>
        <v/>
      </c>
      <c r="MC49" s="102"/>
      <c r="MD49" s="102"/>
      <c r="ME49" s="104" t="str">
        <f t="shared" si="401"/>
        <v/>
      </c>
      <c r="MF49" s="102"/>
      <c r="MG49" s="104" t="str">
        <f t="shared" si="402"/>
        <v/>
      </c>
      <c r="MH49" s="102"/>
      <c r="MI49" s="102"/>
      <c r="MJ49" s="104" t="str">
        <f t="shared" si="403"/>
        <v/>
      </c>
      <c r="MK49" s="102"/>
      <c r="ML49" s="104" t="str">
        <f t="shared" si="404"/>
        <v/>
      </c>
      <c r="MM49" s="104" t="str">
        <f t="shared" si="405"/>
        <v/>
      </c>
      <c r="MN49" s="104" t="str">
        <f t="shared" si="406"/>
        <v/>
      </c>
      <c r="MO49" s="104" t="str">
        <f t="shared" si="407"/>
        <v/>
      </c>
      <c r="MP49" s="104" t="str">
        <f t="shared" si="408"/>
        <v/>
      </c>
      <c r="MQ49" s="104" t="str">
        <f t="shared" si="409"/>
        <v/>
      </c>
      <c r="MR49" s="105" t="str">
        <f t="shared" si="410"/>
        <v/>
      </c>
      <c r="MS49" s="109" t="str">
        <f t="shared" si="411"/>
        <v/>
      </c>
      <c r="MT49" s="102"/>
      <c r="MU49" s="102"/>
      <c r="MV49" s="104" t="str">
        <f t="shared" si="412"/>
        <v/>
      </c>
      <c r="MW49" s="102"/>
      <c r="MX49" s="104" t="str">
        <f t="shared" si="413"/>
        <v/>
      </c>
      <c r="MY49" s="102"/>
      <c r="MZ49" s="102"/>
      <c r="NA49" s="104" t="str">
        <f t="shared" si="414"/>
        <v/>
      </c>
      <c r="NB49" s="102"/>
      <c r="NC49" s="104" t="str">
        <f t="shared" si="415"/>
        <v/>
      </c>
      <c r="ND49" s="102"/>
      <c r="NE49" s="102"/>
      <c r="NF49" s="104" t="str">
        <f t="shared" si="416"/>
        <v/>
      </c>
      <c r="NG49" s="102"/>
      <c r="NH49" s="104" t="str">
        <f t="shared" si="417"/>
        <v/>
      </c>
      <c r="NI49" s="102"/>
      <c r="NJ49" s="102"/>
      <c r="NK49" s="104" t="str">
        <f t="shared" si="418"/>
        <v/>
      </c>
      <c r="NL49" s="102"/>
      <c r="NM49" s="104" t="str">
        <f t="shared" si="419"/>
        <v/>
      </c>
      <c r="NN49" s="102"/>
      <c r="NO49" s="102"/>
      <c r="NP49" s="104" t="str">
        <f t="shared" si="420"/>
        <v/>
      </c>
      <c r="NQ49" s="102"/>
      <c r="NR49" s="104" t="str">
        <f t="shared" si="421"/>
        <v/>
      </c>
      <c r="NS49" s="104" t="str">
        <f t="shared" si="422"/>
        <v/>
      </c>
      <c r="NT49" s="104" t="str">
        <f t="shared" si="423"/>
        <v/>
      </c>
      <c r="NU49" s="104" t="str">
        <f t="shared" si="424"/>
        <v/>
      </c>
      <c r="NV49" s="104" t="str">
        <f t="shared" si="425"/>
        <v/>
      </c>
      <c r="NW49" s="104" t="str">
        <f t="shared" si="426"/>
        <v/>
      </c>
      <c r="NX49" s="105" t="str">
        <f t="shared" si="427"/>
        <v/>
      </c>
      <c r="NY49" s="109" t="str">
        <f t="shared" si="428"/>
        <v/>
      </c>
      <c r="OA49" s="104" t="str">
        <f t="shared" si="429"/>
        <v/>
      </c>
      <c r="OB49" s="104" t="str">
        <f t="shared" si="430"/>
        <v/>
      </c>
      <c r="OC49" s="104" t="str">
        <f t="shared" si="431"/>
        <v/>
      </c>
      <c r="OD49" s="104" t="str">
        <f t="shared" si="432"/>
        <v/>
      </c>
      <c r="OE49" s="104" t="str">
        <f t="shared" si="433"/>
        <v/>
      </c>
      <c r="OF49" s="104" t="str">
        <f t="shared" si="434"/>
        <v/>
      </c>
      <c r="OG49" s="104" t="str">
        <f t="shared" si="435"/>
        <v/>
      </c>
      <c r="OH49" s="104" t="str">
        <f t="shared" si="436"/>
        <v/>
      </c>
      <c r="OI49" s="104" t="str">
        <f t="shared" si="437"/>
        <v/>
      </c>
      <c r="OJ49" s="104" t="str">
        <f t="shared" si="438"/>
        <v/>
      </c>
      <c r="OK49" s="104" t="str">
        <f t="shared" si="439"/>
        <v/>
      </c>
      <c r="OL49" s="104" t="str">
        <f t="shared" si="440"/>
        <v/>
      </c>
      <c r="OM49" s="134"/>
      <c r="ON49" s="104" t="str">
        <f t="shared" si="441"/>
        <v/>
      </c>
      <c r="OO49" s="104" t="str">
        <f t="shared" si="442"/>
        <v/>
      </c>
      <c r="OP49" s="104" t="str">
        <f t="shared" si="443"/>
        <v/>
      </c>
      <c r="OQ49" s="104" t="str">
        <f t="shared" si="444"/>
        <v/>
      </c>
      <c r="OR49" s="105" t="str">
        <f t="shared" si="445"/>
        <v/>
      </c>
      <c r="OS49" s="105" t="str">
        <f t="shared" si="446"/>
        <v/>
      </c>
      <c r="OT49" s="134"/>
      <c r="OU49" s="109" t="str">
        <f t="shared" si="447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4"/>
        <v>31</v>
      </c>
      <c r="B50" s="195"/>
      <c r="C50" s="195"/>
      <c r="D50" s="195"/>
      <c r="E50" s="196"/>
      <c r="F50" s="102"/>
      <c r="G50" s="102"/>
      <c r="H50" s="104" t="str">
        <f t="shared" si="225"/>
        <v/>
      </c>
      <c r="I50" s="102"/>
      <c r="J50" s="104" t="str">
        <f t="shared" si="226"/>
        <v/>
      </c>
      <c r="K50" s="102"/>
      <c r="L50" s="102"/>
      <c r="M50" s="104" t="str">
        <f t="shared" si="227"/>
        <v/>
      </c>
      <c r="N50" s="102"/>
      <c r="O50" s="104" t="str">
        <f t="shared" si="228"/>
        <v/>
      </c>
      <c r="P50" s="102"/>
      <c r="Q50" s="102"/>
      <c r="R50" s="104" t="str">
        <f t="shared" si="229"/>
        <v/>
      </c>
      <c r="S50" s="102"/>
      <c r="T50" s="104" t="str">
        <f t="shared" si="230"/>
        <v/>
      </c>
      <c r="U50" s="102"/>
      <c r="V50" s="102"/>
      <c r="W50" s="104" t="str">
        <f t="shared" si="231"/>
        <v/>
      </c>
      <c r="X50" s="102"/>
      <c r="Y50" s="104" t="str">
        <f t="shared" si="232"/>
        <v/>
      </c>
      <c r="Z50" s="102"/>
      <c r="AA50" s="102"/>
      <c r="AB50" s="104" t="str">
        <f t="shared" si="233"/>
        <v/>
      </c>
      <c r="AC50" s="102"/>
      <c r="AD50" s="104" t="str">
        <f t="shared" si="234"/>
        <v/>
      </c>
      <c r="AE50" s="104" t="str">
        <f t="shared" si="235"/>
        <v/>
      </c>
      <c r="AF50" s="104" t="str">
        <f t="shared" si="236"/>
        <v/>
      </c>
      <c r="AG50" s="104" t="str">
        <f t="shared" si="237"/>
        <v/>
      </c>
      <c r="AH50" s="104" t="str">
        <f t="shared" si="238"/>
        <v/>
      </c>
      <c r="AI50" s="104" t="str">
        <f t="shared" si="239"/>
        <v/>
      </c>
      <c r="AJ50" s="105" t="str">
        <f t="shared" si="240"/>
        <v/>
      </c>
      <c r="AK50" s="109" t="str">
        <f t="shared" si="241"/>
        <v/>
      </c>
      <c r="AL50" s="102"/>
      <c r="AM50" s="102"/>
      <c r="AN50" s="104" t="str">
        <f t="shared" si="242"/>
        <v/>
      </c>
      <c r="AO50" s="102"/>
      <c r="AP50" s="104" t="str">
        <f t="shared" si="243"/>
        <v/>
      </c>
      <c r="AQ50" s="102"/>
      <c r="AR50" s="102"/>
      <c r="AS50" s="104" t="str">
        <f t="shared" si="244"/>
        <v/>
      </c>
      <c r="AT50" s="102"/>
      <c r="AU50" s="104" t="str">
        <f t="shared" si="245"/>
        <v/>
      </c>
      <c r="AV50" s="102"/>
      <c r="AW50" s="102"/>
      <c r="AX50" s="104" t="str">
        <f t="shared" si="246"/>
        <v/>
      </c>
      <c r="AY50" s="102"/>
      <c r="AZ50" s="104" t="str">
        <f t="shared" si="247"/>
        <v/>
      </c>
      <c r="BA50" s="102"/>
      <c r="BB50" s="102"/>
      <c r="BC50" s="104" t="str">
        <f t="shared" si="248"/>
        <v/>
      </c>
      <c r="BD50" s="102"/>
      <c r="BE50" s="104" t="str">
        <f t="shared" si="249"/>
        <v/>
      </c>
      <c r="BF50" s="102"/>
      <c r="BG50" s="102"/>
      <c r="BH50" s="104" t="str">
        <f t="shared" si="250"/>
        <v/>
      </c>
      <c r="BI50" s="102"/>
      <c r="BJ50" s="104" t="str">
        <f t="shared" si="251"/>
        <v/>
      </c>
      <c r="BK50" s="104" t="str">
        <f t="shared" si="252"/>
        <v/>
      </c>
      <c r="BL50" s="104" t="str">
        <f t="shared" si="253"/>
        <v/>
      </c>
      <c r="BM50" s="104" t="str">
        <f t="shared" si="254"/>
        <v/>
      </c>
      <c r="BN50" s="104" t="str">
        <f t="shared" si="255"/>
        <v/>
      </c>
      <c r="BO50" s="104" t="str">
        <f t="shared" si="256"/>
        <v/>
      </c>
      <c r="BP50" s="105" t="str">
        <f t="shared" si="257"/>
        <v/>
      </c>
      <c r="BQ50" s="109" t="str">
        <f t="shared" si="258"/>
        <v/>
      </c>
      <c r="BR50" s="102"/>
      <c r="BS50" s="102"/>
      <c r="BT50" s="104" t="str">
        <f t="shared" si="259"/>
        <v/>
      </c>
      <c r="BU50" s="102"/>
      <c r="BV50" s="104" t="str">
        <f t="shared" si="260"/>
        <v/>
      </c>
      <c r="BW50" s="102"/>
      <c r="BX50" s="102"/>
      <c r="BY50" s="104" t="str">
        <f t="shared" si="261"/>
        <v/>
      </c>
      <c r="BZ50" s="102"/>
      <c r="CA50" s="104" t="str">
        <f t="shared" si="262"/>
        <v/>
      </c>
      <c r="CB50" s="102"/>
      <c r="CC50" s="102"/>
      <c r="CD50" s="104" t="str">
        <f t="shared" si="263"/>
        <v/>
      </c>
      <c r="CE50" s="102"/>
      <c r="CF50" s="104" t="str">
        <f t="shared" si="264"/>
        <v/>
      </c>
      <c r="CG50" s="102"/>
      <c r="CH50" s="102"/>
      <c r="CI50" s="104" t="str">
        <f t="shared" si="265"/>
        <v/>
      </c>
      <c r="CJ50" s="102"/>
      <c r="CK50" s="104" t="str">
        <f t="shared" si="266"/>
        <v/>
      </c>
      <c r="CL50" s="102"/>
      <c r="CM50" s="102"/>
      <c r="CN50" s="104" t="str">
        <f t="shared" si="267"/>
        <v/>
      </c>
      <c r="CO50" s="102"/>
      <c r="CP50" s="104" t="str">
        <f t="shared" si="268"/>
        <v/>
      </c>
      <c r="CQ50" s="104" t="str">
        <f t="shared" si="269"/>
        <v/>
      </c>
      <c r="CR50" s="104" t="str">
        <f t="shared" si="270"/>
        <v/>
      </c>
      <c r="CS50" s="104" t="str">
        <f t="shared" si="271"/>
        <v/>
      </c>
      <c r="CT50" s="104" t="str">
        <f t="shared" si="272"/>
        <v/>
      </c>
      <c r="CU50" s="104" t="str">
        <f t="shared" si="273"/>
        <v/>
      </c>
      <c r="CV50" s="105" t="str">
        <f t="shared" si="274"/>
        <v/>
      </c>
      <c r="CW50" s="109" t="str">
        <f t="shared" si="275"/>
        <v/>
      </c>
      <c r="CX50" s="102"/>
      <c r="CY50" s="102"/>
      <c r="CZ50" s="104" t="str">
        <f t="shared" si="276"/>
        <v/>
      </c>
      <c r="DA50" s="102"/>
      <c r="DB50" s="104" t="str">
        <f t="shared" si="277"/>
        <v/>
      </c>
      <c r="DC50" s="102"/>
      <c r="DD50" s="102"/>
      <c r="DE50" s="104" t="str">
        <f t="shared" si="278"/>
        <v/>
      </c>
      <c r="DF50" s="102"/>
      <c r="DG50" s="104" t="str">
        <f t="shared" si="279"/>
        <v/>
      </c>
      <c r="DH50" s="102"/>
      <c r="DI50" s="102"/>
      <c r="DJ50" s="104" t="str">
        <f t="shared" si="280"/>
        <v/>
      </c>
      <c r="DK50" s="102"/>
      <c r="DL50" s="104" t="str">
        <f t="shared" si="281"/>
        <v/>
      </c>
      <c r="DM50" s="102"/>
      <c r="DN50" s="102"/>
      <c r="DO50" s="104" t="str">
        <f t="shared" si="282"/>
        <v/>
      </c>
      <c r="DP50" s="102"/>
      <c r="DQ50" s="104" t="str">
        <f t="shared" si="283"/>
        <v/>
      </c>
      <c r="DR50" s="102"/>
      <c r="DS50" s="102"/>
      <c r="DT50" s="104" t="str">
        <f t="shared" si="284"/>
        <v/>
      </c>
      <c r="DU50" s="102"/>
      <c r="DV50" s="104" t="str">
        <f t="shared" si="285"/>
        <v/>
      </c>
      <c r="DW50" s="104" t="str">
        <f t="shared" si="286"/>
        <v/>
      </c>
      <c r="DX50" s="104" t="str">
        <f t="shared" si="287"/>
        <v/>
      </c>
      <c r="DY50" s="104" t="str">
        <f t="shared" si="288"/>
        <v/>
      </c>
      <c r="DZ50" s="104" t="str">
        <f t="shared" si="289"/>
        <v/>
      </c>
      <c r="EA50" s="104" t="str">
        <f t="shared" si="290"/>
        <v/>
      </c>
      <c r="EB50" s="105" t="str">
        <f t="shared" si="291"/>
        <v/>
      </c>
      <c r="EC50" s="109" t="str">
        <f t="shared" si="292"/>
        <v/>
      </c>
      <c r="ED50" s="102"/>
      <c r="EE50" s="102"/>
      <c r="EF50" s="104" t="str">
        <f t="shared" si="293"/>
        <v/>
      </c>
      <c r="EG50" s="102"/>
      <c r="EH50" s="104" t="str">
        <f t="shared" si="294"/>
        <v/>
      </c>
      <c r="EI50" s="102"/>
      <c r="EJ50" s="102"/>
      <c r="EK50" s="104" t="str">
        <f t="shared" si="295"/>
        <v/>
      </c>
      <c r="EL50" s="102"/>
      <c r="EM50" s="104" t="str">
        <f t="shared" si="296"/>
        <v/>
      </c>
      <c r="EN50" s="102"/>
      <c r="EO50" s="102"/>
      <c r="EP50" s="104" t="str">
        <f t="shared" si="297"/>
        <v/>
      </c>
      <c r="EQ50" s="102"/>
      <c r="ER50" s="104" t="str">
        <f t="shared" si="298"/>
        <v/>
      </c>
      <c r="ES50" s="102"/>
      <c r="ET50" s="102"/>
      <c r="EU50" s="104" t="str">
        <f t="shared" si="299"/>
        <v/>
      </c>
      <c r="EV50" s="102"/>
      <c r="EW50" s="104" t="str">
        <f t="shared" si="300"/>
        <v/>
      </c>
      <c r="EX50" s="102"/>
      <c r="EY50" s="102"/>
      <c r="EZ50" s="104" t="str">
        <f t="shared" si="301"/>
        <v/>
      </c>
      <c r="FA50" s="102"/>
      <c r="FB50" s="104" t="str">
        <f t="shared" si="302"/>
        <v/>
      </c>
      <c r="FC50" s="104" t="str">
        <f t="shared" si="303"/>
        <v/>
      </c>
      <c r="FD50" s="104" t="str">
        <f t="shared" si="304"/>
        <v/>
      </c>
      <c r="FE50" s="104" t="str">
        <f t="shared" si="305"/>
        <v/>
      </c>
      <c r="FF50" s="104" t="str">
        <f t="shared" si="306"/>
        <v/>
      </c>
      <c r="FG50" s="104" t="str">
        <f t="shared" si="307"/>
        <v/>
      </c>
      <c r="FH50" s="105" t="str">
        <f t="shared" si="308"/>
        <v/>
      </c>
      <c r="FI50" s="109" t="str">
        <f t="shared" si="309"/>
        <v/>
      </c>
      <c r="FJ50" s="102"/>
      <c r="FK50" s="102"/>
      <c r="FL50" s="104" t="str">
        <f t="shared" si="310"/>
        <v/>
      </c>
      <c r="FM50" s="102"/>
      <c r="FN50" s="104" t="str">
        <f t="shared" si="311"/>
        <v/>
      </c>
      <c r="FO50" s="102"/>
      <c r="FP50" s="102"/>
      <c r="FQ50" s="104" t="str">
        <f t="shared" si="312"/>
        <v/>
      </c>
      <c r="FR50" s="102"/>
      <c r="FS50" s="104" t="str">
        <f t="shared" si="313"/>
        <v/>
      </c>
      <c r="FT50" s="102"/>
      <c r="FU50" s="102"/>
      <c r="FV50" s="104" t="str">
        <f t="shared" si="314"/>
        <v/>
      </c>
      <c r="FW50" s="102"/>
      <c r="FX50" s="104" t="str">
        <f t="shared" si="315"/>
        <v/>
      </c>
      <c r="FY50" s="102"/>
      <c r="FZ50" s="102"/>
      <c r="GA50" s="104" t="str">
        <f t="shared" si="316"/>
        <v/>
      </c>
      <c r="GB50" s="102"/>
      <c r="GC50" s="104" t="str">
        <f t="shared" si="317"/>
        <v/>
      </c>
      <c r="GD50" s="102"/>
      <c r="GE50" s="102"/>
      <c r="GF50" s="104" t="str">
        <f t="shared" si="318"/>
        <v/>
      </c>
      <c r="GG50" s="102"/>
      <c r="GH50" s="104" t="str">
        <f t="shared" si="319"/>
        <v/>
      </c>
      <c r="GI50" s="104" t="str">
        <f t="shared" si="320"/>
        <v/>
      </c>
      <c r="GJ50" s="104" t="str">
        <f t="shared" si="321"/>
        <v/>
      </c>
      <c r="GK50" s="104" t="str">
        <f t="shared" si="322"/>
        <v/>
      </c>
      <c r="GL50" s="104" t="str">
        <f t="shared" si="323"/>
        <v/>
      </c>
      <c r="GM50" s="104" t="str">
        <f t="shared" si="324"/>
        <v/>
      </c>
      <c r="GN50" s="105" t="str">
        <f t="shared" si="325"/>
        <v/>
      </c>
      <c r="GO50" s="109" t="str">
        <f t="shared" si="326"/>
        <v/>
      </c>
      <c r="GP50" s="102"/>
      <c r="GQ50" s="102"/>
      <c r="GR50" s="104" t="str">
        <f t="shared" si="327"/>
        <v/>
      </c>
      <c r="GS50" s="102"/>
      <c r="GT50" s="104" t="str">
        <f t="shared" si="328"/>
        <v/>
      </c>
      <c r="GU50" s="102"/>
      <c r="GV50" s="102"/>
      <c r="GW50" s="104" t="str">
        <f t="shared" si="329"/>
        <v/>
      </c>
      <c r="GX50" s="102"/>
      <c r="GY50" s="104" t="str">
        <f t="shared" si="330"/>
        <v/>
      </c>
      <c r="GZ50" s="102"/>
      <c r="HA50" s="102"/>
      <c r="HB50" s="104" t="str">
        <f t="shared" si="331"/>
        <v/>
      </c>
      <c r="HC50" s="102"/>
      <c r="HD50" s="104" t="str">
        <f t="shared" si="332"/>
        <v/>
      </c>
      <c r="HE50" s="102"/>
      <c r="HF50" s="102"/>
      <c r="HG50" s="104" t="str">
        <f t="shared" si="333"/>
        <v/>
      </c>
      <c r="HH50" s="102"/>
      <c r="HI50" s="104" t="str">
        <f t="shared" si="334"/>
        <v/>
      </c>
      <c r="HJ50" s="102"/>
      <c r="HK50" s="102"/>
      <c r="HL50" s="104" t="str">
        <f t="shared" si="335"/>
        <v/>
      </c>
      <c r="HM50" s="102"/>
      <c r="HN50" s="104" t="str">
        <f t="shared" si="336"/>
        <v/>
      </c>
      <c r="HO50" s="104" t="str">
        <f t="shared" si="337"/>
        <v/>
      </c>
      <c r="HP50" s="104" t="str">
        <f t="shared" si="338"/>
        <v/>
      </c>
      <c r="HQ50" s="104" t="str">
        <f t="shared" si="339"/>
        <v/>
      </c>
      <c r="HR50" s="104" t="str">
        <f t="shared" si="340"/>
        <v/>
      </c>
      <c r="HS50" s="104" t="str">
        <f t="shared" si="341"/>
        <v/>
      </c>
      <c r="HT50" s="105" t="str">
        <f t="shared" si="342"/>
        <v/>
      </c>
      <c r="HU50" s="109" t="str">
        <f t="shared" si="343"/>
        <v/>
      </c>
      <c r="HV50" s="102"/>
      <c r="HW50" s="102"/>
      <c r="HX50" s="104" t="str">
        <f t="shared" si="344"/>
        <v/>
      </c>
      <c r="HY50" s="102"/>
      <c r="HZ50" s="104" t="str">
        <f t="shared" si="345"/>
        <v/>
      </c>
      <c r="IA50" s="102"/>
      <c r="IB50" s="102"/>
      <c r="IC50" s="104" t="str">
        <f t="shared" si="346"/>
        <v/>
      </c>
      <c r="ID50" s="102"/>
      <c r="IE50" s="104" t="str">
        <f t="shared" si="347"/>
        <v/>
      </c>
      <c r="IF50" s="102"/>
      <c r="IG50" s="102"/>
      <c r="IH50" s="104" t="str">
        <f t="shared" si="348"/>
        <v/>
      </c>
      <c r="II50" s="102"/>
      <c r="IJ50" s="104" t="str">
        <f t="shared" si="349"/>
        <v/>
      </c>
      <c r="IK50" s="102"/>
      <c r="IL50" s="102"/>
      <c r="IM50" s="104" t="str">
        <f t="shared" si="350"/>
        <v/>
      </c>
      <c r="IN50" s="102"/>
      <c r="IO50" s="104" t="str">
        <f t="shared" si="351"/>
        <v/>
      </c>
      <c r="IP50" s="102"/>
      <c r="IQ50" s="102"/>
      <c r="IR50" s="104" t="str">
        <f t="shared" si="352"/>
        <v/>
      </c>
      <c r="IS50" s="102"/>
      <c r="IT50" s="104" t="str">
        <f t="shared" si="353"/>
        <v/>
      </c>
      <c r="IU50" s="104" t="str">
        <f t="shared" si="354"/>
        <v/>
      </c>
      <c r="IV50" s="104" t="str">
        <f t="shared" si="355"/>
        <v/>
      </c>
      <c r="IW50" s="104" t="str">
        <f t="shared" si="356"/>
        <v/>
      </c>
      <c r="IX50" s="104" t="str">
        <f t="shared" si="357"/>
        <v/>
      </c>
      <c r="IY50" s="104" t="str">
        <f t="shared" si="358"/>
        <v/>
      </c>
      <c r="IZ50" s="105" t="str">
        <f t="shared" si="359"/>
        <v/>
      </c>
      <c r="JA50" s="109" t="str">
        <f t="shared" si="360"/>
        <v/>
      </c>
      <c r="JB50" s="102"/>
      <c r="JC50" s="102"/>
      <c r="JD50" s="104" t="str">
        <f t="shared" si="361"/>
        <v/>
      </c>
      <c r="JE50" s="102"/>
      <c r="JF50" s="104" t="str">
        <f t="shared" si="362"/>
        <v/>
      </c>
      <c r="JG50" s="102"/>
      <c r="JH50" s="102"/>
      <c r="JI50" s="104" t="str">
        <f t="shared" si="363"/>
        <v/>
      </c>
      <c r="JJ50" s="102"/>
      <c r="JK50" s="104" t="str">
        <f t="shared" si="364"/>
        <v/>
      </c>
      <c r="JL50" s="102"/>
      <c r="JM50" s="102"/>
      <c r="JN50" s="104" t="str">
        <f t="shared" si="365"/>
        <v/>
      </c>
      <c r="JO50" s="102"/>
      <c r="JP50" s="104" t="str">
        <f t="shared" si="366"/>
        <v/>
      </c>
      <c r="JQ50" s="102"/>
      <c r="JR50" s="102"/>
      <c r="JS50" s="104" t="str">
        <f t="shared" si="367"/>
        <v/>
      </c>
      <c r="JT50" s="102"/>
      <c r="JU50" s="104" t="str">
        <f t="shared" si="368"/>
        <v/>
      </c>
      <c r="JV50" s="102"/>
      <c r="JW50" s="102"/>
      <c r="JX50" s="104" t="str">
        <f t="shared" si="369"/>
        <v/>
      </c>
      <c r="JY50" s="102"/>
      <c r="JZ50" s="104" t="str">
        <f t="shared" si="370"/>
        <v/>
      </c>
      <c r="KA50" s="104" t="str">
        <f t="shared" si="371"/>
        <v/>
      </c>
      <c r="KB50" s="104" t="str">
        <f t="shared" si="372"/>
        <v/>
      </c>
      <c r="KC50" s="104" t="str">
        <f t="shared" si="373"/>
        <v/>
      </c>
      <c r="KD50" s="104" t="str">
        <f t="shared" si="374"/>
        <v/>
      </c>
      <c r="KE50" s="104" t="str">
        <f t="shared" si="375"/>
        <v/>
      </c>
      <c r="KF50" s="105" t="str">
        <f t="shared" si="376"/>
        <v/>
      </c>
      <c r="KG50" s="109" t="str">
        <f t="shared" si="377"/>
        <v/>
      </c>
      <c r="KH50" s="102"/>
      <c r="KI50" s="102"/>
      <c r="KJ50" s="104" t="str">
        <f t="shared" si="378"/>
        <v/>
      </c>
      <c r="KK50" s="102"/>
      <c r="KL50" s="104" t="str">
        <f t="shared" si="379"/>
        <v/>
      </c>
      <c r="KM50" s="102"/>
      <c r="KN50" s="102"/>
      <c r="KO50" s="104" t="str">
        <f t="shared" si="380"/>
        <v/>
      </c>
      <c r="KP50" s="102"/>
      <c r="KQ50" s="104" t="str">
        <f t="shared" si="381"/>
        <v/>
      </c>
      <c r="KR50" s="102"/>
      <c r="KS50" s="102"/>
      <c r="KT50" s="104" t="str">
        <f t="shared" si="382"/>
        <v/>
      </c>
      <c r="KU50" s="102"/>
      <c r="KV50" s="104" t="str">
        <f t="shared" si="383"/>
        <v/>
      </c>
      <c r="KW50" s="102"/>
      <c r="KX50" s="102"/>
      <c r="KY50" s="104" t="str">
        <f t="shared" si="384"/>
        <v/>
      </c>
      <c r="KZ50" s="102"/>
      <c r="LA50" s="104" t="str">
        <f t="shared" si="385"/>
        <v/>
      </c>
      <c r="LB50" s="102"/>
      <c r="LC50" s="102"/>
      <c r="LD50" s="104" t="str">
        <f t="shared" si="386"/>
        <v/>
      </c>
      <c r="LE50" s="102"/>
      <c r="LF50" s="104" t="str">
        <f t="shared" si="387"/>
        <v/>
      </c>
      <c r="LG50" s="104" t="str">
        <f t="shared" si="388"/>
        <v/>
      </c>
      <c r="LH50" s="104" t="str">
        <f t="shared" si="389"/>
        <v/>
      </c>
      <c r="LI50" s="104" t="str">
        <f t="shared" si="390"/>
        <v/>
      </c>
      <c r="LJ50" s="104" t="str">
        <f t="shared" si="391"/>
        <v/>
      </c>
      <c r="LK50" s="104" t="str">
        <f t="shared" si="392"/>
        <v/>
      </c>
      <c r="LL50" s="105" t="str">
        <f t="shared" si="393"/>
        <v/>
      </c>
      <c r="LM50" s="109" t="str">
        <f t="shared" si="394"/>
        <v/>
      </c>
      <c r="LN50" s="102"/>
      <c r="LO50" s="102"/>
      <c r="LP50" s="104" t="str">
        <f t="shared" si="395"/>
        <v/>
      </c>
      <c r="LQ50" s="102"/>
      <c r="LR50" s="104" t="str">
        <f t="shared" si="396"/>
        <v/>
      </c>
      <c r="LS50" s="102"/>
      <c r="LT50" s="102"/>
      <c r="LU50" s="104" t="str">
        <f t="shared" si="397"/>
        <v/>
      </c>
      <c r="LV50" s="102"/>
      <c r="LW50" s="104" t="str">
        <f t="shared" si="398"/>
        <v/>
      </c>
      <c r="LX50" s="102"/>
      <c r="LY50" s="102"/>
      <c r="LZ50" s="104" t="str">
        <f t="shared" si="399"/>
        <v/>
      </c>
      <c r="MA50" s="102"/>
      <c r="MB50" s="104" t="str">
        <f t="shared" si="400"/>
        <v/>
      </c>
      <c r="MC50" s="102"/>
      <c r="MD50" s="102"/>
      <c r="ME50" s="104" t="str">
        <f t="shared" si="401"/>
        <v/>
      </c>
      <c r="MF50" s="102"/>
      <c r="MG50" s="104" t="str">
        <f t="shared" si="402"/>
        <v/>
      </c>
      <c r="MH50" s="102"/>
      <c r="MI50" s="102"/>
      <c r="MJ50" s="104" t="str">
        <f t="shared" si="403"/>
        <v/>
      </c>
      <c r="MK50" s="102"/>
      <c r="ML50" s="104" t="str">
        <f t="shared" si="404"/>
        <v/>
      </c>
      <c r="MM50" s="104" t="str">
        <f t="shared" si="405"/>
        <v/>
      </c>
      <c r="MN50" s="104" t="str">
        <f t="shared" si="406"/>
        <v/>
      </c>
      <c r="MO50" s="104" t="str">
        <f t="shared" si="407"/>
        <v/>
      </c>
      <c r="MP50" s="104" t="str">
        <f t="shared" si="408"/>
        <v/>
      </c>
      <c r="MQ50" s="104" t="str">
        <f t="shared" si="409"/>
        <v/>
      </c>
      <c r="MR50" s="105" t="str">
        <f t="shared" si="410"/>
        <v/>
      </c>
      <c r="MS50" s="109" t="str">
        <f t="shared" si="411"/>
        <v/>
      </c>
      <c r="MT50" s="102"/>
      <c r="MU50" s="102"/>
      <c r="MV50" s="104" t="str">
        <f t="shared" si="412"/>
        <v/>
      </c>
      <c r="MW50" s="102"/>
      <c r="MX50" s="104" t="str">
        <f t="shared" si="413"/>
        <v/>
      </c>
      <c r="MY50" s="102"/>
      <c r="MZ50" s="102"/>
      <c r="NA50" s="104" t="str">
        <f t="shared" si="414"/>
        <v/>
      </c>
      <c r="NB50" s="102"/>
      <c r="NC50" s="104" t="str">
        <f t="shared" si="415"/>
        <v/>
      </c>
      <c r="ND50" s="102"/>
      <c r="NE50" s="102"/>
      <c r="NF50" s="104" t="str">
        <f t="shared" si="416"/>
        <v/>
      </c>
      <c r="NG50" s="102"/>
      <c r="NH50" s="104" t="str">
        <f t="shared" si="417"/>
        <v/>
      </c>
      <c r="NI50" s="102"/>
      <c r="NJ50" s="102"/>
      <c r="NK50" s="104" t="str">
        <f t="shared" si="418"/>
        <v/>
      </c>
      <c r="NL50" s="102"/>
      <c r="NM50" s="104" t="str">
        <f t="shared" si="419"/>
        <v/>
      </c>
      <c r="NN50" s="102"/>
      <c r="NO50" s="102"/>
      <c r="NP50" s="104" t="str">
        <f t="shared" si="420"/>
        <v/>
      </c>
      <c r="NQ50" s="102"/>
      <c r="NR50" s="104" t="str">
        <f t="shared" si="421"/>
        <v/>
      </c>
      <c r="NS50" s="104" t="str">
        <f t="shared" si="422"/>
        <v/>
      </c>
      <c r="NT50" s="104" t="str">
        <f t="shared" si="423"/>
        <v/>
      </c>
      <c r="NU50" s="104" t="str">
        <f t="shared" si="424"/>
        <v/>
      </c>
      <c r="NV50" s="104" t="str">
        <f t="shared" si="425"/>
        <v/>
      </c>
      <c r="NW50" s="104" t="str">
        <f t="shared" si="426"/>
        <v/>
      </c>
      <c r="NX50" s="105" t="str">
        <f t="shared" si="427"/>
        <v/>
      </c>
      <c r="NY50" s="109" t="str">
        <f t="shared" si="428"/>
        <v/>
      </c>
      <c r="OA50" s="104" t="str">
        <f t="shared" si="429"/>
        <v/>
      </c>
      <c r="OB50" s="104" t="str">
        <f t="shared" si="430"/>
        <v/>
      </c>
      <c r="OC50" s="104" t="str">
        <f t="shared" si="431"/>
        <v/>
      </c>
      <c r="OD50" s="104" t="str">
        <f t="shared" si="432"/>
        <v/>
      </c>
      <c r="OE50" s="104" t="str">
        <f t="shared" si="433"/>
        <v/>
      </c>
      <c r="OF50" s="104" t="str">
        <f t="shared" si="434"/>
        <v/>
      </c>
      <c r="OG50" s="104" t="str">
        <f t="shared" si="435"/>
        <v/>
      </c>
      <c r="OH50" s="104" t="str">
        <f t="shared" si="436"/>
        <v/>
      </c>
      <c r="OI50" s="104" t="str">
        <f t="shared" si="437"/>
        <v/>
      </c>
      <c r="OJ50" s="104" t="str">
        <f t="shared" si="438"/>
        <v/>
      </c>
      <c r="OK50" s="104" t="str">
        <f t="shared" si="439"/>
        <v/>
      </c>
      <c r="OL50" s="104" t="str">
        <f t="shared" si="440"/>
        <v/>
      </c>
      <c r="OM50" s="134"/>
      <c r="ON50" s="104" t="str">
        <f t="shared" si="441"/>
        <v/>
      </c>
      <c r="OO50" s="104" t="str">
        <f t="shared" si="442"/>
        <v/>
      </c>
      <c r="OP50" s="104" t="str">
        <f t="shared" si="443"/>
        <v/>
      </c>
      <c r="OQ50" s="104" t="str">
        <f t="shared" si="444"/>
        <v/>
      </c>
      <c r="OR50" s="105" t="str">
        <f t="shared" si="445"/>
        <v/>
      </c>
      <c r="OS50" s="105" t="str">
        <f t="shared" si="446"/>
        <v/>
      </c>
      <c r="OT50" s="134"/>
      <c r="OU50" s="109" t="str">
        <f t="shared" si="447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4"/>
        <v>32</v>
      </c>
      <c r="B51" s="195"/>
      <c r="C51" s="195"/>
      <c r="D51" s="195"/>
      <c r="E51" s="196"/>
      <c r="F51" s="102"/>
      <c r="G51" s="102"/>
      <c r="H51" s="104" t="str">
        <f t="shared" si="225"/>
        <v/>
      </c>
      <c r="I51" s="102"/>
      <c r="J51" s="104" t="str">
        <f t="shared" si="226"/>
        <v/>
      </c>
      <c r="K51" s="102"/>
      <c r="L51" s="102"/>
      <c r="M51" s="104" t="str">
        <f t="shared" si="227"/>
        <v/>
      </c>
      <c r="N51" s="102"/>
      <c r="O51" s="104" t="str">
        <f t="shared" si="228"/>
        <v/>
      </c>
      <c r="P51" s="102"/>
      <c r="Q51" s="102"/>
      <c r="R51" s="104" t="str">
        <f t="shared" si="229"/>
        <v/>
      </c>
      <c r="S51" s="102"/>
      <c r="T51" s="104" t="str">
        <f t="shared" si="230"/>
        <v/>
      </c>
      <c r="U51" s="102"/>
      <c r="V51" s="102"/>
      <c r="W51" s="104" t="str">
        <f t="shared" si="231"/>
        <v/>
      </c>
      <c r="X51" s="102"/>
      <c r="Y51" s="104" t="str">
        <f t="shared" si="232"/>
        <v/>
      </c>
      <c r="Z51" s="102"/>
      <c r="AA51" s="102"/>
      <c r="AB51" s="104" t="str">
        <f t="shared" si="233"/>
        <v/>
      </c>
      <c r="AC51" s="102"/>
      <c r="AD51" s="104" t="str">
        <f t="shared" si="234"/>
        <v/>
      </c>
      <c r="AE51" s="104" t="str">
        <f t="shared" si="235"/>
        <v/>
      </c>
      <c r="AF51" s="104" t="str">
        <f t="shared" si="236"/>
        <v/>
      </c>
      <c r="AG51" s="104" t="str">
        <f t="shared" si="237"/>
        <v/>
      </c>
      <c r="AH51" s="104" t="str">
        <f t="shared" si="238"/>
        <v/>
      </c>
      <c r="AI51" s="104" t="str">
        <f t="shared" si="239"/>
        <v/>
      </c>
      <c r="AJ51" s="105" t="str">
        <f t="shared" si="240"/>
        <v/>
      </c>
      <c r="AK51" s="109" t="str">
        <f t="shared" si="241"/>
        <v/>
      </c>
      <c r="AL51" s="102"/>
      <c r="AM51" s="102"/>
      <c r="AN51" s="104" t="str">
        <f t="shared" si="242"/>
        <v/>
      </c>
      <c r="AO51" s="102"/>
      <c r="AP51" s="104" t="str">
        <f t="shared" si="243"/>
        <v/>
      </c>
      <c r="AQ51" s="102"/>
      <c r="AR51" s="102"/>
      <c r="AS51" s="104" t="str">
        <f t="shared" si="244"/>
        <v/>
      </c>
      <c r="AT51" s="102"/>
      <c r="AU51" s="104" t="str">
        <f t="shared" si="245"/>
        <v/>
      </c>
      <c r="AV51" s="102"/>
      <c r="AW51" s="102"/>
      <c r="AX51" s="104" t="str">
        <f t="shared" si="246"/>
        <v/>
      </c>
      <c r="AY51" s="102"/>
      <c r="AZ51" s="104" t="str">
        <f t="shared" si="247"/>
        <v/>
      </c>
      <c r="BA51" s="102"/>
      <c r="BB51" s="102"/>
      <c r="BC51" s="104" t="str">
        <f t="shared" si="248"/>
        <v/>
      </c>
      <c r="BD51" s="102"/>
      <c r="BE51" s="104" t="str">
        <f t="shared" si="249"/>
        <v/>
      </c>
      <c r="BF51" s="102"/>
      <c r="BG51" s="102"/>
      <c r="BH51" s="104" t="str">
        <f t="shared" si="250"/>
        <v/>
      </c>
      <c r="BI51" s="102"/>
      <c r="BJ51" s="104" t="str">
        <f t="shared" si="251"/>
        <v/>
      </c>
      <c r="BK51" s="104" t="str">
        <f t="shared" si="252"/>
        <v/>
      </c>
      <c r="BL51" s="104" t="str">
        <f t="shared" si="253"/>
        <v/>
      </c>
      <c r="BM51" s="104" t="str">
        <f t="shared" si="254"/>
        <v/>
      </c>
      <c r="BN51" s="104" t="str">
        <f t="shared" si="255"/>
        <v/>
      </c>
      <c r="BO51" s="104" t="str">
        <f t="shared" si="256"/>
        <v/>
      </c>
      <c r="BP51" s="105" t="str">
        <f t="shared" si="257"/>
        <v/>
      </c>
      <c r="BQ51" s="109" t="str">
        <f t="shared" si="258"/>
        <v/>
      </c>
      <c r="BR51" s="102"/>
      <c r="BS51" s="102"/>
      <c r="BT51" s="104" t="str">
        <f t="shared" si="259"/>
        <v/>
      </c>
      <c r="BU51" s="102"/>
      <c r="BV51" s="104" t="str">
        <f t="shared" si="260"/>
        <v/>
      </c>
      <c r="BW51" s="102"/>
      <c r="BX51" s="102"/>
      <c r="BY51" s="104" t="str">
        <f t="shared" si="261"/>
        <v/>
      </c>
      <c r="BZ51" s="102"/>
      <c r="CA51" s="104" t="str">
        <f t="shared" si="262"/>
        <v/>
      </c>
      <c r="CB51" s="102"/>
      <c r="CC51" s="102"/>
      <c r="CD51" s="104" t="str">
        <f t="shared" si="263"/>
        <v/>
      </c>
      <c r="CE51" s="102"/>
      <c r="CF51" s="104" t="str">
        <f t="shared" si="264"/>
        <v/>
      </c>
      <c r="CG51" s="102"/>
      <c r="CH51" s="102"/>
      <c r="CI51" s="104" t="str">
        <f t="shared" si="265"/>
        <v/>
      </c>
      <c r="CJ51" s="102"/>
      <c r="CK51" s="104" t="str">
        <f t="shared" si="266"/>
        <v/>
      </c>
      <c r="CL51" s="102"/>
      <c r="CM51" s="102"/>
      <c r="CN51" s="104" t="str">
        <f t="shared" si="267"/>
        <v/>
      </c>
      <c r="CO51" s="102"/>
      <c r="CP51" s="104" t="str">
        <f t="shared" si="268"/>
        <v/>
      </c>
      <c r="CQ51" s="104" t="str">
        <f t="shared" si="269"/>
        <v/>
      </c>
      <c r="CR51" s="104" t="str">
        <f t="shared" si="270"/>
        <v/>
      </c>
      <c r="CS51" s="104" t="str">
        <f t="shared" si="271"/>
        <v/>
      </c>
      <c r="CT51" s="104" t="str">
        <f t="shared" si="272"/>
        <v/>
      </c>
      <c r="CU51" s="104" t="str">
        <f t="shared" si="273"/>
        <v/>
      </c>
      <c r="CV51" s="105" t="str">
        <f t="shared" si="274"/>
        <v/>
      </c>
      <c r="CW51" s="109" t="str">
        <f t="shared" si="275"/>
        <v/>
      </c>
      <c r="CX51" s="102"/>
      <c r="CY51" s="102"/>
      <c r="CZ51" s="104" t="str">
        <f t="shared" si="276"/>
        <v/>
      </c>
      <c r="DA51" s="102"/>
      <c r="DB51" s="104" t="str">
        <f t="shared" si="277"/>
        <v/>
      </c>
      <c r="DC51" s="102"/>
      <c r="DD51" s="102"/>
      <c r="DE51" s="104" t="str">
        <f t="shared" si="278"/>
        <v/>
      </c>
      <c r="DF51" s="102"/>
      <c r="DG51" s="104" t="str">
        <f t="shared" si="279"/>
        <v/>
      </c>
      <c r="DH51" s="102"/>
      <c r="DI51" s="102"/>
      <c r="DJ51" s="104" t="str">
        <f t="shared" si="280"/>
        <v/>
      </c>
      <c r="DK51" s="102"/>
      <c r="DL51" s="104" t="str">
        <f t="shared" si="281"/>
        <v/>
      </c>
      <c r="DM51" s="102"/>
      <c r="DN51" s="102"/>
      <c r="DO51" s="104" t="str">
        <f t="shared" si="282"/>
        <v/>
      </c>
      <c r="DP51" s="102"/>
      <c r="DQ51" s="104" t="str">
        <f t="shared" si="283"/>
        <v/>
      </c>
      <c r="DR51" s="102"/>
      <c r="DS51" s="102"/>
      <c r="DT51" s="104" t="str">
        <f t="shared" si="284"/>
        <v/>
      </c>
      <c r="DU51" s="102"/>
      <c r="DV51" s="104" t="str">
        <f t="shared" si="285"/>
        <v/>
      </c>
      <c r="DW51" s="104" t="str">
        <f t="shared" si="286"/>
        <v/>
      </c>
      <c r="DX51" s="104" t="str">
        <f t="shared" si="287"/>
        <v/>
      </c>
      <c r="DY51" s="104" t="str">
        <f t="shared" si="288"/>
        <v/>
      </c>
      <c r="DZ51" s="104" t="str">
        <f t="shared" si="289"/>
        <v/>
      </c>
      <c r="EA51" s="104" t="str">
        <f t="shared" si="290"/>
        <v/>
      </c>
      <c r="EB51" s="105" t="str">
        <f t="shared" si="291"/>
        <v/>
      </c>
      <c r="EC51" s="109" t="str">
        <f t="shared" si="292"/>
        <v/>
      </c>
      <c r="ED51" s="102"/>
      <c r="EE51" s="102"/>
      <c r="EF51" s="104" t="str">
        <f t="shared" si="293"/>
        <v/>
      </c>
      <c r="EG51" s="102"/>
      <c r="EH51" s="104" t="str">
        <f t="shared" si="294"/>
        <v/>
      </c>
      <c r="EI51" s="102"/>
      <c r="EJ51" s="102"/>
      <c r="EK51" s="104" t="str">
        <f t="shared" si="295"/>
        <v/>
      </c>
      <c r="EL51" s="102"/>
      <c r="EM51" s="104" t="str">
        <f t="shared" si="296"/>
        <v/>
      </c>
      <c r="EN51" s="102"/>
      <c r="EO51" s="102"/>
      <c r="EP51" s="104" t="str">
        <f t="shared" si="297"/>
        <v/>
      </c>
      <c r="EQ51" s="102"/>
      <c r="ER51" s="104" t="str">
        <f t="shared" si="298"/>
        <v/>
      </c>
      <c r="ES51" s="102"/>
      <c r="ET51" s="102"/>
      <c r="EU51" s="104" t="str">
        <f t="shared" si="299"/>
        <v/>
      </c>
      <c r="EV51" s="102"/>
      <c r="EW51" s="104" t="str">
        <f t="shared" si="300"/>
        <v/>
      </c>
      <c r="EX51" s="102"/>
      <c r="EY51" s="102"/>
      <c r="EZ51" s="104" t="str">
        <f t="shared" si="301"/>
        <v/>
      </c>
      <c r="FA51" s="102"/>
      <c r="FB51" s="104" t="str">
        <f t="shared" si="302"/>
        <v/>
      </c>
      <c r="FC51" s="104" t="str">
        <f t="shared" si="303"/>
        <v/>
      </c>
      <c r="FD51" s="104" t="str">
        <f t="shared" si="304"/>
        <v/>
      </c>
      <c r="FE51" s="104" t="str">
        <f t="shared" si="305"/>
        <v/>
      </c>
      <c r="FF51" s="104" t="str">
        <f t="shared" si="306"/>
        <v/>
      </c>
      <c r="FG51" s="104" t="str">
        <f t="shared" si="307"/>
        <v/>
      </c>
      <c r="FH51" s="105" t="str">
        <f t="shared" si="308"/>
        <v/>
      </c>
      <c r="FI51" s="109" t="str">
        <f t="shared" si="309"/>
        <v/>
      </c>
      <c r="FJ51" s="102"/>
      <c r="FK51" s="102"/>
      <c r="FL51" s="104" t="str">
        <f t="shared" si="310"/>
        <v/>
      </c>
      <c r="FM51" s="102"/>
      <c r="FN51" s="104" t="str">
        <f t="shared" si="311"/>
        <v/>
      </c>
      <c r="FO51" s="102"/>
      <c r="FP51" s="102"/>
      <c r="FQ51" s="104" t="str">
        <f t="shared" si="312"/>
        <v/>
      </c>
      <c r="FR51" s="102"/>
      <c r="FS51" s="104" t="str">
        <f t="shared" si="313"/>
        <v/>
      </c>
      <c r="FT51" s="102"/>
      <c r="FU51" s="102"/>
      <c r="FV51" s="104" t="str">
        <f t="shared" si="314"/>
        <v/>
      </c>
      <c r="FW51" s="102"/>
      <c r="FX51" s="104" t="str">
        <f t="shared" si="315"/>
        <v/>
      </c>
      <c r="FY51" s="102"/>
      <c r="FZ51" s="102"/>
      <c r="GA51" s="104" t="str">
        <f t="shared" si="316"/>
        <v/>
      </c>
      <c r="GB51" s="102"/>
      <c r="GC51" s="104" t="str">
        <f t="shared" si="317"/>
        <v/>
      </c>
      <c r="GD51" s="102"/>
      <c r="GE51" s="102"/>
      <c r="GF51" s="104" t="str">
        <f t="shared" si="318"/>
        <v/>
      </c>
      <c r="GG51" s="102"/>
      <c r="GH51" s="104" t="str">
        <f t="shared" si="319"/>
        <v/>
      </c>
      <c r="GI51" s="104" t="str">
        <f t="shared" si="320"/>
        <v/>
      </c>
      <c r="GJ51" s="104" t="str">
        <f t="shared" si="321"/>
        <v/>
      </c>
      <c r="GK51" s="104" t="str">
        <f t="shared" si="322"/>
        <v/>
      </c>
      <c r="GL51" s="104" t="str">
        <f t="shared" si="323"/>
        <v/>
      </c>
      <c r="GM51" s="104" t="str">
        <f t="shared" si="324"/>
        <v/>
      </c>
      <c r="GN51" s="105" t="str">
        <f t="shared" si="325"/>
        <v/>
      </c>
      <c r="GO51" s="109" t="str">
        <f t="shared" si="326"/>
        <v/>
      </c>
      <c r="GP51" s="102"/>
      <c r="GQ51" s="102"/>
      <c r="GR51" s="104" t="str">
        <f t="shared" si="327"/>
        <v/>
      </c>
      <c r="GS51" s="102"/>
      <c r="GT51" s="104" t="str">
        <f t="shared" si="328"/>
        <v/>
      </c>
      <c r="GU51" s="102"/>
      <c r="GV51" s="102"/>
      <c r="GW51" s="104" t="str">
        <f t="shared" si="329"/>
        <v/>
      </c>
      <c r="GX51" s="102"/>
      <c r="GY51" s="104" t="str">
        <f t="shared" si="330"/>
        <v/>
      </c>
      <c r="GZ51" s="102"/>
      <c r="HA51" s="102"/>
      <c r="HB51" s="104" t="str">
        <f t="shared" si="331"/>
        <v/>
      </c>
      <c r="HC51" s="102"/>
      <c r="HD51" s="104" t="str">
        <f t="shared" si="332"/>
        <v/>
      </c>
      <c r="HE51" s="102"/>
      <c r="HF51" s="102"/>
      <c r="HG51" s="104" t="str">
        <f t="shared" si="333"/>
        <v/>
      </c>
      <c r="HH51" s="102"/>
      <c r="HI51" s="104" t="str">
        <f t="shared" si="334"/>
        <v/>
      </c>
      <c r="HJ51" s="102"/>
      <c r="HK51" s="102"/>
      <c r="HL51" s="104" t="str">
        <f t="shared" si="335"/>
        <v/>
      </c>
      <c r="HM51" s="102"/>
      <c r="HN51" s="104" t="str">
        <f t="shared" si="336"/>
        <v/>
      </c>
      <c r="HO51" s="104" t="str">
        <f t="shared" si="337"/>
        <v/>
      </c>
      <c r="HP51" s="104" t="str">
        <f t="shared" si="338"/>
        <v/>
      </c>
      <c r="HQ51" s="104" t="str">
        <f t="shared" si="339"/>
        <v/>
      </c>
      <c r="HR51" s="104" t="str">
        <f t="shared" si="340"/>
        <v/>
      </c>
      <c r="HS51" s="104" t="str">
        <f t="shared" si="341"/>
        <v/>
      </c>
      <c r="HT51" s="105" t="str">
        <f t="shared" si="342"/>
        <v/>
      </c>
      <c r="HU51" s="109" t="str">
        <f t="shared" si="343"/>
        <v/>
      </c>
      <c r="HV51" s="102"/>
      <c r="HW51" s="102"/>
      <c r="HX51" s="104" t="str">
        <f t="shared" si="344"/>
        <v/>
      </c>
      <c r="HY51" s="102"/>
      <c r="HZ51" s="104" t="str">
        <f t="shared" si="345"/>
        <v/>
      </c>
      <c r="IA51" s="102"/>
      <c r="IB51" s="102"/>
      <c r="IC51" s="104" t="str">
        <f t="shared" si="346"/>
        <v/>
      </c>
      <c r="ID51" s="102"/>
      <c r="IE51" s="104" t="str">
        <f t="shared" si="347"/>
        <v/>
      </c>
      <c r="IF51" s="102"/>
      <c r="IG51" s="102"/>
      <c r="IH51" s="104" t="str">
        <f t="shared" si="348"/>
        <v/>
      </c>
      <c r="II51" s="102"/>
      <c r="IJ51" s="104" t="str">
        <f t="shared" si="349"/>
        <v/>
      </c>
      <c r="IK51" s="102"/>
      <c r="IL51" s="102"/>
      <c r="IM51" s="104" t="str">
        <f t="shared" si="350"/>
        <v/>
      </c>
      <c r="IN51" s="102"/>
      <c r="IO51" s="104" t="str">
        <f t="shared" si="351"/>
        <v/>
      </c>
      <c r="IP51" s="102"/>
      <c r="IQ51" s="102"/>
      <c r="IR51" s="104" t="str">
        <f t="shared" si="352"/>
        <v/>
      </c>
      <c r="IS51" s="102"/>
      <c r="IT51" s="104" t="str">
        <f t="shared" si="353"/>
        <v/>
      </c>
      <c r="IU51" s="104" t="str">
        <f t="shared" si="354"/>
        <v/>
      </c>
      <c r="IV51" s="104" t="str">
        <f t="shared" si="355"/>
        <v/>
      </c>
      <c r="IW51" s="104" t="str">
        <f t="shared" si="356"/>
        <v/>
      </c>
      <c r="IX51" s="104" t="str">
        <f t="shared" si="357"/>
        <v/>
      </c>
      <c r="IY51" s="104" t="str">
        <f t="shared" si="358"/>
        <v/>
      </c>
      <c r="IZ51" s="105" t="str">
        <f t="shared" si="359"/>
        <v/>
      </c>
      <c r="JA51" s="109" t="str">
        <f t="shared" si="360"/>
        <v/>
      </c>
      <c r="JB51" s="102"/>
      <c r="JC51" s="102"/>
      <c r="JD51" s="104" t="str">
        <f t="shared" si="361"/>
        <v/>
      </c>
      <c r="JE51" s="102"/>
      <c r="JF51" s="104" t="str">
        <f t="shared" si="362"/>
        <v/>
      </c>
      <c r="JG51" s="102"/>
      <c r="JH51" s="102"/>
      <c r="JI51" s="104" t="str">
        <f t="shared" si="363"/>
        <v/>
      </c>
      <c r="JJ51" s="102"/>
      <c r="JK51" s="104" t="str">
        <f t="shared" si="364"/>
        <v/>
      </c>
      <c r="JL51" s="102"/>
      <c r="JM51" s="102"/>
      <c r="JN51" s="104" t="str">
        <f t="shared" si="365"/>
        <v/>
      </c>
      <c r="JO51" s="102"/>
      <c r="JP51" s="104" t="str">
        <f t="shared" si="366"/>
        <v/>
      </c>
      <c r="JQ51" s="102"/>
      <c r="JR51" s="102"/>
      <c r="JS51" s="104" t="str">
        <f t="shared" si="367"/>
        <v/>
      </c>
      <c r="JT51" s="102"/>
      <c r="JU51" s="104" t="str">
        <f t="shared" si="368"/>
        <v/>
      </c>
      <c r="JV51" s="102"/>
      <c r="JW51" s="102"/>
      <c r="JX51" s="104" t="str">
        <f t="shared" si="369"/>
        <v/>
      </c>
      <c r="JY51" s="102"/>
      <c r="JZ51" s="104" t="str">
        <f t="shared" si="370"/>
        <v/>
      </c>
      <c r="KA51" s="104" t="str">
        <f t="shared" si="371"/>
        <v/>
      </c>
      <c r="KB51" s="104" t="str">
        <f t="shared" si="372"/>
        <v/>
      </c>
      <c r="KC51" s="104" t="str">
        <f t="shared" si="373"/>
        <v/>
      </c>
      <c r="KD51" s="104" t="str">
        <f t="shared" si="374"/>
        <v/>
      </c>
      <c r="KE51" s="104" t="str">
        <f t="shared" si="375"/>
        <v/>
      </c>
      <c r="KF51" s="105" t="str">
        <f t="shared" si="376"/>
        <v/>
      </c>
      <c r="KG51" s="109" t="str">
        <f t="shared" si="377"/>
        <v/>
      </c>
      <c r="KH51" s="102"/>
      <c r="KI51" s="102"/>
      <c r="KJ51" s="104" t="str">
        <f t="shared" si="378"/>
        <v/>
      </c>
      <c r="KK51" s="102"/>
      <c r="KL51" s="104" t="str">
        <f t="shared" si="379"/>
        <v/>
      </c>
      <c r="KM51" s="102"/>
      <c r="KN51" s="102"/>
      <c r="KO51" s="104" t="str">
        <f t="shared" si="380"/>
        <v/>
      </c>
      <c r="KP51" s="102"/>
      <c r="KQ51" s="104" t="str">
        <f t="shared" si="381"/>
        <v/>
      </c>
      <c r="KR51" s="102"/>
      <c r="KS51" s="102"/>
      <c r="KT51" s="104" t="str">
        <f t="shared" si="382"/>
        <v/>
      </c>
      <c r="KU51" s="102"/>
      <c r="KV51" s="104" t="str">
        <f t="shared" si="383"/>
        <v/>
      </c>
      <c r="KW51" s="102"/>
      <c r="KX51" s="102"/>
      <c r="KY51" s="104" t="str">
        <f t="shared" si="384"/>
        <v/>
      </c>
      <c r="KZ51" s="102"/>
      <c r="LA51" s="104" t="str">
        <f t="shared" si="385"/>
        <v/>
      </c>
      <c r="LB51" s="102"/>
      <c r="LC51" s="102"/>
      <c r="LD51" s="104" t="str">
        <f t="shared" si="386"/>
        <v/>
      </c>
      <c r="LE51" s="102"/>
      <c r="LF51" s="104" t="str">
        <f t="shared" si="387"/>
        <v/>
      </c>
      <c r="LG51" s="104" t="str">
        <f t="shared" si="388"/>
        <v/>
      </c>
      <c r="LH51" s="104" t="str">
        <f t="shared" si="389"/>
        <v/>
      </c>
      <c r="LI51" s="104" t="str">
        <f t="shared" si="390"/>
        <v/>
      </c>
      <c r="LJ51" s="104" t="str">
        <f t="shared" si="391"/>
        <v/>
      </c>
      <c r="LK51" s="104" t="str">
        <f t="shared" si="392"/>
        <v/>
      </c>
      <c r="LL51" s="105" t="str">
        <f t="shared" si="393"/>
        <v/>
      </c>
      <c r="LM51" s="109" t="str">
        <f t="shared" si="394"/>
        <v/>
      </c>
      <c r="LN51" s="102"/>
      <c r="LO51" s="102"/>
      <c r="LP51" s="104" t="str">
        <f t="shared" si="395"/>
        <v/>
      </c>
      <c r="LQ51" s="102"/>
      <c r="LR51" s="104" t="str">
        <f t="shared" si="396"/>
        <v/>
      </c>
      <c r="LS51" s="102"/>
      <c r="LT51" s="102"/>
      <c r="LU51" s="104" t="str">
        <f t="shared" si="397"/>
        <v/>
      </c>
      <c r="LV51" s="102"/>
      <c r="LW51" s="104" t="str">
        <f t="shared" si="398"/>
        <v/>
      </c>
      <c r="LX51" s="102"/>
      <c r="LY51" s="102"/>
      <c r="LZ51" s="104" t="str">
        <f t="shared" si="399"/>
        <v/>
      </c>
      <c r="MA51" s="102"/>
      <c r="MB51" s="104" t="str">
        <f t="shared" si="400"/>
        <v/>
      </c>
      <c r="MC51" s="102"/>
      <c r="MD51" s="102"/>
      <c r="ME51" s="104" t="str">
        <f t="shared" si="401"/>
        <v/>
      </c>
      <c r="MF51" s="102"/>
      <c r="MG51" s="104" t="str">
        <f t="shared" si="402"/>
        <v/>
      </c>
      <c r="MH51" s="102"/>
      <c r="MI51" s="102"/>
      <c r="MJ51" s="104" t="str">
        <f t="shared" si="403"/>
        <v/>
      </c>
      <c r="MK51" s="102"/>
      <c r="ML51" s="104" t="str">
        <f t="shared" si="404"/>
        <v/>
      </c>
      <c r="MM51" s="104" t="str">
        <f t="shared" si="405"/>
        <v/>
      </c>
      <c r="MN51" s="104" t="str">
        <f t="shared" si="406"/>
        <v/>
      </c>
      <c r="MO51" s="104" t="str">
        <f t="shared" si="407"/>
        <v/>
      </c>
      <c r="MP51" s="104" t="str">
        <f t="shared" si="408"/>
        <v/>
      </c>
      <c r="MQ51" s="104" t="str">
        <f t="shared" si="409"/>
        <v/>
      </c>
      <c r="MR51" s="105" t="str">
        <f t="shared" si="410"/>
        <v/>
      </c>
      <c r="MS51" s="109" t="str">
        <f t="shared" si="411"/>
        <v/>
      </c>
      <c r="MT51" s="102"/>
      <c r="MU51" s="102"/>
      <c r="MV51" s="104" t="str">
        <f t="shared" si="412"/>
        <v/>
      </c>
      <c r="MW51" s="102"/>
      <c r="MX51" s="104" t="str">
        <f t="shared" si="413"/>
        <v/>
      </c>
      <c r="MY51" s="102"/>
      <c r="MZ51" s="102"/>
      <c r="NA51" s="104" t="str">
        <f t="shared" si="414"/>
        <v/>
      </c>
      <c r="NB51" s="102"/>
      <c r="NC51" s="104" t="str">
        <f t="shared" si="415"/>
        <v/>
      </c>
      <c r="ND51" s="102"/>
      <c r="NE51" s="102"/>
      <c r="NF51" s="104" t="str">
        <f t="shared" si="416"/>
        <v/>
      </c>
      <c r="NG51" s="102"/>
      <c r="NH51" s="104" t="str">
        <f t="shared" si="417"/>
        <v/>
      </c>
      <c r="NI51" s="102"/>
      <c r="NJ51" s="102"/>
      <c r="NK51" s="104" t="str">
        <f t="shared" si="418"/>
        <v/>
      </c>
      <c r="NL51" s="102"/>
      <c r="NM51" s="104" t="str">
        <f t="shared" si="419"/>
        <v/>
      </c>
      <c r="NN51" s="102"/>
      <c r="NO51" s="102"/>
      <c r="NP51" s="104" t="str">
        <f t="shared" si="420"/>
        <v/>
      </c>
      <c r="NQ51" s="102"/>
      <c r="NR51" s="104" t="str">
        <f t="shared" si="421"/>
        <v/>
      </c>
      <c r="NS51" s="104" t="str">
        <f t="shared" si="422"/>
        <v/>
      </c>
      <c r="NT51" s="104" t="str">
        <f t="shared" si="423"/>
        <v/>
      </c>
      <c r="NU51" s="104" t="str">
        <f t="shared" si="424"/>
        <v/>
      </c>
      <c r="NV51" s="104" t="str">
        <f t="shared" si="425"/>
        <v/>
      </c>
      <c r="NW51" s="104" t="str">
        <f t="shared" si="426"/>
        <v/>
      </c>
      <c r="NX51" s="105" t="str">
        <f t="shared" si="427"/>
        <v/>
      </c>
      <c r="NY51" s="109" t="str">
        <f t="shared" si="428"/>
        <v/>
      </c>
      <c r="OA51" s="104" t="str">
        <f t="shared" si="429"/>
        <v/>
      </c>
      <c r="OB51" s="104" t="str">
        <f t="shared" si="430"/>
        <v/>
      </c>
      <c r="OC51" s="104" t="str">
        <f t="shared" si="431"/>
        <v/>
      </c>
      <c r="OD51" s="104" t="str">
        <f t="shared" si="432"/>
        <v/>
      </c>
      <c r="OE51" s="104" t="str">
        <f t="shared" si="433"/>
        <v/>
      </c>
      <c r="OF51" s="104" t="str">
        <f t="shared" si="434"/>
        <v/>
      </c>
      <c r="OG51" s="104" t="str">
        <f t="shared" si="435"/>
        <v/>
      </c>
      <c r="OH51" s="104" t="str">
        <f t="shared" si="436"/>
        <v/>
      </c>
      <c r="OI51" s="104" t="str">
        <f t="shared" si="437"/>
        <v/>
      </c>
      <c r="OJ51" s="104" t="str">
        <f t="shared" si="438"/>
        <v/>
      </c>
      <c r="OK51" s="104" t="str">
        <f t="shared" si="439"/>
        <v/>
      </c>
      <c r="OL51" s="104" t="str">
        <f t="shared" si="440"/>
        <v/>
      </c>
      <c r="OM51" s="134"/>
      <c r="ON51" s="104" t="str">
        <f t="shared" si="441"/>
        <v/>
      </c>
      <c r="OO51" s="104" t="str">
        <f t="shared" si="442"/>
        <v/>
      </c>
      <c r="OP51" s="104" t="str">
        <f t="shared" si="443"/>
        <v/>
      </c>
      <c r="OQ51" s="104" t="str">
        <f t="shared" si="444"/>
        <v/>
      </c>
      <c r="OR51" s="105" t="str">
        <f t="shared" si="445"/>
        <v/>
      </c>
      <c r="OS51" s="105" t="str">
        <f t="shared" si="446"/>
        <v/>
      </c>
      <c r="OT51" s="134"/>
      <c r="OU51" s="109" t="str">
        <f t="shared" si="447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24"/>
        <v>33</v>
      </c>
      <c r="B52" s="195"/>
      <c r="C52" s="195"/>
      <c r="D52" s="195"/>
      <c r="E52" s="196"/>
      <c r="F52" s="102"/>
      <c r="G52" s="102"/>
      <c r="H52" s="104" t="str">
        <f t="shared" si="225"/>
        <v/>
      </c>
      <c r="I52" s="102"/>
      <c r="J52" s="104" t="str">
        <f t="shared" si="226"/>
        <v/>
      </c>
      <c r="K52" s="102"/>
      <c r="L52" s="102"/>
      <c r="M52" s="104" t="str">
        <f t="shared" si="227"/>
        <v/>
      </c>
      <c r="N52" s="102"/>
      <c r="O52" s="104" t="str">
        <f t="shared" si="228"/>
        <v/>
      </c>
      <c r="P52" s="102"/>
      <c r="Q52" s="102"/>
      <c r="R52" s="104" t="str">
        <f t="shared" si="229"/>
        <v/>
      </c>
      <c r="S52" s="102"/>
      <c r="T52" s="104" t="str">
        <f t="shared" si="230"/>
        <v/>
      </c>
      <c r="U52" s="102"/>
      <c r="V52" s="102"/>
      <c r="W52" s="104" t="str">
        <f t="shared" si="231"/>
        <v/>
      </c>
      <c r="X52" s="102"/>
      <c r="Y52" s="104" t="str">
        <f t="shared" si="232"/>
        <v/>
      </c>
      <c r="Z52" s="102"/>
      <c r="AA52" s="102"/>
      <c r="AB52" s="104" t="str">
        <f t="shared" si="233"/>
        <v/>
      </c>
      <c r="AC52" s="102"/>
      <c r="AD52" s="104" t="str">
        <f t="shared" si="234"/>
        <v/>
      </c>
      <c r="AE52" s="104" t="str">
        <f t="shared" si="235"/>
        <v/>
      </c>
      <c r="AF52" s="104" t="str">
        <f t="shared" si="236"/>
        <v/>
      </c>
      <c r="AG52" s="104" t="str">
        <f t="shared" si="237"/>
        <v/>
      </c>
      <c r="AH52" s="104" t="str">
        <f t="shared" si="238"/>
        <v/>
      </c>
      <c r="AI52" s="104" t="str">
        <f t="shared" si="239"/>
        <v/>
      </c>
      <c r="AJ52" s="105" t="str">
        <f t="shared" si="240"/>
        <v/>
      </c>
      <c r="AK52" s="109" t="str">
        <f t="shared" si="241"/>
        <v/>
      </c>
      <c r="AL52" s="102"/>
      <c r="AM52" s="102"/>
      <c r="AN52" s="104" t="str">
        <f t="shared" si="242"/>
        <v/>
      </c>
      <c r="AO52" s="102"/>
      <c r="AP52" s="104" t="str">
        <f t="shared" si="243"/>
        <v/>
      </c>
      <c r="AQ52" s="102"/>
      <c r="AR52" s="102"/>
      <c r="AS52" s="104" t="str">
        <f t="shared" si="244"/>
        <v/>
      </c>
      <c r="AT52" s="102"/>
      <c r="AU52" s="104" t="str">
        <f t="shared" si="245"/>
        <v/>
      </c>
      <c r="AV52" s="102"/>
      <c r="AW52" s="102"/>
      <c r="AX52" s="104" t="str">
        <f t="shared" si="246"/>
        <v/>
      </c>
      <c r="AY52" s="102"/>
      <c r="AZ52" s="104" t="str">
        <f t="shared" si="247"/>
        <v/>
      </c>
      <c r="BA52" s="102"/>
      <c r="BB52" s="102"/>
      <c r="BC52" s="104" t="str">
        <f t="shared" si="248"/>
        <v/>
      </c>
      <c r="BD52" s="102"/>
      <c r="BE52" s="104" t="str">
        <f t="shared" si="249"/>
        <v/>
      </c>
      <c r="BF52" s="102"/>
      <c r="BG52" s="102"/>
      <c r="BH52" s="104" t="str">
        <f t="shared" si="250"/>
        <v/>
      </c>
      <c r="BI52" s="102"/>
      <c r="BJ52" s="104" t="str">
        <f t="shared" si="251"/>
        <v/>
      </c>
      <c r="BK52" s="104" t="str">
        <f t="shared" si="252"/>
        <v/>
      </c>
      <c r="BL52" s="104" t="str">
        <f t="shared" si="253"/>
        <v/>
      </c>
      <c r="BM52" s="104" t="str">
        <f t="shared" si="254"/>
        <v/>
      </c>
      <c r="BN52" s="104" t="str">
        <f t="shared" si="255"/>
        <v/>
      </c>
      <c r="BO52" s="104" t="str">
        <f t="shared" si="256"/>
        <v/>
      </c>
      <c r="BP52" s="105" t="str">
        <f t="shared" si="257"/>
        <v/>
      </c>
      <c r="BQ52" s="109" t="str">
        <f t="shared" si="258"/>
        <v/>
      </c>
      <c r="BR52" s="102"/>
      <c r="BS52" s="102"/>
      <c r="BT52" s="104" t="str">
        <f t="shared" si="259"/>
        <v/>
      </c>
      <c r="BU52" s="102"/>
      <c r="BV52" s="104" t="str">
        <f t="shared" si="260"/>
        <v/>
      </c>
      <c r="BW52" s="102"/>
      <c r="BX52" s="102"/>
      <c r="BY52" s="104" t="str">
        <f t="shared" si="261"/>
        <v/>
      </c>
      <c r="BZ52" s="102"/>
      <c r="CA52" s="104" t="str">
        <f t="shared" si="262"/>
        <v/>
      </c>
      <c r="CB52" s="102"/>
      <c r="CC52" s="102"/>
      <c r="CD52" s="104" t="str">
        <f t="shared" si="263"/>
        <v/>
      </c>
      <c r="CE52" s="102"/>
      <c r="CF52" s="104" t="str">
        <f t="shared" si="264"/>
        <v/>
      </c>
      <c r="CG52" s="102"/>
      <c r="CH52" s="102"/>
      <c r="CI52" s="104" t="str">
        <f t="shared" si="265"/>
        <v/>
      </c>
      <c r="CJ52" s="102"/>
      <c r="CK52" s="104" t="str">
        <f t="shared" si="266"/>
        <v/>
      </c>
      <c r="CL52" s="102"/>
      <c r="CM52" s="102"/>
      <c r="CN52" s="104" t="str">
        <f t="shared" si="267"/>
        <v/>
      </c>
      <c r="CO52" s="102"/>
      <c r="CP52" s="104" t="str">
        <f t="shared" si="268"/>
        <v/>
      </c>
      <c r="CQ52" s="104" t="str">
        <f t="shared" si="269"/>
        <v/>
      </c>
      <c r="CR52" s="104" t="str">
        <f t="shared" si="270"/>
        <v/>
      </c>
      <c r="CS52" s="104" t="str">
        <f t="shared" si="271"/>
        <v/>
      </c>
      <c r="CT52" s="104" t="str">
        <f t="shared" si="272"/>
        <v/>
      </c>
      <c r="CU52" s="104" t="str">
        <f t="shared" si="273"/>
        <v/>
      </c>
      <c r="CV52" s="105" t="str">
        <f t="shared" si="274"/>
        <v/>
      </c>
      <c r="CW52" s="109" t="str">
        <f t="shared" si="275"/>
        <v/>
      </c>
      <c r="CX52" s="102"/>
      <c r="CY52" s="102"/>
      <c r="CZ52" s="104" t="str">
        <f t="shared" si="276"/>
        <v/>
      </c>
      <c r="DA52" s="102"/>
      <c r="DB52" s="104" t="str">
        <f t="shared" si="277"/>
        <v/>
      </c>
      <c r="DC52" s="102"/>
      <c r="DD52" s="102"/>
      <c r="DE52" s="104" t="str">
        <f t="shared" si="278"/>
        <v/>
      </c>
      <c r="DF52" s="102"/>
      <c r="DG52" s="104" t="str">
        <f t="shared" si="279"/>
        <v/>
      </c>
      <c r="DH52" s="102"/>
      <c r="DI52" s="102"/>
      <c r="DJ52" s="104" t="str">
        <f t="shared" si="280"/>
        <v/>
      </c>
      <c r="DK52" s="102"/>
      <c r="DL52" s="104" t="str">
        <f t="shared" si="281"/>
        <v/>
      </c>
      <c r="DM52" s="102"/>
      <c r="DN52" s="102"/>
      <c r="DO52" s="104" t="str">
        <f t="shared" si="282"/>
        <v/>
      </c>
      <c r="DP52" s="102"/>
      <c r="DQ52" s="104" t="str">
        <f t="shared" si="283"/>
        <v/>
      </c>
      <c r="DR52" s="102"/>
      <c r="DS52" s="102"/>
      <c r="DT52" s="104" t="str">
        <f t="shared" si="284"/>
        <v/>
      </c>
      <c r="DU52" s="102"/>
      <c r="DV52" s="104" t="str">
        <f t="shared" si="285"/>
        <v/>
      </c>
      <c r="DW52" s="104" t="str">
        <f t="shared" si="286"/>
        <v/>
      </c>
      <c r="DX52" s="104" t="str">
        <f t="shared" si="287"/>
        <v/>
      </c>
      <c r="DY52" s="104" t="str">
        <f t="shared" si="288"/>
        <v/>
      </c>
      <c r="DZ52" s="104" t="str">
        <f t="shared" si="289"/>
        <v/>
      </c>
      <c r="EA52" s="104" t="str">
        <f t="shared" si="290"/>
        <v/>
      </c>
      <c r="EB52" s="105" t="str">
        <f t="shared" si="291"/>
        <v/>
      </c>
      <c r="EC52" s="109" t="str">
        <f t="shared" si="292"/>
        <v/>
      </c>
      <c r="ED52" s="102"/>
      <c r="EE52" s="102"/>
      <c r="EF52" s="104" t="str">
        <f t="shared" si="293"/>
        <v/>
      </c>
      <c r="EG52" s="102"/>
      <c r="EH52" s="104" t="str">
        <f t="shared" si="294"/>
        <v/>
      </c>
      <c r="EI52" s="102"/>
      <c r="EJ52" s="102"/>
      <c r="EK52" s="104" t="str">
        <f t="shared" si="295"/>
        <v/>
      </c>
      <c r="EL52" s="102"/>
      <c r="EM52" s="104" t="str">
        <f t="shared" si="296"/>
        <v/>
      </c>
      <c r="EN52" s="102"/>
      <c r="EO52" s="102"/>
      <c r="EP52" s="104" t="str">
        <f t="shared" si="297"/>
        <v/>
      </c>
      <c r="EQ52" s="102"/>
      <c r="ER52" s="104" t="str">
        <f t="shared" si="298"/>
        <v/>
      </c>
      <c r="ES52" s="102"/>
      <c r="ET52" s="102"/>
      <c r="EU52" s="104" t="str">
        <f t="shared" si="299"/>
        <v/>
      </c>
      <c r="EV52" s="102"/>
      <c r="EW52" s="104" t="str">
        <f t="shared" si="300"/>
        <v/>
      </c>
      <c r="EX52" s="102"/>
      <c r="EY52" s="102"/>
      <c r="EZ52" s="104" t="str">
        <f t="shared" si="301"/>
        <v/>
      </c>
      <c r="FA52" s="102"/>
      <c r="FB52" s="104" t="str">
        <f t="shared" si="302"/>
        <v/>
      </c>
      <c r="FC52" s="104" t="str">
        <f t="shared" si="303"/>
        <v/>
      </c>
      <c r="FD52" s="104" t="str">
        <f t="shared" si="304"/>
        <v/>
      </c>
      <c r="FE52" s="104" t="str">
        <f t="shared" si="305"/>
        <v/>
      </c>
      <c r="FF52" s="104" t="str">
        <f t="shared" si="306"/>
        <v/>
      </c>
      <c r="FG52" s="104" t="str">
        <f t="shared" si="307"/>
        <v/>
      </c>
      <c r="FH52" s="105" t="str">
        <f t="shared" si="308"/>
        <v/>
      </c>
      <c r="FI52" s="109" t="str">
        <f t="shared" si="309"/>
        <v/>
      </c>
      <c r="FJ52" s="102"/>
      <c r="FK52" s="102"/>
      <c r="FL52" s="104" t="str">
        <f t="shared" si="310"/>
        <v/>
      </c>
      <c r="FM52" s="102"/>
      <c r="FN52" s="104" t="str">
        <f t="shared" si="311"/>
        <v/>
      </c>
      <c r="FO52" s="102"/>
      <c r="FP52" s="102"/>
      <c r="FQ52" s="104" t="str">
        <f t="shared" si="312"/>
        <v/>
      </c>
      <c r="FR52" s="102"/>
      <c r="FS52" s="104" t="str">
        <f t="shared" si="313"/>
        <v/>
      </c>
      <c r="FT52" s="102"/>
      <c r="FU52" s="102"/>
      <c r="FV52" s="104" t="str">
        <f t="shared" si="314"/>
        <v/>
      </c>
      <c r="FW52" s="102"/>
      <c r="FX52" s="104" t="str">
        <f t="shared" si="315"/>
        <v/>
      </c>
      <c r="FY52" s="102"/>
      <c r="FZ52" s="102"/>
      <c r="GA52" s="104" t="str">
        <f t="shared" si="316"/>
        <v/>
      </c>
      <c r="GB52" s="102"/>
      <c r="GC52" s="104" t="str">
        <f t="shared" si="317"/>
        <v/>
      </c>
      <c r="GD52" s="102"/>
      <c r="GE52" s="102"/>
      <c r="GF52" s="104" t="str">
        <f t="shared" si="318"/>
        <v/>
      </c>
      <c r="GG52" s="102"/>
      <c r="GH52" s="104" t="str">
        <f t="shared" si="319"/>
        <v/>
      </c>
      <c r="GI52" s="104" t="str">
        <f t="shared" si="320"/>
        <v/>
      </c>
      <c r="GJ52" s="104" t="str">
        <f t="shared" si="321"/>
        <v/>
      </c>
      <c r="GK52" s="104" t="str">
        <f t="shared" si="322"/>
        <v/>
      </c>
      <c r="GL52" s="104" t="str">
        <f t="shared" si="323"/>
        <v/>
      </c>
      <c r="GM52" s="104" t="str">
        <f t="shared" si="324"/>
        <v/>
      </c>
      <c r="GN52" s="105" t="str">
        <f t="shared" si="325"/>
        <v/>
      </c>
      <c r="GO52" s="109" t="str">
        <f t="shared" si="326"/>
        <v/>
      </c>
      <c r="GP52" s="102"/>
      <c r="GQ52" s="102"/>
      <c r="GR52" s="104" t="str">
        <f t="shared" si="327"/>
        <v/>
      </c>
      <c r="GS52" s="102"/>
      <c r="GT52" s="104" t="str">
        <f t="shared" si="328"/>
        <v/>
      </c>
      <c r="GU52" s="102"/>
      <c r="GV52" s="102"/>
      <c r="GW52" s="104" t="str">
        <f t="shared" si="329"/>
        <v/>
      </c>
      <c r="GX52" s="102"/>
      <c r="GY52" s="104" t="str">
        <f t="shared" si="330"/>
        <v/>
      </c>
      <c r="GZ52" s="102"/>
      <c r="HA52" s="102"/>
      <c r="HB52" s="104" t="str">
        <f t="shared" si="331"/>
        <v/>
      </c>
      <c r="HC52" s="102"/>
      <c r="HD52" s="104" t="str">
        <f t="shared" si="332"/>
        <v/>
      </c>
      <c r="HE52" s="102"/>
      <c r="HF52" s="102"/>
      <c r="HG52" s="104" t="str">
        <f t="shared" si="333"/>
        <v/>
      </c>
      <c r="HH52" s="102"/>
      <c r="HI52" s="104" t="str">
        <f t="shared" si="334"/>
        <v/>
      </c>
      <c r="HJ52" s="102"/>
      <c r="HK52" s="102"/>
      <c r="HL52" s="104" t="str">
        <f t="shared" si="335"/>
        <v/>
      </c>
      <c r="HM52" s="102"/>
      <c r="HN52" s="104" t="str">
        <f t="shared" si="336"/>
        <v/>
      </c>
      <c r="HO52" s="104" t="str">
        <f t="shared" si="337"/>
        <v/>
      </c>
      <c r="HP52" s="104" t="str">
        <f t="shared" si="338"/>
        <v/>
      </c>
      <c r="HQ52" s="104" t="str">
        <f t="shared" si="339"/>
        <v/>
      </c>
      <c r="HR52" s="104" t="str">
        <f t="shared" si="340"/>
        <v/>
      </c>
      <c r="HS52" s="104" t="str">
        <f t="shared" si="341"/>
        <v/>
      </c>
      <c r="HT52" s="105" t="str">
        <f t="shared" si="342"/>
        <v/>
      </c>
      <c r="HU52" s="109" t="str">
        <f t="shared" si="343"/>
        <v/>
      </c>
      <c r="HV52" s="102"/>
      <c r="HW52" s="102"/>
      <c r="HX52" s="104" t="str">
        <f t="shared" si="344"/>
        <v/>
      </c>
      <c r="HY52" s="102"/>
      <c r="HZ52" s="104" t="str">
        <f t="shared" si="345"/>
        <v/>
      </c>
      <c r="IA52" s="102"/>
      <c r="IB52" s="102"/>
      <c r="IC52" s="104" t="str">
        <f t="shared" si="346"/>
        <v/>
      </c>
      <c r="ID52" s="102"/>
      <c r="IE52" s="104" t="str">
        <f t="shared" si="347"/>
        <v/>
      </c>
      <c r="IF52" s="102"/>
      <c r="IG52" s="102"/>
      <c r="IH52" s="104" t="str">
        <f t="shared" si="348"/>
        <v/>
      </c>
      <c r="II52" s="102"/>
      <c r="IJ52" s="104" t="str">
        <f t="shared" si="349"/>
        <v/>
      </c>
      <c r="IK52" s="102"/>
      <c r="IL52" s="102"/>
      <c r="IM52" s="104" t="str">
        <f t="shared" si="350"/>
        <v/>
      </c>
      <c r="IN52" s="102"/>
      <c r="IO52" s="104" t="str">
        <f t="shared" si="351"/>
        <v/>
      </c>
      <c r="IP52" s="102"/>
      <c r="IQ52" s="102"/>
      <c r="IR52" s="104" t="str">
        <f t="shared" si="352"/>
        <v/>
      </c>
      <c r="IS52" s="102"/>
      <c r="IT52" s="104" t="str">
        <f t="shared" si="353"/>
        <v/>
      </c>
      <c r="IU52" s="104" t="str">
        <f t="shared" si="354"/>
        <v/>
      </c>
      <c r="IV52" s="104" t="str">
        <f t="shared" si="355"/>
        <v/>
      </c>
      <c r="IW52" s="104" t="str">
        <f t="shared" si="356"/>
        <v/>
      </c>
      <c r="IX52" s="104" t="str">
        <f t="shared" si="357"/>
        <v/>
      </c>
      <c r="IY52" s="104" t="str">
        <f t="shared" si="358"/>
        <v/>
      </c>
      <c r="IZ52" s="105" t="str">
        <f t="shared" si="359"/>
        <v/>
      </c>
      <c r="JA52" s="109" t="str">
        <f t="shared" si="360"/>
        <v/>
      </c>
      <c r="JB52" s="102"/>
      <c r="JC52" s="102"/>
      <c r="JD52" s="104" t="str">
        <f t="shared" si="361"/>
        <v/>
      </c>
      <c r="JE52" s="102"/>
      <c r="JF52" s="104" t="str">
        <f t="shared" si="362"/>
        <v/>
      </c>
      <c r="JG52" s="102"/>
      <c r="JH52" s="102"/>
      <c r="JI52" s="104" t="str">
        <f t="shared" si="363"/>
        <v/>
      </c>
      <c r="JJ52" s="102"/>
      <c r="JK52" s="104" t="str">
        <f t="shared" si="364"/>
        <v/>
      </c>
      <c r="JL52" s="102"/>
      <c r="JM52" s="102"/>
      <c r="JN52" s="104" t="str">
        <f t="shared" si="365"/>
        <v/>
      </c>
      <c r="JO52" s="102"/>
      <c r="JP52" s="104" t="str">
        <f t="shared" si="366"/>
        <v/>
      </c>
      <c r="JQ52" s="102"/>
      <c r="JR52" s="102"/>
      <c r="JS52" s="104" t="str">
        <f t="shared" si="367"/>
        <v/>
      </c>
      <c r="JT52" s="102"/>
      <c r="JU52" s="104" t="str">
        <f t="shared" si="368"/>
        <v/>
      </c>
      <c r="JV52" s="102"/>
      <c r="JW52" s="102"/>
      <c r="JX52" s="104" t="str">
        <f t="shared" si="369"/>
        <v/>
      </c>
      <c r="JY52" s="102"/>
      <c r="JZ52" s="104" t="str">
        <f t="shared" si="370"/>
        <v/>
      </c>
      <c r="KA52" s="104" t="str">
        <f t="shared" si="371"/>
        <v/>
      </c>
      <c r="KB52" s="104" t="str">
        <f t="shared" si="372"/>
        <v/>
      </c>
      <c r="KC52" s="104" t="str">
        <f t="shared" si="373"/>
        <v/>
      </c>
      <c r="KD52" s="104" t="str">
        <f t="shared" si="374"/>
        <v/>
      </c>
      <c r="KE52" s="104" t="str">
        <f t="shared" si="375"/>
        <v/>
      </c>
      <c r="KF52" s="105" t="str">
        <f t="shared" si="376"/>
        <v/>
      </c>
      <c r="KG52" s="109" t="str">
        <f t="shared" si="377"/>
        <v/>
      </c>
      <c r="KH52" s="102"/>
      <c r="KI52" s="102"/>
      <c r="KJ52" s="104" t="str">
        <f t="shared" si="378"/>
        <v/>
      </c>
      <c r="KK52" s="102"/>
      <c r="KL52" s="104" t="str">
        <f t="shared" si="379"/>
        <v/>
      </c>
      <c r="KM52" s="102"/>
      <c r="KN52" s="102"/>
      <c r="KO52" s="104" t="str">
        <f t="shared" si="380"/>
        <v/>
      </c>
      <c r="KP52" s="102"/>
      <c r="KQ52" s="104" t="str">
        <f t="shared" si="381"/>
        <v/>
      </c>
      <c r="KR52" s="102"/>
      <c r="KS52" s="102"/>
      <c r="KT52" s="104" t="str">
        <f t="shared" si="382"/>
        <v/>
      </c>
      <c r="KU52" s="102"/>
      <c r="KV52" s="104" t="str">
        <f t="shared" si="383"/>
        <v/>
      </c>
      <c r="KW52" s="102"/>
      <c r="KX52" s="102"/>
      <c r="KY52" s="104" t="str">
        <f t="shared" si="384"/>
        <v/>
      </c>
      <c r="KZ52" s="102"/>
      <c r="LA52" s="104" t="str">
        <f t="shared" si="385"/>
        <v/>
      </c>
      <c r="LB52" s="102"/>
      <c r="LC52" s="102"/>
      <c r="LD52" s="104" t="str">
        <f t="shared" si="386"/>
        <v/>
      </c>
      <c r="LE52" s="102"/>
      <c r="LF52" s="104" t="str">
        <f t="shared" si="387"/>
        <v/>
      </c>
      <c r="LG52" s="104" t="str">
        <f t="shared" si="388"/>
        <v/>
      </c>
      <c r="LH52" s="104" t="str">
        <f t="shared" si="389"/>
        <v/>
      </c>
      <c r="LI52" s="104" t="str">
        <f t="shared" si="390"/>
        <v/>
      </c>
      <c r="LJ52" s="104" t="str">
        <f t="shared" si="391"/>
        <v/>
      </c>
      <c r="LK52" s="104" t="str">
        <f t="shared" si="392"/>
        <v/>
      </c>
      <c r="LL52" s="105" t="str">
        <f t="shared" si="393"/>
        <v/>
      </c>
      <c r="LM52" s="109" t="str">
        <f t="shared" si="394"/>
        <v/>
      </c>
      <c r="LN52" s="102"/>
      <c r="LO52" s="102"/>
      <c r="LP52" s="104" t="str">
        <f t="shared" si="395"/>
        <v/>
      </c>
      <c r="LQ52" s="102"/>
      <c r="LR52" s="104" t="str">
        <f t="shared" si="396"/>
        <v/>
      </c>
      <c r="LS52" s="102"/>
      <c r="LT52" s="102"/>
      <c r="LU52" s="104" t="str">
        <f t="shared" si="397"/>
        <v/>
      </c>
      <c r="LV52" s="102"/>
      <c r="LW52" s="104" t="str">
        <f t="shared" si="398"/>
        <v/>
      </c>
      <c r="LX52" s="102"/>
      <c r="LY52" s="102"/>
      <c r="LZ52" s="104" t="str">
        <f t="shared" si="399"/>
        <v/>
      </c>
      <c r="MA52" s="102"/>
      <c r="MB52" s="104" t="str">
        <f t="shared" si="400"/>
        <v/>
      </c>
      <c r="MC52" s="102"/>
      <c r="MD52" s="102"/>
      <c r="ME52" s="104" t="str">
        <f t="shared" si="401"/>
        <v/>
      </c>
      <c r="MF52" s="102"/>
      <c r="MG52" s="104" t="str">
        <f t="shared" si="402"/>
        <v/>
      </c>
      <c r="MH52" s="102"/>
      <c r="MI52" s="102"/>
      <c r="MJ52" s="104" t="str">
        <f t="shared" si="403"/>
        <v/>
      </c>
      <c r="MK52" s="102"/>
      <c r="ML52" s="104" t="str">
        <f t="shared" si="404"/>
        <v/>
      </c>
      <c r="MM52" s="104" t="str">
        <f t="shared" si="405"/>
        <v/>
      </c>
      <c r="MN52" s="104" t="str">
        <f t="shared" si="406"/>
        <v/>
      </c>
      <c r="MO52" s="104" t="str">
        <f t="shared" si="407"/>
        <v/>
      </c>
      <c r="MP52" s="104" t="str">
        <f t="shared" si="408"/>
        <v/>
      </c>
      <c r="MQ52" s="104" t="str">
        <f t="shared" si="409"/>
        <v/>
      </c>
      <c r="MR52" s="105" t="str">
        <f t="shared" si="410"/>
        <v/>
      </c>
      <c r="MS52" s="109" t="str">
        <f t="shared" si="411"/>
        <v/>
      </c>
      <c r="MT52" s="102"/>
      <c r="MU52" s="102"/>
      <c r="MV52" s="104" t="str">
        <f t="shared" si="412"/>
        <v/>
      </c>
      <c r="MW52" s="102"/>
      <c r="MX52" s="104" t="str">
        <f t="shared" si="413"/>
        <v/>
      </c>
      <c r="MY52" s="102"/>
      <c r="MZ52" s="102"/>
      <c r="NA52" s="104" t="str">
        <f t="shared" si="414"/>
        <v/>
      </c>
      <c r="NB52" s="102"/>
      <c r="NC52" s="104" t="str">
        <f t="shared" si="415"/>
        <v/>
      </c>
      <c r="ND52" s="102"/>
      <c r="NE52" s="102"/>
      <c r="NF52" s="104" t="str">
        <f t="shared" si="416"/>
        <v/>
      </c>
      <c r="NG52" s="102"/>
      <c r="NH52" s="104" t="str">
        <f t="shared" si="417"/>
        <v/>
      </c>
      <c r="NI52" s="102"/>
      <c r="NJ52" s="102"/>
      <c r="NK52" s="104" t="str">
        <f t="shared" si="418"/>
        <v/>
      </c>
      <c r="NL52" s="102"/>
      <c r="NM52" s="104" t="str">
        <f t="shared" si="419"/>
        <v/>
      </c>
      <c r="NN52" s="102"/>
      <c r="NO52" s="102"/>
      <c r="NP52" s="104" t="str">
        <f t="shared" si="420"/>
        <v/>
      </c>
      <c r="NQ52" s="102"/>
      <c r="NR52" s="104" t="str">
        <f t="shared" si="421"/>
        <v/>
      </c>
      <c r="NS52" s="104" t="str">
        <f t="shared" si="422"/>
        <v/>
      </c>
      <c r="NT52" s="104" t="str">
        <f t="shared" si="423"/>
        <v/>
      </c>
      <c r="NU52" s="104" t="str">
        <f t="shared" si="424"/>
        <v/>
      </c>
      <c r="NV52" s="104" t="str">
        <f t="shared" si="425"/>
        <v/>
      </c>
      <c r="NW52" s="104" t="str">
        <f t="shared" si="426"/>
        <v/>
      </c>
      <c r="NX52" s="105" t="str">
        <f t="shared" si="427"/>
        <v/>
      </c>
      <c r="NY52" s="109" t="str">
        <f t="shared" si="428"/>
        <v/>
      </c>
      <c r="OA52" s="104" t="str">
        <f t="shared" si="429"/>
        <v/>
      </c>
      <c r="OB52" s="104" t="str">
        <f t="shared" si="430"/>
        <v/>
      </c>
      <c r="OC52" s="104" t="str">
        <f t="shared" si="431"/>
        <v/>
      </c>
      <c r="OD52" s="104" t="str">
        <f t="shared" si="432"/>
        <v/>
      </c>
      <c r="OE52" s="104" t="str">
        <f t="shared" si="433"/>
        <v/>
      </c>
      <c r="OF52" s="104" t="str">
        <f t="shared" si="434"/>
        <v/>
      </c>
      <c r="OG52" s="104" t="str">
        <f t="shared" si="435"/>
        <v/>
      </c>
      <c r="OH52" s="104" t="str">
        <f t="shared" si="436"/>
        <v/>
      </c>
      <c r="OI52" s="104" t="str">
        <f t="shared" si="437"/>
        <v/>
      </c>
      <c r="OJ52" s="104" t="str">
        <f t="shared" si="438"/>
        <v/>
      </c>
      <c r="OK52" s="104" t="str">
        <f t="shared" si="439"/>
        <v/>
      </c>
      <c r="OL52" s="104" t="str">
        <f t="shared" si="440"/>
        <v/>
      </c>
      <c r="OM52" s="134"/>
      <c r="ON52" s="104" t="str">
        <f t="shared" si="441"/>
        <v/>
      </c>
      <c r="OO52" s="104" t="str">
        <f t="shared" si="442"/>
        <v/>
      </c>
      <c r="OP52" s="104" t="str">
        <f t="shared" si="443"/>
        <v/>
      </c>
      <c r="OQ52" s="104" t="str">
        <f t="shared" si="444"/>
        <v/>
      </c>
      <c r="OR52" s="105" t="str">
        <f t="shared" si="445"/>
        <v/>
      </c>
      <c r="OS52" s="105" t="str">
        <f t="shared" si="446"/>
        <v/>
      </c>
      <c r="OT52" s="134"/>
      <c r="OU52" s="109" t="str">
        <f t="shared" si="447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ref="A53:A85" si="448">A52+1</f>
        <v>34</v>
      </c>
      <c r="B53" s="195"/>
      <c r="C53" s="195"/>
      <c r="D53" s="195"/>
      <c r="E53" s="196"/>
      <c r="F53" s="102"/>
      <c r="G53" s="102"/>
      <c r="H53" s="104" t="str">
        <f t="shared" si="225"/>
        <v/>
      </c>
      <c r="I53" s="102"/>
      <c r="J53" s="104" t="str">
        <f t="shared" si="226"/>
        <v/>
      </c>
      <c r="K53" s="102"/>
      <c r="L53" s="102"/>
      <c r="M53" s="104" t="str">
        <f t="shared" si="227"/>
        <v/>
      </c>
      <c r="N53" s="102"/>
      <c r="O53" s="104" t="str">
        <f t="shared" si="228"/>
        <v/>
      </c>
      <c r="P53" s="102"/>
      <c r="Q53" s="102"/>
      <c r="R53" s="104" t="str">
        <f t="shared" si="229"/>
        <v/>
      </c>
      <c r="S53" s="102"/>
      <c r="T53" s="104" t="str">
        <f t="shared" si="230"/>
        <v/>
      </c>
      <c r="U53" s="102"/>
      <c r="V53" s="102"/>
      <c r="W53" s="104" t="str">
        <f t="shared" si="231"/>
        <v/>
      </c>
      <c r="X53" s="102"/>
      <c r="Y53" s="104" t="str">
        <f t="shared" si="232"/>
        <v/>
      </c>
      <c r="Z53" s="102"/>
      <c r="AA53" s="102"/>
      <c r="AB53" s="104" t="str">
        <f t="shared" si="233"/>
        <v/>
      </c>
      <c r="AC53" s="102"/>
      <c r="AD53" s="104" t="str">
        <f t="shared" si="234"/>
        <v/>
      </c>
      <c r="AE53" s="104" t="str">
        <f t="shared" si="235"/>
        <v/>
      </c>
      <c r="AF53" s="104" t="str">
        <f t="shared" si="236"/>
        <v/>
      </c>
      <c r="AG53" s="104" t="str">
        <f t="shared" si="237"/>
        <v/>
      </c>
      <c r="AH53" s="104" t="str">
        <f t="shared" si="238"/>
        <v/>
      </c>
      <c r="AI53" s="104" t="str">
        <f t="shared" si="239"/>
        <v/>
      </c>
      <c r="AJ53" s="105" t="str">
        <f t="shared" si="240"/>
        <v/>
      </c>
      <c r="AK53" s="109" t="str">
        <f t="shared" si="241"/>
        <v/>
      </c>
      <c r="AL53" s="102"/>
      <c r="AM53" s="102"/>
      <c r="AN53" s="104" t="str">
        <f t="shared" si="242"/>
        <v/>
      </c>
      <c r="AO53" s="102"/>
      <c r="AP53" s="104" t="str">
        <f t="shared" si="243"/>
        <v/>
      </c>
      <c r="AQ53" s="102"/>
      <c r="AR53" s="102"/>
      <c r="AS53" s="104" t="str">
        <f t="shared" si="244"/>
        <v/>
      </c>
      <c r="AT53" s="102"/>
      <c r="AU53" s="104" t="str">
        <f t="shared" si="245"/>
        <v/>
      </c>
      <c r="AV53" s="102"/>
      <c r="AW53" s="102"/>
      <c r="AX53" s="104" t="str">
        <f t="shared" si="246"/>
        <v/>
      </c>
      <c r="AY53" s="102"/>
      <c r="AZ53" s="104" t="str">
        <f t="shared" si="247"/>
        <v/>
      </c>
      <c r="BA53" s="102"/>
      <c r="BB53" s="102"/>
      <c r="BC53" s="104" t="str">
        <f t="shared" si="248"/>
        <v/>
      </c>
      <c r="BD53" s="102"/>
      <c r="BE53" s="104" t="str">
        <f t="shared" si="249"/>
        <v/>
      </c>
      <c r="BF53" s="102"/>
      <c r="BG53" s="102"/>
      <c r="BH53" s="104" t="str">
        <f t="shared" si="250"/>
        <v/>
      </c>
      <c r="BI53" s="102"/>
      <c r="BJ53" s="104" t="str">
        <f t="shared" si="251"/>
        <v/>
      </c>
      <c r="BK53" s="104" t="str">
        <f t="shared" si="252"/>
        <v/>
      </c>
      <c r="BL53" s="104" t="str">
        <f t="shared" si="253"/>
        <v/>
      </c>
      <c r="BM53" s="104" t="str">
        <f t="shared" si="254"/>
        <v/>
      </c>
      <c r="BN53" s="104" t="str">
        <f t="shared" si="255"/>
        <v/>
      </c>
      <c r="BO53" s="104" t="str">
        <f t="shared" si="256"/>
        <v/>
      </c>
      <c r="BP53" s="105" t="str">
        <f t="shared" si="257"/>
        <v/>
      </c>
      <c r="BQ53" s="109" t="str">
        <f t="shared" si="258"/>
        <v/>
      </c>
      <c r="BR53" s="102"/>
      <c r="BS53" s="102"/>
      <c r="BT53" s="104" t="str">
        <f t="shared" si="259"/>
        <v/>
      </c>
      <c r="BU53" s="102"/>
      <c r="BV53" s="104" t="str">
        <f t="shared" si="260"/>
        <v/>
      </c>
      <c r="BW53" s="102"/>
      <c r="BX53" s="102"/>
      <c r="BY53" s="104" t="str">
        <f t="shared" si="261"/>
        <v/>
      </c>
      <c r="BZ53" s="102"/>
      <c r="CA53" s="104" t="str">
        <f t="shared" si="262"/>
        <v/>
      </c>
      <c r="CB53" s="102"/>
      <c r="CC53" s="102"/>
      <c r="CD53" s="104" t="str">
        <f t="shared" si="263"/>
        <v/>
      </c>
      <c r="CE53" s="102"/>
      <c r="CF53" s="104" t="str">
        <f t="shared" si="264"/>
        <v/>
      </c>
      <c r="CG53" s="102"/>
      <c r="CH53" s="102"/>
      <c r="CI53" s="104" t="str">
        <f t="shared" si="265"/>
        <v/>
      </c>
      <c r="CJ53" s="102"/>
      <c r="CK53" s="104" t="str">
        <f t="shared" si="266"/>
        <v/>
      </c>
      <c r="CL53" s="102"/>
      <c r="CM53" s="102"/>
      <c r="CN53" s="104" t="str">
        <f t="shared" si="267"/>
        <v/>
      </c>
      <c r="CO53" s="102"/>
      <c r="CP53" s="104" t="str">
        <f t="shared" si="268"/>
        <v/>
      </c>
      <c r="CQ53" s="104" t="str">
        <f t="shared" si="269"/>
        <v/>
      </c>
      <c r="CR53" s="104" t="str">
        <f t="shared" si="270"/>
        <v/>
      </c>
      <c r="CS53" s="104" t="str">
        <f t="shared" si="271"/>
        <v/>
      </c>
      <c r="CT53" s="104" t="str">
        <f t="shared" si="272"/>
        <v/>
      </c>
      <c r="CU53" s="104" t="str">
        <f t="shared" si="273"/>
        <v/>
      </c>
      <c r="CV53" s="105" t="str">
        <f t="shared" si="274"/>
        <v/>
      </c>
      <c r="CW53" s="109" t="str">
        <f t="shared" si="275"/>
        <v/>
      </c>
      <c r="CX53" s="102"/>
      <c r="CY53" s="102"/>
      <c r="CZ53" s="104" t="str">
        <f t="shared" si="276"/>
        <v/>
      </c>
      <c r="DA53" s="102"/>
      <c r="DB53" s="104" t="str">
        <f t="shared" si="277"/>
        <v/>
      </c>
      <c r="DC53" s="102"/>
      <c r="DD53" s="102"/>
      <c r="DE53" s="104" t="str">
        <f t="shared" si="278"/>
        <v/>
      </c>
      <c r="DF53" s="102"/>
      <c r="DG53" s="104" t="str">
        <f t="shared" si="279"/>
        <v/>
      </c>
      <c r="DH53" s="102"/>
      <c r="DI53" s="102"/>
      <c r="DJ53" s="104" t="str">
        <f t="shared" si="280"/>
        <v/>
      </c>
      <c r="DK53" s="102"/>
      <c r="DL53" s="104" t="str">
        <f t="shared" si="281"/>
        <v/>
      </c>
      <c r="DM53" s="102"/>
      <c r="DN53" s="102"/>
      <c r="DO53" s="104" t="str">
        <f t="shared" si="282"/>
        <v/>
      </c>
      <c r="DP53" s="102"/>
      <c r="DQ53" s="104" t="str">
        <f t="shared" si="283"/>
        <v/>
      </c>
      <c r="DR53" s="102"/>
      <c r="DS53" s="102"/>
      <c r="DT53" s="104" t="str">
        <f t="shared" si="284"/>
        <v/>
      </c>
      <c r="DU53" s="102"/>
      <c r="DV53" s="104" t="str">
        <f t="shared" si="285"/>
        <v/>
      </c>
      <c r="DW53" s="104" t="str">
        <f t="shared" si="286"/>
        <v/>
      </c>
      <c r="DX53" s="104" t="str">
        <f t="shared" si="287"/>
        <v/>
      </c>
      <c r="DY53" s="104" t="str">
        <f t="shared" si="288"/>
        <v/>
      </c>
      <c r="DZ53" s="104" t="str">
        <f t="shared" si="289"/>
        <v/>
      </c>
      <c r="EA53" s="104" t="str">
        <f t="shared" si="290"/>
        <v/>
      </c>
      <c r="EB53" s="105" t="str">
        <f t="shared" si="291"/>
        <v/>
      </c>
      <c r="EC53" s="109" t="str">
        <f t="shared" si="292"/>
        <v/>
      </c>
      <c r="ED53" s="102"/>
      <c r="EE53" s="102"/>
      <c r="EF53" s="104" t="str">
        <f t="shared" si="293"/>
        <v/>
      </c>
      <c r="EG53" s="102"/>
      <c r="EH53" s="104" t="str">
        <f t="shared" si="294"/>
        <v/>
      </c>
      <c r="EI53" s="102"/>
      <c r="EJ53" s="102"/>
      <c r="EK53" s="104" t="str">
        <f t="shared" si="295"/>
        <v/>
      </c>
      <c r="EL53" s="102"/>
      <c r="EM53" s="104" t="str">
        <f t="shared" si="296"/>
        <v/>
      </c>
      <c r="EN53" s="102"/>
      <c r="EO53" s="102"/>
      <c r="EP53" s="104" t="str">
        <f t="shared" si="297"/>
        <v/>
      </c>
      <c r="EQ53" s="102"/>
      <c r="ER53" s="104" t="str">
        <f t="shared" si="298"/>
        <v/>
      </c>
      <c r="ES53" s="102"/>
      <c r="ET53" s="102"/>
      <c r="EU53" s="104" t="str">
        <f t="shared" si="299"/>
        <v/>
      </c>
      <c r="EV53" s="102"/>
      <c r="EW53" s="104" t="str">
        <f t="shared" si="300"/>
        <v/>
      </c>
      <c r="EX53" s="102"/>
      <c r="EY53" s="102"/>
      <c r="EZ53" s="104" t="str">
        <f t="shared" si="301"/>
        <v/>
      </c>
      <c r="FA53" s="102"/>
      <c r="FB53" s="104" t="str">
        <f t="shared" si="302"/>
        <v/>
      </c>
      <c r="FC53" s="104" t="str">
        <f t="shared" si="303"/>
        <v/>
      </c>
      <c r="FD53" s="104" t="str">
        <f t="shared" si="304"/>
        <v/>
      </c>
      <c r="FE53" s="104" t="str">
        <f t="shared" si="305"/>
        <v/>
      </c>
      <c r="FF53" s="104" t="str">
        <f t="shared" si="306"/>
        <v/>
      </c>
      <c r="FG53" s="104" t="str">
        <f t="shared" si="307"/>
        <v/>
      </c>
      <c r="FH53" s="105" t="str">
        <f t="shared" si="308"/>
        <v/>
      </c>
      <c r="FI53" s="109" t="str">
        <f t="shared" si="309"/>
        <v/>
      </c>
      <c r="FJ53" s="102"/>
      <c r="FK53" s="102"/>
      <c r="FL53" s="104" t="str">
        <f t="shared" si="310"/>
        <v/>
      </c>
      <c r="FM53" s="102"/>
      <c r="FN53" s="104" t="str">
        <f t="shared" si="311"/>
        <v/>
      </c>
      <c r="FO53" s="102"/>
      <c r="FP53" s="102"/>
      <c r="FQ53" s="104" t="str">
        <f t="shared" si="312"/>
        <v/>
      </c>
      <c r="FR53" s="102"/>
      <c r="FS53" s="104" t="str">
        <f t="shared" si="313"/>
        <v/>
      </c>
      <c r="FT53" s="102"/>
      <c r="FU53" s="102"/>
      <c r="FV53" s="104" t="str">
        <f t="shared" si="314"/>
        <v/>
      </c>
      <c r="FW53" s="102"/>
      <c r="FX53" s="104" t="str">
        <f t="shared" si="315"/>
        <v/>
      </c>
      <c r="FY53" s="102"/>
      <c r="FZ53" s="102"/>
      <c r="GA53" s="104" t="str">
        <f t="shared" si="316"/>
        <v/>
      </c>
      <c r="GB53" s="102"/>
      <c r="GC53" s="104" t="str">
        <f t="shared" si="317"/>
        <v/>
      </c>
      <c r="GD53" s="102"/>
      <c r="GE53" s="102"/>
      <c r="GF53" s="104" t="str">
        <f t="shared" si="318"/>
        <v/>
      </c>
      <c r="GG53" s="102"/>
      <c r="GH53" s="104" t="str">
        <f t="shared" si="319"/>
        <v/>
      </c>
      <c r="GI53" s="104" t="str">
        <f t="shared" si="320"/>
        <v/>
      </c>
      <c r="GJ53" s="104" t="str">
        <f t="shared" si="321"/>
        <v/>
      </c>
      <c r="GK53" s="104" t="str">
        <f t="shared" si="322"/>
        <v/>
      </c>
      <c r="GL53" s="104" t="str">
        <f t="shared" si="323"/>
        <v/>
      </c>
      <c r="GM53" s="104" t="str">
        <f t="shared" si="324"/>
        <v/>
      </c>
      <c r="GN53" s="105" t="str">
        <f t="shared" si="325"/>
        <v/>
      </c>
      <c r="GO53" s="109" t="str">
        <f t="shared" si="326"/>
        <v/>
      </c>
      <c r="GP53" s="102"/>
      <c r="GQ53" s="102"/>
      <c r="GR53" s="104" t="str">
        <f t="shared" si="327"/>
        <v/>
      </c>
      <c r="GS53" s="102"/>
      <c r="GT53" s="104" t="str">
        <f t="shared" si="328"/>
        <v/>
      </c>
      <c r="GU53" s="102"/>
      <c r="GV53" s="102"/>
      <c r="GW53" s="104" t="str">
        <f t="shared" si="329"/>
        <v/>
      </c>
      <c r="GX53" s="102"/>
      <c r="GY53" s="104" t="str">
        <f t="shared" si="330"/>
        <v/>
      </c>
      <c r="GZ53" s="102"/>
      <c r="HA53" s="102"/>
      <c r="HB53" s="104" t="str">
        <f t="shared" si="331"/>
        <v/>
      </c>
      <c r="HC53" s="102"/>
      <c r="HD53" s="104" t="str">
        <f t="shared" si="332"/>
        <v/>
      </c>
      <c r="HE53" s="102"/>
      <c r="HF53" s="102"/>
      <c r="HG53" s="104" t="str">
        <f t="shared" si="333"/>
        <v/>
      </c>
      <c r="HH53" s="102"/>
      <c r="HI53" s="104" t="str">
        <f t="shared" si="334"/>
        <v/>
      </c>
      <c r="HJ53" s="102"/>
      <c r="HK53" s="102"/>
      <c r="HL53" s="104" t="str">
        <f t="shared" si="335"/>
        <v/>
      </c>
      <c r="HM53" s="102"/>
      <c r="HN53" s="104" t="str">
        <f t="shared" si="336"/>
        <v/>
      </c>
      <c r="HO53" s="104" t="str">
        <f t="shared" si="337"/>
        <v/>
      </c>
      <c r="HP53" s="104" t="str">
        <f t="shared" si="338"/>
        <v/>
      </c>
      <c r="HQ53" s="104" t="str">
        <f t="shared" si="339"/>
        <v/>
      </c>
      <c r="HR53" s="104" t="str">
        <f t="shared" si="340"/>
        <v/>
      </c>
      <c r="HS53" s="104" t="str">
        <f t="shared" si="341"/>
        <v/>
      </c>
      <c r="HT53" s="105" t="str">
        <f t="shared" si="342"/>
        <v/>
      </c>
      <c r="HU53" s="109" t="str">
        <f t="shared" si="343"/>
        <v/>
      </c>
      <c r="HV53" s="102"/>
      <c r="HW53" s="102"/>
      <c r="HX53" s="104" t="str">
        <f t="shared" si="344"/>
        <v/>
      </c>
      <c r="HY53" s="102"/>
      <c r="HZ53" s="104" t="str">
        <f t="shared" si="345"/>
        <v/>
      </c>
      <c r="IA53" s="102"/>
      <c r="IB53" s="102"/>
      <c r="IC53" s="104" t="str">
        <f t="shared" si="346"/>
        <v/>
      </c>
      <c r="ID53" s="102"/>
      <c r="IE53" s="104" t="str">
        <f t="shared" si="347"/>
        <v/>
      </c>
      <c r="IF53" s="102"/>
      <c r="IG53" s="102"/>
      <c r="IH53" s="104" t="str">
        <f t="shared" si="348"/>
        <v/>
      </c>
      <c r="II53" s="102"/>
      <c r="IJ53" s="104" t="str">
        <f t="shared" si="349"/>
        <v/>
      </c>
      <c r="IK53" s="102"/>
      <c r="IL53" s="102"/>
      <c r="IM53" s="104" t="str">
        <f t="shared" si="350"/>
        <v/>
      </c>
      <c r="IN53" s="102"/>
      <c r="IO53" s="104" t="str">
        <f t="shared" si="351"/>
        <v/>
      </c>
      <c r="IP53" s="102"/>
      <c r="IQ53" s="102"/>
      <c r="IR53" s="104" t="str">
        <f t="shared" si="352"/>
        <v/>
      </c>
      <c r="IS53" s="102"/>
      <c r="IT53" s="104" t="str">
        <f t="shared" si="353"/>
        <v/>
      </c>
      <c r="IU53" s="104" t="str">
        <f t="shared" si="354"/>
        <v/>
      </c>
      <c r="IV53" s="104" t="str">
        <f t="shared" si="355"/>
        <v/>
      </c>
      <c r="IW53" s="104" t="str">
        <f t="shared" si="356"/>
        <v/>
      </c>
      <c r="IX53" s="104" t="str">
        <f t="shared" si="357"/>
        <v/>
      </c>
      <c r="IY53" s="104" t="str">
        <f t="shared" si="358"/>
        <v/>
      </c>
      <c r="IZ53" s="105" t="str">
        <f t="shared" si="359"/>
        <v/>
      </c>
      <c r="JA53" s="109" t="str">
        <f t="shared" si="360"/>
        <v/>
      </c>
      <c r="JB53" s="102"/>
      <c r="JC53" s="102"/>
      <c r="JD53" s="104" t="str">
        <f t="shared" si="361"/>
        <v/>
      </c>
      <c r="JE53" s="102"/>
      <c r="JF53" s="104" t="str">
        <f t="shared" si="362"/>
        <v/>
      </c>
      <c r="JG53" s="102"/>
      <c r="JH53" s="102"/>
      <c r="JI53" s="104" t="str">
        <f t="shared" si="363"/>
        <v/>
      </c>
      <c r="JJ53" s="102"/>
      <c r="JK53" s="104" t="str">
        <f t="shared" si="364"/>
        <v/>
      </c>
      <c r="JL53" s="102"/>
      <c r="JM53" s="102"/>
      <c r="JN53" s="104" t="str">
        <f t="shared" si="365"/>
        <v/>
      </c>
      <c r="JO53" s="102"/>
      <c r="JP53" s="104" t="str">
        <f t="shared" si="366"/>
        <v/>
      </c>
      <c r="JQ53" s="102"/>
      <c r="JR53" s="102"/>
      <c r="JS53" s="104" t="str">
        <f t="shared" si="367"/>
        <v/>
      </c>
      <c r="JT53" s="102"/>
      <c r="JU53" s="104" t="str">
        <f t="shared" si="368"/>
        <v/>
      </c>
      <c r="JV53" s="102"/>
      <c r="JW53" s="102"/>
      <c r="JX53" s="104" t="str">
        <f t="shared" si="369"/>
        <v/>
      </c>
      <c r="JY53" s="102"/>
      <c r="JZ53" s="104" t="str">
        <f t="shared" si="370"/>
        <v/>
      </c>
      <c r="KA53" s="104" t="str">
        <f t="shared" si="371"/>
        <v/>
      </c>
      <c r="KB53" s="104" t="str">
        <f t="shared" si="372"/>
        <v/>
      </c>
      <c r="KC53" s="104" t="str">
        <f t="shared" si="373"/>
        <v/>
      </c>
      <c r="KD53" s="104" t="str">
        <f t="shared" si="374"/>
        <v/>
      </c>
      <c r="KE53" s="104" t="str">
        <f t="shared" si="375"/>
        <v/>
      </c>
      <c r="KF53" s="105" t="str">
        <f t="shared" si="376"/>
        <v/>
      </c>
      <c r="KG53" s="109" t="str">
        <f t="shared" si="377"/>
        <v/>
      </c>
      <c r="KH53" s="102"/>
      <c r="KI53" s="102"/>
      <c r="KJ53" s="104" t="str">
        <f t="shared" si="378"/>
        <v/>
      </c>
      <c r="KK53" s="102"/>
      <c r="KL53" s="104" t="str">
        <f t="shared" si="379"/>
        <v/>
      </c>
      <c r="KM53" s="102"/>
      <c r="KN53" s="102"/>
      <c r="KO53" s="104" t="str">
        <f t="shared" si="380"/>
        <v/>
      </c>
      <c r="KP53" s="102"/>
      <c r="KQ53" s="104" t="str">
        <f t="shared" si="381"/>
        <v/>
      </c>
      <c r="KR53" s="102"/>
      <c r="KS53" s="102"/>
      <c r="KT53" s="104" t="str">
        <f t="shared" si="382"/>
        <v/>
      </c>
      <c r="KU53" s="102"/>
      <c r="KV53" s="104" t="str">
        <f t="shared" si="383"/>
        <v/>
      </c>
      <c r="KW53" s="102"/>
      <c r="KX53" s="102"/>
      <c r="KY53" s="104" t="str">
        <f t="shared" si="384"/>
        <v/>
      </c>
      <c r="KZ53" s="102"/>
      <c r="LA53" s="104" t="str">
        <f t="shared" si="385"/>
        <v/>
      </c>
      <c r="LB53" s="102"/>
      <c r="LC53" s="102"/>
      <c r="LD53" s="104" t="str">
        <f t="shared" si="386"/>
        <v/>
      </c>
      <c r="LE53" s="102"/>
      <c r="LF53" s="104" t="str">
        <f t="shared" si="387"/>
        <v/>
      </c>
      <c r="LG53" s="104" t="str">
        <f t="shared" si="388"/>
        <v/>
      </c>
      <c r="LH53" s="104" t="str">
        <f t="shared" si="389"/>
        <v/>
      </c>
      <c r="LI53" s="104" t="str">
        <f t="shared" si="390"/>
        <v/>
      </c>
      <c r="LJ53" s="104" t="str">
        <f t="shared" si="391"/>
        <v/>
      </c>
      <c r="LK53" s="104" t="str">
        <f t="shared" si="392"/>
        <v/>
      </c>
      <c r="LL53" s="105" t="str">
        <f t="shared" si="393"/>
        <v/>
      </c>
      <c r="LM53" s="109" t="str">
        <f t="shared" si="394"/>
        <v/>
      </c>
      <c r="LN53" s="102"/>
      <c r="LO53" s="102"/>
      <c r="LP53" s="104" t="str">
        <f t="shared" si="395"/>
        <v/>
      </c>
      <c r="LQ53" s="102"/>
      <c r="LR53" s="104" t="str">
        <f t="shared" si="396"/>
        <v/>
      </c>
      <c r="LS53" s="102"/>
      <c r="LT53" s="102"/>
      <c r="LU53" s="104" t="str">
        <f t="shared" si="397"/>
        <v/>
      </c>
      <c r="LV53" s="102"/>
      <c r="LW53" s="104" t="str">
        <f t="shared" si="398"/>
        <v/>
      </c>
      <c r="LX53" s="102"/>
      <c r="LY53" s="102"/>
      <c r="LZ53" s="104" t="str">
        <f t="shared" si="399"/>
        <v/>
      </c>
      <c r="MA53" s="102"/>
      <c r="MB53" s="104" t="str">
        <f t="shared" si="400"/>
        <v/>
      </c>
      <c r="MC53" s="102"/>
      <c r="MD53" s="102"/>
      <c r="ME53" s="104" t="str">
        <f t="shared" si="401"/>
        <v/>
      </c>
      <c r="MF53" s="102"/>
      <c r="MG53" s="104" t="str">
        <f t="shared" si="402"/>
        <v/>
      </c>
      <c r="MH53" s="102"/>
      <c r="MI53" s="102"/>
      <c r="MJ53" s="104" t="str">
        <f t="shared" si="403"/>
        <v/>
      </c>
      <c r="MK53" s="102"/>
      <c r="ML53" s="104" t="str">
        <f t="shared" si="404"/>
        <v/>
      </c>
      <c r="MM53" s="104" t="str">
        <f t="shared" si="405"/>
        <v/>
      </c>
      <c r="MN53" s="104" t="str">
        <f t="shared" si="406"/>
        <v/>
      </c>
      <c r="MO53" s="104" t="str">
        <f t="shared" si="407"/>
        <v/>
      </c>
      <c r="MP53" s="104" t="str">
        <f t="shared" si="408"/>
        <v/>
      </c>
      <c r="MQ53" s="104" t="str">
        <f t="shared" si="409"/>
        <v/>
      </c>
      <c r="MR53" s="105" t="str">
        <f t="shared" si="410"/>
        <v/>
      </c>
      <c r="MS53" s="109" t="str">
        <f t="shared" si="411"/>
        <v/>
      </c>
      <c r="MT53" s="102"/>
      <c r="MU53" s="102"/>
      <c r="MV53" s="104" t="str">
        <f t="shared" si="412"/>
        <v/>
      </c>
      <c r="MW53" s="102"/>
      <c r="MX53" s="104" t="str">
        <f t="shared" si="413"/>
        <v/>
      </c>
      <c r="MY53" s="102"/>
      <c r="MZ53" s="102"/>
      <c r="NA53" s="104" t="str">
        <f t="shared" si="414"/>
        <v/>
      </c>
      <c r="NB53" s="102"/>
      <c r="NC53" s="104" t="str">
        <f t="shared" si="415"/>
        <v/>
      </c>
      <c r="ND53" s="102"/>
      <c r="NE53" s="102"/>
      <c r="NF53" s="104" t="str">
        <f t="shared" si="416"/>
        <v/>
      </c>
      <c r="NG53" s="102"/>
      <c r="NH53" s="104" t="str">
        <f t="shared" si="417"/>
        <v/>
      </c>
      <c r="NI53" s="102"/>
      <c r="NJ53" s="102"/>
      <c r="NK53" s="104" t="str">
        <f t="shared" si="418"/>
        <v/>
      </c>
      <c r="NL53" s="102"/>
      <c r="NM53" s="104" t="str">
        <f t="shared" si="419"/>
        <v/>
      </c>
      <c r="NN53" s="102"/>
      <c r="NO53" s="102"/>
      <c r="NP53" s="104" t="str">
        <f t="shared" si="420"/>
        <v/>
      </c>
      <c r="NQ53" s="102"/>
      <c r="NR53" s="104" t="str">
        <f t="shared" si="421"/>
        <v/>
      </c>
      <c r="NS53" s="104" t="str">
        <f t="shared" si="422"/>
        <v/>
      </c>
      <c r="NT53" s="104" t="str">
        <f t="shared" si="423"/>
        <v/>
      </c>
      <c r="NU53" s="104" t="str">
        <f t="shared" si="424"/>
        <v/>
      </c>
      <c r="NV53" s="104" t="str">
        <f t="shared" si="425"/>
        <v/>
      </c>
      <c r="NW53" s="104" t="str">
        <f t="shared" si="426"/>
        <v/>
      </c>
      <c r="NX53" s="105" t="str">
        <f t="shared" si="427"/>
        <v/>
      </c>
      <c r="NY53" s="109" t="str">
        <f t="shared" si="428"/>
        <v/>
      </c>
      <c r="OA53" s="104" t="str">
        <f t="shared" si="429"/>
        <v/>
      </c>
      <c r="OB53" s="104" t="str">
        <f t="shared" si="430"/>
        <v/>
      </c>
      <c r="OC53" s="104" t="str">
        <f t="shared" si="431"/>
        <v/>
      </c>
      <c r="OD53" s="104" t="str">
        <f t="shared" si="432"/>
        <v/>
      </c>
      <c r="OE53" s="104" t="str">
        <f t="shared" si="433"/>
        <v/>
      </c>
      <c r="OF53" s="104" t="str">
        <f t="shared" si="434"/>
        <v/>
      </c>
      <c r="OG53" s="104" t="str">
        <f t="shared" si="435"/>
        <v/>
      </c>
      <c r="OH53" s="104" t="str">
        <f t="shared" si="436"/>
        <v/>
      </c>
      <c r="OI53" s="104" t="str">
        <f t="shared" si="437"/>
        <v/>
      </c>
      <c r="OJ53" s="104" t="str">
        <f t="shared" si="438"/>
        <v/>
      </c>
      <c r="OK53" s="104" t="str">
        <f t="shared" si="439"/>
        <v/>
      </c>
      <c r="OL53" s="104" t="str">
        <f t="shared" si="440"/>
        <v/>
      </c>
      <c r="OM53" s="134"/>
      <c r="ON53" s="104" t="str">
        <f t="shared" si="441"/>
        <v/>
      </c>
      <c r="OO53" s="104" t="str">
        <f t="shared" si="442"/>
        <v/>
      </c>
      <c r="OP53" s="104" t="str">
        <f t="shared" si="443"/>
        <v/>
      </c>
      <c r="OQ53" s="104" t="str">
        <f t="shared" si="444"/>
        <v/>
      </c>
      <c r="OR53" s="105" t="str">
        <f t="shared" si="445"/>
        <v/>
      </c>
      <c r="OS53" s="105" t="str">
        <f t="shared" si="446"/>
        <v/>
      </c>
      <c r="OT53" s="134"/>
      <c r="OU53" s="109" t="str">
        <f t="shared" si="447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448"/>
        <v>35</v>
      </c>
      <c r="B54" s="195"/>
      <c r="C54" s="195"/>
      <c r="D54" s="195"/>
      <c r="E54" s="196"/>
      <c r="F54" s="102"/>
      <c r="G54" s="102"/>
      <c r="H54" s="104" t="str">
        <f t="shared" si="225"/>
        <v/>
      </c>
      <c r="I54" s="102"/>
      <c r="J54" s="104" t="str">
        <f t="shared" si="226"/>
        <v/>
      </c>
      <c r="K54" s="102"/>
      <c r="L54" s="102"/>
      <c r="M54" s="104" t="str">
        <f t="shared" si="227"/>
        <v/>
      </c>
      <c r="N54" s="102"/>
      <c r="O54" s="104" t="str">
        <f t="shared" si="228"/>
        <v/>
      </c>
      <c r="P54" s="102"/>
      <c r="Q54" s="102"/>
      <c r="R54" s="104" t="str">
        <f t="shared" si="229"/>
        <v/>
      </c>
      <c r="S54" s="102"/>
      <c r="T54" s="104" t="str">
        <f t="shared" si="230"/>
        <v/>
      </c>
      <c r="U54" s="102"/>
      <c r="V54" s="102"/>
      <c r="W54" s="104" t="str">
        <f t="shared" si="231"/>
        <v/>
      </c>
      <c r="X54" s="102"/>
      <c r="Y54" s="104" t="str">
        <f t="shared" si="232"/>
        <v/>
      </c>
      <c r="Z54" s="102"/>
      <c r="AA54" s="102"/>
      <c r="AB54" s="104" t="str">
        <f t="shared" si="233"/>
        <v/>
      </c>
      <c r="AC54" s="102"/>
      <c r="AD54" s="104" t="str">
        <f t="shared" si="234"/>
        <v/>
      </c>
      <c r="AE54" s="104" t="str">
        <f t="shared" si="235"/>
        <v/>
      </c>
      <c r="AF54" s="104" t="str">
        <f t="shared" si="236"/>
        <v/>
      </c>
      <c r="AG54" s="104" t="str">
        <f t="shared" si="237"/>
        <v/>
      </c>
      <c r="AH54" s="104" t="str">
        <f t="shared" si="238"/>
        <v/>
      </c>
      <c r="AI54" s="104" t="str">
        <f t="shared" si="239"/>
        <v/>
      </c>
      <c r="AJ54" s="105" t="str">
        <f t="shared" si="240"/>
        <v/>
      </c>
      <c r="AK54" s="109" t="str">
        <f t="shared" si="241"/>
        <v/>
      </c>
      <c r="AL54" s="102"/>
      <c r="AM54" s="102"/>
      <c r="AN54" s="104" t="str">
        <f t="shared" si="242"/>
        <v/>
      </c>
      <c r="AO54" s="102"/>
      <c r="AP54" s="104" t="str">
        <f t="shared" si="243"/>
        <v/>
      </c>
      <c r="AQ54" s="102"/>
      <c r="AR54" s="102"/>
      <c r="AS54" s="104" t="str">
        <f t="shared" si="244"/>
        <v/>
      </c>
      <c r="AT54" s="102"/>
      <c r="AU54" s="104" t="str">
        <f t="shared" si="245"/>
        <v/>
      </c>
      <c r="AV54" s="102"/>
      <c r="AW54" s="102"/>
      <c r="AX54" s="104" t="str">
        <f t="shared" si="246"/>
        <v/>
      </c>
      <c r="AY54" s="102"/>
      <c r="AZ54" s="104" t="str">
        <f t="shared" si="247"/>
        <v/>
      </c>
      <c r="BA54" s="102"/>
      <c r="BB54" s="102"/>
      <c r="BC54" s="104" t="str">
        <f t="shared" si="248"/>
        <v/>
      </c>
      <c r="BD54" s="102"/>
      <c r="BE54" s="104" t="str">
        <f t="shared" si="249"/>
        <v/>
      </c>
      <c r="BF54" s="102"/>
      <c r="BG54" s="102"/>
      <c r="BH54" s="104" t="str">
        <f t="shared" si="250"/>
        <v/>
      </c>
      <c r="BI54" s="102"/>
      <c r="BJ54" s="104" t="str">
        <f t="shared" si="251"/>
        <v/>
      </c>
      <c r="BK54" s="104" t="str">
        <f t="shared" si="252"/>
        <v/>
      </c>
      <c r="BL54" s="104" t="str">
        <f t="shared" si="253"/>
        <v/>
      </c>
      <c r="BM54" s="104" t="str">
        <f t="shared" si="254"/>
        <v/>
      </c>
      <c r="BN54" s="104" t="str">
        <f t="shared" si="255"/>
        <v/>
      </c>
      <c r="BO54" s="104" t="str">
        <f t="shared" si="256"/>
        <v/>
      </c>
      <c r="BP54" s="105" t="str">
        <f t="shared" si="257"/>
        <v/>
      </c>
      <c r="BQ54" s="109" t="str">
        <f t="shared" si="258"/>
        <v/>
      </c>
      <c r="BR54" s="102"/>
      <c r="BS54" s="102"/>
      <c r="BT54" s="104" t="str">
        <f t="shared" si="259"/>
        <v/>
      </c>
      <c r="BU54" s="102"/>
      <c r="BV54" s="104" t="str">
        <f t="shared" si="260"/>
        <v/>
      </c>
      <c r="BW54" s="102"/>
      <c r="BX54" s="102"/>
      <c r="BY54" s="104" t="str">
        <f t="shared" si="261"/>
        <v/>
      </c>
      <c r="BZ54" s="102"/>
      <c r="CA54" s="104" t="str">
        <f t="shared" si="262"/>
        <v/>
      </c>
      <c r="CB54" s="102"/>
      <c r="CC54" s="102"/>
      <c r="CD54" s="104" t="str">
        <f t="shared" si="263"/>
        <v/>
      </c>
      <c r="CE54" s="102"/>
      <c r="CF54" s="104" t="str">
        <f t="shared" si="264"/>
        <v/>
      </c>
      <c r="CG54" s="102"/>
      <c r="CH54" s="102"/>
      <c r="CI54" s="104" t="str">
        <f t="shared" si="265"/>
        <v/>
      </c>
      <c r="CJ54" s="102"/>
      <c r="CK54" s="104" t="str">
        <f t="shared" si="266"/>
        <v/>
      </c>
      <c r="CL54" s="102"/>
      <c r="CM54" s="102"/>
      <c r="CN54" s="104" t="str">
        <f t="shared" si="267"/>
        <v/>
      </c>
      <c r="CO54" s="102"/>
      <c r="CP54" s="104" t="str">
        <f t="shared" si="268"/>
        <v/>
      </c>
      <c r="CQ54" s="104" t="str">
        <f t="shared" si="269"/>
        <v/>
      </c>
      <c r="CR54" s="104" t="str">
        <f t="shared" si="270"/>
        <v/>
      </c>
      <c r="CS54" s="104" t="str">
        <f t="shared" si="271"/>
        <v/>
      </c>
      <c r="CT54" s="104" t="str">
        <f t="shared" si="272"/>
        <v/>
      </c>
      <c r="CU54" s="104" t="str">
        <f t="shared" si="273"/>
        <v/>
      </c>
      <c r="CV54" s="105" t="str">
        <f t="shared" si="274"/>
        <v/>
      </c>
      <c r="CW54" s="109" t="str">
        <f t="shared" si="275"/>
        <v/>
      </c>
      <c r="CX54" s="102"/>
      <c r="CY54" s="102"/>
      <c r="CZ54" s="104" t="str">
        <f t="shared" si="276"/>
        <v/>
      </c>
      <c r="DA54" s="102"/>
      <c r="DB54" s="104" t="str">
        <f t="shared" si="277"/>
        <v/>
      </c>
      <c r="DC54" s="102"/>
      <c r="DD54" s="102"/>
      <c r="DE54" s="104" t="str">
        <f t="shared" si="278"/>
        <v/>
      </c>
      <c r="DF54" s="102"/>
      <c r="DG54" s="104" t="str">
        <f t="shared" si="279"/>
        <v/>
      </c>
      <c r="DH54" s="102"/>
      <c r="DI54" s="102"/>
      <c r="DJ54" s="104" t="str">
        <f t="shared" si="280"/>
        <v/>
      </c>
      <c r="DK54" s="102"/>
      <c r="DL54" s="104" t="str">
        <f t="shared" si="281"/>
        <v/>
      </c>
      <c r="DM54" s="102"/>
      <c r="DN54" s="102"/>
      <c r="DO54" s="104" t="str">
        <f t="shared" si="282"/>
        <v/>
      </c>
      <c r="DP54" s="102"/>
      <c r="DQ54" s="104" t="str">
        <f t="shared" si="283"/>
        <v/>
      </c>
      <c r="DR54" s="102"/>
      <c r="DS54" s="102"/>
      <c r="DT54" s="104" t="str">
        <f t="shared" si="284"/>
        <v/>
      </c>
      <c r="DU54" s="102"/>
      <c r="DV54" s="104" t="str">
        <f t="shared" si="285"/>
        <v/>
      </c>
      <c r="DW54" s="104" t="str">
        <f t="shared" si="286"/>
        <v/>
      </c>
      <c r="DX54" s="104" t="str">
        <f t="shared" si="287"/>
        <v/>
      </c>
      <c r="DY54" s="104" t="str">
        <f t="shared" si="288"/>
        <v/>
      </c>
      <c r="DZ54" s="104" t="str">
        <f t="shared" si="289"/>
        <v/>
      </c>
      <c r="EA54" s="104" t="str">
        <f t="shared" si="290"/>
        <v/>
      </c>
      <c r="EB54" s="105" t="str">
        <f t="shared" si="291"/>
        <v/>
      </c>
      <c r="EC54" s="109" t="str">
        <f t="shared" si="292"/>
        <v/>
      </c>
      <c r="ED54" s="102"/>
      <c r="EE54" s="102"/>
      <c r="EF54" s="104" t="str">
        <f t="shared" si="293"/>
        <v/>
      </c>
      <c r="EG54" s="102"/>
      <c r="EH54" s="104" t="str">
        <f t="shared" si="294"/>
        <v/>
      </c>
      <c r="EI54" s="102"/>
      <c r="EJ54" s="102"/>
      <c r="EK54" s="104" t="str">
        <f t="shared" si="295"/>
        <v/>
      </c>
      <c r="EL54" s="102"/>
      <c r="EM54" s="104" t="str">
        <f t="shared" si="296"/>
        <v/>
      </c>
      <c r="EN54" s="102"/>
      <c r="EO54" s="102"/>
      <c r="EP54" s="104" t="str">
        <f t="shared" si="297"/>
        <v/>
      </c>
      <c r="EQ54" s="102"/>
      <c r="ER54" s="104" t="str">
        <f t="shared" si="298"/>
        <v/>
      </c>
      <c r="ES54" s="102"/>
      <c r="ET54" s="102"/>
      <c r="EU54" s="104" t="str">
        <f t="shared" si="299"/>
        <v/>
      </c>
      <c r="EV54" s="102"/>
      <c r="EW54" s="104" t="str">
        <f t="shared" si="300"/>
        <v/>
      </c>
      <c r="EX54" s="102"/>
      <c r="EY54" s="102"/>
      <c r="EZ54" s="104" t="str">
        <f t="shared" si="301"/>
        <v/>
      </c>
      <c r="FA54" s="102"/>
      <c r="FB54" s="104" t="str">
        <f t="shared" si="302"/>
        <v/>
      </c>
      <c r="FC54" s="104" t="str">
        <f t="shared" si="303"/>
        <v/>
      </c>
      <c r="FD54" s="104" t="str">
        <f t="shared" si="304"/>
        <v/>
      </c>
      <c r="FE54" s="104" t="str">
        <f t="shared" si="305"/>
        <v/>
      </c>
      <c r="FF54" s="104" t="str">
        <f t="shared" si="306"/>
        <v/>
      </c>
      <c r="FG54" s="104" t="str">
        <f t="shared" si="307"/>
        <v/>
      </c>
      <c r="FH54" s="105" t="str">
        <f t="shared" si="308"/>
        <v/>
      </c>
      <c r="FI54" s="109" t="str">
        <f t="shared" si="309"/>
        <v/>
      </c>
      <c r="FJ54" s="102"/>
      <c r="FK54" s="102"/>
      <c r="FL54" s="104" t="str">
        <f t="shared" si="310"/>
        <v/>
      </c>
      <c r="FM54" s="102"/>
      <c r="FN54" s="104" t="str">
        <f t="shared" si="311"/>
        <v/>
      </c>
      <c r="FO54" s="102"/>
      <c r="FP54" s="102"/>
      <c r="FQ54" s="104" t="str">
        <f t="shared" si="312"/>
        <v/>
      </c>
      <c r="FR54" s="102"/>
      <c r="FS54" s="104" t="str">
        <f t="shared" si="313"/>
        <v/>
      </c>
      <c r="FT54" s="102"/>
      <c r="FU54" s="102"/>
      <c r="FV54" s="104" t="str">
        <f t="shared" si="314"/>
        <v/>
      </c>
      <c r="FW54" s="102"/>
      <c r="FX54" s="104" t="str">
        <f t="shared" si="315"/>
        <v/>
      </c>
      <c r="FY54" s="102"/>
      <c r="FZ54" s="102"/>
      <c r="GA54" s="104" t="str">
        <f t="shared" si="316"/>
        <v/>
      </c>
      <c r="GB54" s="102"/>
      <c r="GC54" s="104" t="str">
        <f t="shared" si="317"/>
        <v/>
      </c>
      <c r="GD54" s="102"/>
      <c r="GE54" s="102"/>
      <c r="GF54" s="104" t="str">
        <f t="shared" si="318"/>
        <v/>
      </c>
      <c r="GG54" s="102"/>
      <c r="GH54" s="104" t="str">
        <f t="shared" si="319"/>
        <v/>
      </c>
      <c r="GI54" s="104" t="str">
        <f t="shared" si="320"/>
        <v/>
      </c>
      <c r="GJ54" s="104" t="str">
        <f t="shared" si="321"/>
        <v/>
      </c>
      <c r="GK54" s="104" t="str">
        <f t="shared" si="322"/>
        <v/>
      </c>
      <c r="GL54" s="104" t="str">
        <f t="shared" si="323"/>
        <v/>
      </c>
      <c r="GM54" s="104" t="str">
        <f t="shared" si="324"/>
        <v/>
      </c>
      <c r="GN54" s="105" t="str">
        <f t="shared" si="325"/>
        <v/>
      </c>
      <c r="GO54" s="109" t="str">
        <f t="shared" si="326"/>
        <v/>
      </c>
      <c r="GP54" s="102"/>
      <c r="GQ54" s="102"/>
      <c r="GR54" s="104" t="str">
        <f t="shared" si="327"/>
        <v/>
      </c>
      <c r="GS54" s="102"/>
      <c r="GT54" s="104" t="str">
        <f t="shared" si="328"/>
        <v/>
      </c>
      <c r="GU54" s="102"/>
      <c r="GV54" s="102"/>
      <c r="GW54" s="104" t="str">
        <f t="shared" si="329"/>
        <v/>
      </c>
      <c r="GX54" s="102"/>
      <c r="GY54" s="104" t="str">
        <f t="shared" si="330"/>
        <v/>
      </c>
      <c r="GZ54" s="102"/>
      <c r="HA54" s="102"/>
      <c r="HB54" s="104" t="str">
        <f t="shared" si="331"/>
        <v/>
      </c>
      <c r="HC54" s="102"/>
      <c r="HD54" s="104" t="str">
        <f t="shared" si="332"/>
        <v/>
      </c>
      <c r="HE54" s="102"/>
      <c r="HF54" s="102"/>
      <c r="HG54" s="104" t="str">
        <f t="shared" si="333"/>
        <v/>
      </c>
      <c r="HH54" s="102"/>
      <c r="HI54" s="104" t="str">
        <f t="shared" si="334"/>
        <v/>
      </c>
      <c r="HJ54" s="102"/>
      <c r="HK54" s="102"/>
      <c r="HL54" s="104" t="str">
        <f t="shared" si="335"/>
        <v/>
      </c>
      <c r="HM54" s="102"/>
      <c r="HN54" s="104" t="str">
        <f t="shared" si="336"/>
        <v/>
      </c>
      <c r="HO54" s="104" t="str">
        <f t="shared" si="337"/>
        <v/>
      </c>
      <c r="HP54" s="104" t="str">
        <f t="shared" si="338"/>
        <v/>
      </c>
      <c r="HQ54" s="104" t="str">
        <f t="shared" si="339"/>
        <v/>
      </c>
      <c r="HR54" s="104" t="str">
        <f t="shared" si="340"/>
        <v/>
      </c>
      <c r="HS54" s="104" t="str">
        <f t="shared" si="341"/>
        <v/>
      </c>
      <c r="HT54" s="105" t="str">
        <f t="shared" si="342"/>
        <v/>
      </c>
      <c r="HU54" s="109" t="str">
        <f t="shared" si="343"/>
        <v/>
      </c>
      <c r="HV54" s="102"/>
      <c r="HW54" s="102"/>
      <c r="HX54" s="104" t="str">
        <f t="shared" si="344"/>
        <v/>
      </c>
      <c r="HY54" s="102"/>
      <c r="HZ54" s="104" t="str">
        <f t="shared" si="345"/>
        <v/>
      </c>
      <c r="IA54" s="102"/>
      <c r="IB54" s="102"/>
      <c r="IC54" s="104" t="str">
        <f t="shared" si="346"/>
        <v/>
      </c>
      <c r="ID54" s="102"/>
      <c r="IE54" s="104" t="str">
        <f t="shared" si="347"/>
        <v/>
      </c>
      <c r="IF54" s="102"/>
      <c r="IG54" s="102"/>
      <c r="IH54" s="104" t="str">
        <f t="shared" si="348"/>
        <v/>
      </c>
      <c r="II54" s="102"/>
      <c r="IJ54" s="104" t="str">
        <f t="shared" si="349"/>
        <v/>
      </c>
      <c r="IK54" s="102"/>
      <c r="IL54" s="102"/>
      <c r="IM54" s="104" t="str">
        <f t="shared" si="350"/>
        <v/>
      </c>
      <c r="IN54" s="102"/>
      <c r="IO54" s="104" t="str">
        <f t="shared" si="351"/>
        <v/>
      </c>
      <c r="IP54" s="102"/>
      <c r="IQ54" s="102"/>
      <c r="IR54" s="104" t="str">
        <f t="shared" si="352"/>
        <v/>
      </c>
      <c r="IS54" s="102"/>
      <c r="IT54" s="104" t="str">
        <f t="shared" si="353"/>
        <v/>
      </c>
      <c r="IU54" s="104" t="str">
        <f t="shared" si="354"/>
        <v/>
      </c>
      <c r="IV54" s="104" t="str">
        <f t="shared" si="355"/>
        <v/>
      </c>
      <c r="IW54" s="104" t="str">
        <f t="shared" si="356"/>
        <v/>
      </c>
      <c r="IX54" s="104" t="str">
        <f t="shared" si="357"/>
        <v/>
      </c>
      <c r="IY54" s="104" t="str">
        <f t="shared" si="358"/>
        <v/>
      </c>
      <c r="IZ54" s="105" t="str">
        <f t="shared" si="359"/>
        <v/>
      </c>
      <c r="JA54" s="109" t="str">
        <f t="shared" si="360"/>
        <v/>
      </c>
      <c r="JB54" s="102"/>
      <c r="JC54" s="102"/>
      <c r="JD54" s="104" t="str">
        <f t="shared" si="361"/>
        <v/>
      </c>
      <c r="JE54" s="102"/>
      <c r="JF54" s="104" t="str">
        <f t="shared" si="362"/>
        <v/>
      </c>
      <c r="JG54" s="102"/>
      <c r="JH54" s="102"/>
      <c r="JI54" s="104" t="str">
        <f t="shared" si="363"/>
        <v/>
      </c>
      <c r="JJ54" s="102"/>
      <c r="JK54" s="104" t="str">
        <f t="shared" si="364"/>
        <v/>
      </c>
      <c r="JL54" s="102"/>
      <c r="JM54" s="102"/>
      <c r="JN54" s="104" t="str">
        <f t="shared" si="365"/>
        <v/>
      </c>
      <c r="JO54" s="102"/>
      <c r="JP54" s="104" t="str">
        <f t="shared" si="366"/>
        <v/>
      </c>
      <c r="JQ54" s="102"/>
      <c r="JR54" s="102"/>
      <c r="JS54" s="104" t="str">
        <f t="shared" si="367"/>
        <v/>
      </c>
      <c r="JT54" s="102"/>
      <c r="JU54" s="104" t="str">
        <f t="shared" si="368"/>
        <v/>
      </c>
      <c r="JV54" s="102"/>
      <c r="JW54" s="102"/>
      <c r="JX54" s="104" t="str">
        <f t="shared" si="369"/>
        <v/>
      </c>
      <c r="JY54" s="102"/>
      <c r="JZ54" s="104" t="str">
        <f t="shared" si="370"/>
        <v/>
      </c>
      <c r="KA54" s="104" t="str">
        <f t="shared" si="371"/>
        <v/>
      </c>
      <c r="KB54" s="104" t="str">
        <f t="shared" si="372"/>
        <v/>
      </c>
      <c r="KC54" s="104" t="str">
        <f t="shared" si="373"/>
        <v/>
      </c>
      <c r="KD54" s="104" t="str">
        <f t="shared" si="374"/>
        <v/>
      </c>
      <c r="KE54" s="104" t="str">
        <f t="shared" si="375"/>
        <v/>
      </c>
      <c r="KF54" s="105" t="str">
        <f t="shared" si="376"/>
        <v/>
      </c>
      <c r="KG54" s="109" t="str">
        <f t="shared" si="377"/>
        <v/>
      </c>
      <c r="KH54" s="102"/>
      <c r="KI54" s="102"/>
      <c r="KJ54" s="104" t="str">
        <f t="shared" si="378"/>
        <v/>
      </c>
      <c r="KK54" s="102"/>
      <c r="KL54" s="104" t="str">
        <f t="shared" si="379"/>
        <v/>
      </c>
      <c r="KM54" s="102"/>
      <c r="KN54" s="102"/>
      <c r="KO54" s="104" t="str">
        <f t="shared" si="380"/>
        <v/>
      </c>
      <c r="KP54" s="102"/>
      <c r="KQ54" s="104" t="str">
        <f t="shared" si="381"/>
        <v/>
      </c>
      <c r="KR54" s="102"/>
      <c r="KS54" s="102"/>
      <c r="KT54" s="104" t="str">
        <f t="shared" si="382"/>
        <v/>
      </c>
      <c r="KU54" s="102"/>
      <c r="KV54" s="104" t="str">
        <f t="shared" si="383"/>
        <v/>
      </c>
      <c r="KW54" s="102"/>
      <c r="KX54" s="102"/>
      <c r="KY54" s="104" t="str">
        <f t="shared" si="384"/>
        <v/>
      </c>
      <c r="KZ54" s="102"/>
      <c r="LA54" s="104" t="str">
        <f t="shared" si="385"/>
        <v/>
      </c>
      <c r="LB54" s="102"/>
      <c r="LC54" s="102"/>
      <c r="LD54" s="104" t="str">
        <f t="shared" si="386"/>
        <v/>
      </c>
      <c r="LE54" s="102"/>
      <c r="LF54" s="104" t="str">
        <f t="shared" si="387"/>
        <v/>
      </c>
      <c r="LG54" s="104" t="str">
        <f t="shared" si="388"/>
        <v/>
      </c>
      <c r="LH54" s="104" t="str">
        <f t="shared" si="389"/>
        <v/>
      </c>
      <c r="LI54" s="104" t="str">
        <f t="shared" si="390"/>
        <v/>
      </c>
      <c r="LJ54" s="104" t="str">
        <f t="shared" si="391"/>
        <v/>
      </c>
      <c r="LK54" s="104" t="str">
        <f t="shared" si="392"/>
        <v/>
      </c>
      <c r="LL54" s="105" t="str">
        <f t="shared" si="393"/>
        <v/>
      </c>
      <c r="LM54" s="109" t="str">
        <f t="shared" si="394"/>
        <v/>
      </c>
      <c r="LN54" s="102"/>
      <c r="LO54" s="102"/>
      <c r="LP54" s="104" t="str">
        <f t="shared" si="395"/>
        <v/>
      </c>
      <c r="LQ54" s="102"/>
      <c r="LR54" s="104" t="str">
        <f t="shared" si="396"/>
        <v/>
      </c>
      <c r="LS54" s="102"/>
      <c r="LT54" s="102"/>
      <c r="LU54" s="104" t="str">
        <f t="shared" si="397"/>
        <v/>
      </c>
      <c r="LV54" s="102"/>
      <c r="LW54" s="104" t="str">
        <f t="shared" si="398"/>
        <v/>
      </c>
      <c r="LX54" s="102"/>
      <c r="LY54" s="102"/>
      <c r="LZ54" s="104" t="str">
        <f t="shared" si="399"/>
        <v/>
      </c>
      <c r="MA54" s="102"/>
      <c r="MB54" s="104" t="str">
        <f t="shared" si="400"/>
        <v/>
      </c>
      <c r="MC54" s="102"/>
      <c r="MD54" s="102"/>
      <c r="ME54" s="104" t="str">
        <f t="shared" si="401"/>
        <v/>
      </c>
      <c r="MF54" s="102"/>
      <c r="MG54" s="104" t="str">
        <f t="shared" si="402"/>
        <v/>
      </c>
      <c r="MH54" s="102"/>
      <c r="MI54" s="102"/>
      <c r="MJ54" s="104" t="str">
        <f t="shared" si="403"/>
        <v/>
      </c>
      <c r="MK54" s="102"/>
      <c r="ML54" s="104" t="str">
        <f t="shared" si="404"/>
        <v/>
      </c>
      <c r="MM54" s="104" t="str">
        <f t="shared" si="405"/>
        <v/>
      </c>
      <c r="MN54" s="104" t="str">
        <f t="shared" si="406"/>
        <v/>
      </c>
      <c r="MO54" s="104" t="str">
        <f t="shared" si="407"/>
        <v/>
      </c>
      <c r="MP54" s="104" t="str">
        <f t="shared" si="408"/>
        <v/>
      </c>
      <c r="MQ54" s="104" t="str">
        <f t="shared" si="409"/>
        <v/>
      </c>
      <c r="MR54" s="105" t="str">
        <f t="shared" si="410"/>
        <v/>
      </c>
      <c r="MS54" s="109" t="str">
        <f t="shared" si="411"/>
        <v/>
      </c>
      <c r="MT54" s="102"/>
      <c r="MU54" s="102"/>
      <c r="MV54" s="104" t="str">
        <f t="shared" si="412"/>
        <v/>
      </c>
      <c r="MW54" s="102"/>
      <c r="MX54" s="104" t="str">
        <f t="shared" si="413"/>
        <v/>
      </c>
      <c r="MY54" s="102"/>
      <c r="MZ54" s="102"/>
      <c r="NA54" s="104" t="str">
        <f t="shared" si="414"/>
        <v/>
      </c>
      <c r="NB54" s="102"/>
      <c r="NC54" s="104" t="str">
        <f t="shared" si="415"/>
        <v/>
      </c>
      <c r="ND54" s="102"/>
      <c r="NE54" s="102"/>
      <c r="NF54" s="104" t="str">
        <f t="shared" si="416"/>
        <v/>
      </c>
      <c r="NG54" s="102"/>
      <c r="NH54" s="104" t="str">
        <f t="shared" si="417"/>
        <v/>
      </c>
      <c r="NI54" s="102"/>
      <c r="NJ54" s="102"/>
      <c r="NK54" s="104" t="str">
        <f t="shared" si="418"/>
        <v/>
      </c>
      <c r="NL54" s="102"/>
      <c r="NM54" s="104" t="str">
        <f t="shared" si="419"/>
        <v/>
      </c>
      <c r="NN54" s="102"/>
      <c r="NO54" s="102"/>
      <c r="NP54" s="104" t="str">
        <f t="shared" si="420"/>
        <v/>
      </c>
      <c r="NQ54" s="102"/>
      <c r="NR54" s="104" t="str">
        <f t="shared" si="421"/>
        <v/>
      </c>
      <c r="NS54" s="104" t="str">
        <f t="shared" si="422"/>
        <v/>
      </c>
      <c r="NT54" s="104" t="str">
        <f t="shared" si="423"/>
        <v/>
      </c>
      <c r="NU54" s="104" t="str">
        <f t="shared" si="424"/>
        <v/>
      </c>
      <c r="NV54" s="104" t="str">
        <f t="shared" si="425"/>
        <v/>
      </c>
      <c r="NW54" s="104" t="str">
        <f t="shared" si="426"/>
        <v/>
      </c>
      <c r="NX54" s="105" t="str">
        <f t="shared" si="427"/>
        <v/>
      </c>
      <c r="NY54" s="109" t="str">
        <f t="shared" si="428"/>
        <v/>
      </c>
      <c r="OA54" s="104" t="str">
        <f t="shared" si="429"/>
        <v/>
      </c>
      <c r="OB54" s="104" t="str">
        <f t="shared" si="430"/>
        <v/>
      </c>
      <c r="OC54" s="104" t="str">
        <f t="shared" si="431"/>
        <v/>
      </c>
      <c r="OD54" s="104" t="str">
        <f t="shared" si="432"/>
        <v/>
      </c>
      <c r="OE54" s="104" t="str">
        <f t="shared" si="433"/>
        <v/>
      </c>
      <c r="OF54" s="104" t="str">
        <f t="shared" si="434"/>
        <v/>
      </c>
      <c r="OG54" s="104" t="str">
        <f t="shared" si="435"/>
        <v/>
      </c>
      <c r="OH54" s="104" t="str">
        <f t="shared" si="436"/>
        <v/>
      </c>
      <c r="OI54" s="104" t="str">
        <f t="shared" si="437"/>
        <v/>
      </c>
      <c r="OJ54" s="104" t="str">
        <f t="shared" si="438"/>
        <v/>
      </c>
      <c r="OK54" s="104" t="str">
        <f t="shared" si="439"/>
        <v/>
      </c>
      <c r="OL54" s="104" t="str">
        <f t="shared" si="440"/>
        <v/>
      </c>
      <c r="OM54" s="133"/>
      <c r="ON54" s="104" t="str">
        <f t="shared" si="441"/>
        <v/>
      </c>
      <c r="OO54" s="104" t="str">
        <f t="shared" si="442"/>
        <v/>
      </c>
      <c r="OP54" s="104" t="str">
        <f t="shared" si="443"/>
        <v/>
      </c>
      <c r="OQ54" s="104" t="str">
        <f t="shared" si="444"/>
        <v/>
      </c>
      <c r="OR54" s="105" t="str">
        <f t="shared" si="445"/>
        <v/>
      </c>
      <c r="OS54" s="105" t="str">
        <f t="shared" si="446"/>
        <v/>
      </c>
      <c r="OT54" s="133"/>
      <c r="OU54" s="109" t="str">
        <f t="shared" si="447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448"/>
        <v>36</v>
      </c>
      <c r="B55" s="195"/>
      <c r="C55" s="195"/>
      <c r="D55" s="195"/>
      <c r="E55" s="196"/>
      <c r="F55" s="102"/>
      <c r="G55" s="102"/>
      <c r="H55" s="104" t="str">
        <f t="shared" si="225"/>
        <v/>
      </c>
      <c r="I55" s="102"/>
      <c r="J55" s="104" t="str">
        <f t="shared" si="226"/>
        <v/>
      </c>
      <c r="K55" s="102"/>
      <c r="L55" s="102"/>
      <c r="M55" s="104" t="str">
        <f t="shared" si="227"/>
        <v/>
      </c>
      <c r="N55" s="102"/>
      <c r="O55" s="104" t="str">
        <f t="shared" si="228"/>
        <v/>
      </c>
      <c r="P55" s="102"/>
      <c r="Q55" s="102"/>
      <c r="R55" s="104" t="str">
        <f t="shared" si="229"/>
        <v/>
      </c>
      <c r="S55" s="102"/>
      <c r="T55" s="104" t="str">
        <f t="shared" si="230"/>
        <v/>
      </c>
      <c r="U55" s="102"/>
      <c r="V55" s="102"/>
      <c r="W55" s="104" t="str">
        <f t="shared" si="231"/>
        <v/>
      </c>
      <c r="X55" s="102"/>
      <c r="Y55" s="104" t="str">
        <f t="shared" si="232"/>
        <v/>
      </c>
      <c r="Z55" s="102"/>
      <c r="AA55" s="102"/>
      <c r="AB55" s="104" t="str">
        <f t="shared" si="233"/>
        <v/>
      </c>
      <c r="AC55" s="102"/>
      <c r="AD55" s="104" t="str">
        <f t="shared" si="234"/>
        <v/>
      </c>
      <c r="AE55" s="104" t="str">
        <f t="shared" si="235"/>
        <v/>
      </c>
      <c r="AF55" s="104" t="str">
        <f t="shared" si="236"/>
        <v/>
      </c>
      <c r="AG55" s="104" t="str">
        <f t="shared" si="237"/>
        <v/>
      </c>
      <c r="AH55" s="104" t="str">
        <f t="shared" si="238"/>
        <v/>
      </c>
      <c r="AI55" s="104" t="str">
        <f t="shared" si="239"/>
        <v/>
      </c>
      <c r="AJ55" s="105" t="str">
        <f t="shared" si="240"/>
        <v/>
      </c>
      <c r="AK55" s="109" t="str">
        <f t="shared" si="241"/>
        <v/>
      </c>
      <c r="AL55" s="102"/>
      <c r="AM55" s="102"/>
      <c r="AN55" s="104" t="str">
        <f t="shared" si="242"/>
        <v/>
      </c>
      <c r="AO55" s="102"/>
      <c r="AP55" s="104" t="str">
        <f t="shared" si="243"/>
        <v/>
      </c>
      <c r="AQ55" s="102"/>
      <c r="AR55" s="102"/>
      <c r="AS55" s="104" t="str">
        <f t="shared" si="244"/>
        <v/>
      </c>
      <c r="AT55" s="102"/>
      <c r="AU55" s="104" t="str">
        <f t="shared" si="245"/>
        <v/>
      </c>
      <c r="AV55" s="102"/>
      <c r="AW55" s="102"/>
      <c r="AX55" s="104" t="str">
        <f t="shared" si="246"/>
        <v/>
      </c>
      <c r="AY55" s="102"/>
      <c r="AZ55" s="104" t="str">
        <f t="shared" si="247"/>
        <v/>
      </c>
      <c r="BA55" s="102"/>
      <c r="BB55" s="102"/>
      <c r="BC55" s="104" t="str">
        <f t="shared" si="248"/>
        <v/>
      </c>
      <c r="BD55" s="102"/>
      <c r="BE55" s="104" t="str">
        <f t="shared" si="249"/>
        <v/>
      </c>
      <c r="BF55" s="102"/>
      <c r="BG55" s="102"/>
      <c r="BH55" s="104" t="str">
        <f t="shared" si="250"/>
        <v/>
      </c>
      <c r="BI55" s="102"/>
      <c r="BJ55" s="104" t="str">
        <f t="shared" si="251"/>
        <v/>
      </c>
      <c r="BK55" s="104" t="str">
        <f t="shared" si="252"/>
        <v/>
      </c>
      <c r="BL55" s="104" t="str">
        <f t="shared" si="253"/>
        <v/>
      </c>
      <c r="BM55" s="104" t="str">
        <f t="shared" si="254"/>
        <v/>
      </c>
      <c r="BN55" s="104" t="str">
        <f t="shared" si="255"/>
        <v/>
      </c>
      <c r="BO55" s="104" t="str">
        <f t="shared" si="256"/>
        <v/>
      </c>
      <c r="BP55" s="105" t="str">
        <f t="shared" si="257"/>
        <v/>
      </c>
      <c r="BQ55" s="109" t="str">
        <f t="shared" si="258"/>
        <v/>
      </c>
      <c r="BR55" s="102"/>
      <c r="BS55" s="102"/>
      <c r="BT55" s="104" t="str">
        <f t="shared" si="259"/>
        <v/>
      </c>
      <c r="BU55" s="102"/>
      <c r="BV55" s="104" t="str">
        <f t="shared" si="260"/>
        <v/>
      </c>
      <c r="BW55" s="102"/>
      <c r="BX55" s="102"/>
      <c r="BY55" s="104" t="str">
        <f t="shared" si="261"/>
        <v/>
      </c>
      <c r="BZ55" s="102"/>
      <c r="CA55" s="104" t="str">
        <f t="shared" si="262"/>
        <v/>
      </c>
      <c r="CB55" s="102"/>
      <c r="CC55" s="102"/>
      <c r="CD55" s="104" t="str">
        <f t="shared" si="263"/>
        <v/>
      </c>
      <c r="CE55" s="102"/>
      <c r="CF55" s="104" t="str">
        <f t="shared" si="264"/>
        <v/>
      </c>
      <c r="CG55" s="102"/>
      <c r="CH55" s="102"/>
      <c r="CI55" s="104" t="str">
        <f t="shared" si="265"/>
        <v/>
      </c>
      <c r="CJ55" s="102"/>
      <c r="CK55" s="104" t="str">
        <f t="shared" si="266"/>
        <v/>
      </c>
      <c r="CL55" s="102"/>
      <c r="CM55" s="102"/>
      <c r="CN55" s="104" t="str">
        <f t="shared" si="267"/>
        <v/>
      </c>
      <c r="CO55" s="102"/>
      <c r="CP55" s="104" t="str">
        <f t="shared" si="268"/>
        <v/>
      </c>
      <c r="CQ55" s="104" t="str">
        <f t="shared" si="269"/>
        <v/>
      </c>
      <c r="CR55" s="104" t="str">
        <f t="shared" si="270"/>
        <v/>
      </c>
      <c r="CS55" s="104" t="str">
        <f t="shared" si="271"/>
        <v/>
      </c>
      <c r="CT55" s="104" t="str">
        <f t="shared" si="272"/>
        <v/>
      </c>
      <c r="CU55" s="104" t="str">
        <f t="shared" si="273"/>
        <v/>
      </c>
      <c r="CV55" s="105" t="str">
        <f t="shared" si="274"/>
        <v/>
      </c>
      <c r="CW55" s="109" t="str">
        <f t="shared" si="275"/>
        <v/>
      </c>
      <c r="CX55" s="102"/>
      <c r="CY55" s="102"/>
      <c r="CZ55" s="104" t="str">
        <f t="shared" si="276"/>
        <v/>
      </c>
      <c r="DA55" s="102"/>
      <c r="DB55" s="104" t="str">
        <f t="shared" si="277"/>
        <v/>
      </c>
      <c r="DC55" s="102"/>
      <c r="DD55" s="102"/>
      <c r="DE55" s="104" t="str">
        <f t="shared" si="278"/>
        <v/>
      </c>
      <c r="DF55" s="102"/>
      <c r="DG55" s="104" t="str">
        <f t="shared" si="279"/>
        <v/>
      </c>
      <c r="DH55" s="102"/>
      <c r="DI55" s="102"/>
      <c r="DJ55" s="104" t="str">
        <f t="shared" si="280"/>
        <v/>
      </c>
      <c r="DK55" s="102"/>
      <c r="DL55" s="104" t="str">
        <f t="shared" si="281"/>
        <v/>
      </c>
      <c r="DM55" s="102"/>
      <c r="DN55" s="102"/>
      <c r="DO55" s="104" t="str">
        <f t="shared" si="282"/>
        <v/>
      </c>
      <c r="DP55" s="102"/>
      <c r="DQ55" s="104" t="str">
        <f t="shared" si="283"/>
        <v/>
      </c>
      <c r="DR55" s="102"/>
      <c r="DS55" s="102"/>
      <c r="DT55" s="104" t="str">
        <f t="shared" si="284"/>
        <v/>
      </c>
      <c r="DU55" s="102"/>
      <c r="DV55" s="104" t="str">
        <f t="shared" si="285"/>
        <v/>
      </c>
      <c r="DW55" s="104" t="str">
        <f t="shared" si="286"/>
        <v/>
      </c>
      <c r="DX55" s="104" t="str">
        <f t="shared" si="287"/>
        <v/>
      </c>
      <c r="DY55" s="104" t="str">
        <f t="shared" si="288"/>
        <v/>
      </c>
      <c r="DZ55" s="104" t="str">
        <f t="shared" si="289"/>
        <v/>
      </c>
      <c r="EA55" s="104" t="str">
        <f t="shared" si="290"/>
        <v/>
      </c>
      <c r="EB55" s="105" t="str">
        <f t="shared" si="291"/>
        <v/>
      </c>
      <c r="EC55" s="109" t="str">
        <f t="shared" si="292"/>
        <v/>
      </c>
      <c r="ED55" s="102"/>
      <c r="EE55" s="102"/>
      <c r="EF55" s="104" t="str">
        <f t="shared" si="293"/>
        <v/>
      </c>
      <c r="EG55" s="102"/>
      <c r="EH55" s="104" t="str">
        <f t="shared" si="294"/>
        <v/>
      </c>
      <c r="EI55" s="102"/>
      <c r="EJ55" s="102"/>
      <c r="EK55" s="104" t="str">
        <f t="shared" si="295"/>
        <v/>
      </c>
      <c r="EL55" s="102"/>
      <c r="EM55" s="104" t="str">
        <f t="shared" si="296"/>
        <v/>
      </c>
      <c r="EN55" s="102"/>
      <c r="EO55" s="102"/>
      <c r="EP55" s="104" t="str">
        <f t="shared" si="297"/>
        <v/>
      </c>
      <c r="EQ55" s="102"/>
      <c r="ER55" s="104" t="str">
        <f t="shared" si="298"/>
        <v/>
      </c>
      <c r="ES55" s="102"/>
      <c r="ET55" s="102"/>
      <c r="EU55" s="104" t="str">
        <f t="shared" si="299"/>
        <v/>
      </c>
      <c r="EV55" s="102"/>
      <c r="EW55" s="104" t="str">
        <f t="shared" si="300"/>
        <v/>
      </c>
      <c r="EX55" s="102"/>
      <c r="EY55" s="102"/>
      <c r="EZ55" s="104" t="str">
        <f t="shared" si="301"/>
        <v/>
      </c>
      <c r="FA55" s="102"/>
      <c r="FB55" s="104" t="str">
        <f t="shared" si="302"/>
        <v/>
      </c>
      <c r="FC55" s="104" t="str">
        <f t="shared" si="303"/>
        <v/>
      </c>
      <c r="FD55" s="104" t="str">
        <f t="shared" si="304"/>
        <v/>
      </c>
      <c r="FE55" s="104" t="str">
        <f t="shared" si="305"/>
        <v/>
      </c>
      <c r="FF55" s="104" t="str">
        <f t="shared" si="306"/>
        <v/>
      </c>
      <c r="FG55" s="104" t="str">
        <f t="shared" si="307"/>
        <v/>
      </c>
      <c r="FH55" s="105" t="str">
        <f t="shared" si="308"/>
        <v/>
      </c>
      <c r="FI55" s="109" t="str">
        <f t="shared" si="309"/>
        <v/>
      </c>
      <c r="FJ55" s="102"/>
      <c r="FK55" s="102"/>
      <c r="FL55" s="104" t="str">
        <f t="shared" si="310"/>
        <v/>
      </c>
      <c r="FM55" s="102"/>
      <c r="FN55" s="104" t="str">
        <f t="shared" si="311"/>
        <v/>
      </c>
      <c r="FO55" s="102"/>
      <c r="FP55" s="102"/>
      <c r="FQ55" s="104" t="str">
        <f t="shared" si="312"/>
        <v/>
      </c>
      <c r="FR55" s="102"/>
      <c r="FS55" s="104" t="str">
        <f t="shared" si="313"/>
        <v/>
      </c>
      <c r="FT55" s="102"/>
      <c r="FU55" s="102"/>
      <c r="FV55" s="104" t="str">
        <f t="shared" si="314"/>
        <v/>
      </c>
      <c r="FW55" s="102"/>
      <c r="FX55" s="104" t="str">
        <f t="shared" si="315"/>
        <v/>
      </c>
      <c r="FY55" s="102"/>
      <c r="FZ55" s="102"/>
      <c r="GA55" s="104" t="str">
        <f t="shared" si="316"/>
        <v/>
      </c>
      <c r="GB55" s="102"/>
      <c r="GC55" s="104" t="str">
        <f t="shared" si="317"/>
        <v/>
      </c>
      <c r="GD55" s="102"/>
      <c r="GE55" s="102"/>
      <c r="GF55" s="104" t="str">
        <f t="shared" si="318"/>
        <v/>
      </c>
      <c r="GG55" s="102"/>
      <c r="GH55" s="104" t="str">
        <f t="shared" si="319"/>
        <v/>
      </c>
      <c r="GI55" s="104" t="str">
        <f t="shared" si="320"/>
        <v/>
      </c>
      <c r="GJ55" s="104" t="str">
        <f t="shared" si="321"/>
        <v/>
      </c>
      <c r="GK55" s="104" t="str">
        <f t="shared" si="322"/>
        <v/>
      </c>
      <c r="GL55" s="104" t="str">
        <f t="shared" si="323"/>
        <v/>
      </c>
      <c r="GM55" s="104" t="str">
        <f t="shared" si="324"/>
        <v/>
      </c>
      <c r="GN55" s="105" t="str">
        <f t="shared" si="325"/>
        <v/>
      </c>
      <c r="GO55" s="109" t="str">
        <f t="shared" si="326"/>
        <v/>
      </c>
      <c r="GP55" s="102"/>
      <c r="GQ55" s="102"/>
      <c r="GR55" s="104" t="str">
        <f t="shared" si="327"/>
        <v/>
      </c>
      <c r="GS55" s="102"/>
      <c r="GT55" s="104" t="str">
        <f t="shared" si="328"/>
        <v/>
      </c>
      <c r="GU55" s="102"/>
      <c r="GV55" s="102"/>
      <c r="GW55" s="104" t="str">
        <f t="shared" si="329"/>
        <v/>
      </c>
      <c r="GX55" s="102"/>
      <c r="GY55" s="104" t="str">
        <f t="shared" si="330"/>
        <v/>
      </c>
      <c r="GZ55" s="102"/>
      <c r="HA55" s="102"/>
      <c r="HB55" s="104" t="str">
        <f t="shared" si="331"/>
        <v/>
      </c>
      <c r="HC55" s="102"/>
      <c r="HD55" s="104" t="str">
        <f t="shared" si="332"/>
        <v/>
      </c>
      <c r="HE55" s="102"/>
      <c r="HF55" s="102"/>
      <c r="HG55" s="104" t="str">
        <f t="shared" si="333"/>
        <v/>
      </c>
      <c r="HH55" s="102"/>
      <c r="HI55" s="104" t="str">
        <f t="shared" si="334"/>
        <v/>
      </c>
      <c r="HJ55" s="102"/>
      <c r="HK55" s="102"/>
      <c r="HL55" s="104" t="str">
        <f t="shared" si="335"/>
        <v/>
      </c>
      <c r="HM55" s="102"/>
      <c r="HN55" s="104" t="str">
        <f t="shared" si="336"/>
        <v/>
      </c>
      <c r="HO55" s="104" t="str">
        <f t="shared" si="337"/>
        <v/>
      </c>
      <c r="HP55" s="104" t="str">
        <f t="shared" si="338"/>
        <v/>
      </c>
      <c r="HQ55" s="104" t="str">
        <f t="shared" si="339"/>
        <v/>
      </c>
      <c r="HR55" s="104" t="str">
        <f t="shared" si="340"/>
        <v/>
      </c>
      <c r="HS55" s="104" t="str">
        <f t="shared" si="341"/>
        <v/>
      </c>
      <c r="HT55" s="105" t="str">
        <f t="shared" si="342"/>
        <v/>
      </c>
      <c r="HU55" s="109" t="str">
        <f t="shared" si="343"/>
        <v/>
      </c>
      <c r="HV55" s="102"/>
      <c r="HW55" s="102"/>
      <c r="HX55" s="104" t="str">
        <f t="shared" si="344"/>
        <v/>
      </c>
      <c r="HY55" s="102"/>
      <c r="HZ55" s="104" t="str">
        <f t="shared" si="345"/>
        <v/>
      </c>
      <c r="IA55" s="102"/>
      <c r="IB55" s="102"/>
      <c r="IC55" s="104" t="str">
        <f t="shared" si="346"/>
        <v/>
      </c>
      <c r="ID55" s="102"/>
      <c r="IE55" s="104" t="str">
        <f t="shared" si="347"/>
        <v/>
      </c>
      <c r="IF55" s="102"/>
      <c r="IG55" s="102"/>
      <c r="IH55" s="104" t="str">
        <f t="shared" si="348"/>
        <v/>
      </c>
      <c r="II55" s="102"/>
      <c r="IJ55" s="104" t="str">
        <f t="shared" si="349"/>
        <v/>
      </c>
      <c r="IK55" s="102"/>
      <c r="IL55" s="102"/>
      <c r="IM55" s="104" t="str">
        <f t="shared" si="350"/>
        <v/>
      </c>
      <c r="IN55" s="102"/>
      <c r="IO55" s="104" t="str">
        <f t="shared" si="351"/>
        <v/>
      </c>
      <c r="IP55" s="102"/>
      <c r="IQ55" s="102"/>
      <c r="IR55" s="104" t="str">
        <f t="shared" si="352"/>
        <v/>
      </c>
      <c r="IS55" s="102"/>
      <c r="IT55" s="104" t="str">
        <f t="shared" si="353"/>
        <v/>
      </c>
      <c r="IU55" s="104" t="str">
        <f t="shared" si="354"/>
        <v/>
      </c>
      <c r="IV55" s="104" t="str">
        <f t="shared" si="355"/>
        <v/>
      </c>
      <c r="IW55" s="104" t="str">
        <f t="shared" si="356"/>
        <v/>
      </c>
      <c r="IX55" s="104" t="str">
        <f t="shared" si="357"/>
        <v/>
      </c>
      <c r="IY55" s="104" t="str">
        <f t="shared" si="358"/>
        <v/>
      </c>
      <c r="IZ55" s="105" t="str">
        <f t="shared" si="359"/>
        <v/>
      </c>
      <c r="JA55" s="109" t="str">
        <f t="shared" si="360"/>
        <v/>
      </c>
      <c r="JB55" s="102"/>
      <c r="JC55" s="102"/>
      <c r="JD55" s="104" t="str">
        <f t="shared" si="361"/>
        <v/>
      </c>
      <c r="JE55" s="102"/>
      <c r="JF55" s="104" t="str">
        <f t="shared" si="362"/>
        <v/>
      </c>
      <c r="JG55" s="102"/>
      <c r="JH55" s="102"/>
      <c r="JI55" s="104" t="str">
        <f t="shared" si="363"/>
        <v/>
      </c>
      <c r="JJ55" s="102"/>
      <c r="JK55" s="104" t="str">
        <f t="shared" si="364"/>
        <v/>
      </c>
      <c r="JL55" s="102"/>
      <c r="JM55" s="102"/>
      <c r="JN55" s="104" t="str">
        <f t="shared" si="365"/>
        <v/>
      </c>
      <c r="JO55" s="102"/>
      <c r="JP55" s="104" t="str">
        <f t="shared" si="366"/>
        <v/>
      </c>
      <c r="JQ55" s="102"/>
      <c r="JR55" s="102"/>
      <c r="JS55" s="104" t="str">
        <f t="shared" si="367"/>
        <v/>
      </c>
      <c r="JT55" s="102"/>
      <c r="JU55" s="104" t="str">
        <f t="shared" si="368"/>
        <v/>
      </c>
      <c r="JV55" s="102"/>
      <c r="JW55" s="102"/>
      <c r="JX55" s="104" t="str">
        <f t="shared" si="369"/>
        <v/>
      </c>
      <c r="JY55" s="102"/>
      <c r="JZ55" s="104" t="str">
        <f t="shared" si="370"/>
        <v/>
      </c>
      <c r="KA55" s="104" t="str">
        <f t="shared" si="371"/>
        <v/>
      </c>
      <c r="KB55" s="104" t="str">
        <f t="shared" si="372"/>
        <v/>
      </c>
      <c r="KC55" s="104" t="str">
        <f t="shared" si="373"/>
        <v/>
      </c>
      <c r="KD55" s="104" t="str">
        <f t="shared" si="374"/>
        <v/>
      </c>
      <c r="KE55" s="104" t="str">
        <f t="shared" si="375"/>
        <v/>
      </c>
      <c r="KF55" s="105" t="str">
        <f t="shared" si="376"/>
        <v/>
      </c>
      <c r="KG55" s="109" t="str">
        <f t="shared" si="377"/>
        <v/>
      </c>
      <c r="KH55" s="102"/>
      <c r="KI55" s="102"/>
      <c r="KJ55" s="104" t="str">
        <f t="shared" si="378"/>
        <v/>
      </c>
      <c r="KK55" s="102"/>
      <c r="KL55" s="104" t="str">
        <f t="shared" si="379"/>
        <v/>
      </c>
      <c r="KM55" s="102"/>
      <c r="KN55" s="102"/>
      <c r="KO55" s="104" t="str">
        <f t="shared" si="380"/>
        <v/>
      </c>
      <c r="KP55" s="102"/>
      <c r="KQ55" s="104" t="str">
        <f t="shared" si="381"/>
        <v/>
      </c>
      <c r="KR55" s="102"/>
      <c r="KS55" s="102"/>
      <c r="KT55" s="104" t="str">
        <f t="shared" si="382"/>
        <v/>
      </c>
      <c r="KU55" s="102"/>
      <c r="KV55" s="104" t="str">
        <f t="shared" si="383"/>
        <v/>
      </c>
      <c r="KW55" s="102"/>
      <c r="KX55" s="102"/>
      <c r="KY55" s="104" t="str">
        <f t="shared" si="384"/>
        <v/>
      </c>
      <c r="KZ55" s="102"/>
      <c r="LA55" s="104" t="str">
        <f t="shared" si="385"/>
        <v/>
      </c>
      <c r="LB55" s="102"/>
      <c r="LC55" s="102"/>
      <c r="LD55" s="104" t="str">
        <f t="shared" si="386"/>
        <v/>
      </c>
      <c r="LE55" s="102"/>
      <c r="LF55" s="104" t="str">
        <f t="shared" si="387"/>
        <v/>
      </c>
      <c r="LG55" s="104" t="str">
        <f t="shared" si="388"/>
        <v/>
      </c>
      <c r="LH55" s="104" t="str">
        <f t="shared" si="389"/>
        <v/>
      </c>
      <c r="LI55" s="104" t="str">
        <f t="shared" si="390"/>
        <v/>
      </c>
      <c r="LJ55" s="104" t="str">
        <f t="shared" si="391"/>
        <v/>
      </c>
      <c r="LK55" s="104" t="str">
        <f t="shared" si="392"/>
        <v/>
      </c>
      <c r="LL55" s="105" t="str">
        <f t="shared" si="393"/>
        <v/>
      </c>
      <c r="LM55" s="109" t="str">
        <f t="shared" si="394"/>
        <v/>
      </c>
      <c r="LN55" s="102"/>
      <c r="LO55" s="102"/>
      <c r="LP55" s="104" t="str">
        <f t="shared" si="395"/>
        <v/>
      </c>
      <c r="LQ55" s="102"/>
      <c r="LR55" s="104" t="str">
        <f t="shared" si="396"/>
        <v/>
      </c>
      <c r="LS55" s="102"/>
      <c r="LT55" s="102"/>
      <c r="LU55" s="104" t="str">
        <f t="shared" si="397"/>
        <v/>
      </c>
      <c r="LV55" s="102"/>
      <c r="LW55" s="104" t="str">
        <f t="shared" si="398"/>
        <v/>
      </c>
      <c r="LX55" s="102"/>
      <c r="LY55" s="102"/>
      <c r="LZ55" s="104" t="str">
        <f t="shared" si="399"/>
        <v/>
      </c>
      <c r="MA55" s="102"/>
      <c r="MB55" s="104" t="str">
        <f t="shared" si="400"/>
        <v/>
      </c>
      <c r="MC55" s="102"/>
      <c r="MD55" s="102"/>
      <c r="ME55" s="104" t="str">
        <f t="shared" si="401"/>
        <v/>
      </c>
      <c r="MF55" s="102"/>
      <c r="MG55" s="104" t="str">
        <f t="shared" si="402"/>
        <v/>
      </c>
      <c r="MH55" s="102"/>
      <c r="MI55" s="102"/>
      <c r="MJ55" s="104" t="str">
        <f t="shared" si="403"/>
        <v/>
      </c>
      <c r="MK55" s="102"/>
      <c r="ML55" s="104" t="str">
        <f t="shared" si="404"/>
        <v/>
      </c>
      <c r="MM55" s="104" t="str">
        <f t="shared" si="405"/>
        <v/>
      </c>
      <c r="MN55" s="104" t="str">
        <f t="shared" si="406"/>
        <v/>
      </c>
      <c r="MO55" s="104" t="str">
        <f t="shared" si="407"/>
        <v/>
      </c>
      <c r="MP55" s="104" t="str">
        <f t="shared" si="408"/>
        <v/>
      </c>
      <c r="MQ55" s="104" t="str">
        <f t="shared" si="409"/>
        <v/>
      </c>
      <c r="MR55" s="105" t="str">
        <f t="shared" si="410"/>
        <v/>
      </c>
      <c r="MS55" s="109" t="str">
        <f t="shared" si="411"/>
        <v/>
      </c>
      <c r="MT55" s="102"/>
      <c r="MU55" s="102"/>
      <c r="MV55" s="104" t="str">
        <f t="shared" si="412"/>
        <v/>
      </c>
      <c r="MW55" s="102"/>
      <c r="MX55" s="104" t="str">
        <f t="shared" si="413"/>
        <v/>
      </c>
      <c r="MY55" s="102"/>
      <c r="MZ55" s="102"/>
      <c r="NA55" s="104" t="str">
        <f t="shared" si="414"/>
        <v/>
      </c>
      <c r="NB55" s="102"/>
      <c r="NC55" s="104" t="str">
        <f t="shared" si="415"/>
        <v/>
      </c>
      <c r="ND55" s="102"/>
      <c r="NE55" s="102"/>
      <c r="NF55" s="104" t="str">
        <f t="shared" si="416"/>
        <v/>
      </c>
      <c r="NG55" s="102"/>
      <c r="NH55" s="104" t="str">
        <f t="shared" si="417"/>
        <v/>
      </c>
      <c r="NI55" s="102"/>
      <c r="NJ55" s="102"/>
      <c r="NK55" s="104" t="str">
        <f t="shared" si="418"/>
        <v/>
      </c>
      <c r="NL55" s="102"/>
      <c r="NM55" s="104" t="str">
        <f t="shared" si="419"/>
        <v/>
      </c>
      <c r="NN55" s="102"/>
      <c r="NO55" s="102"/>
      <c r="NP55" s="104" t="str">
        <f t="shared" si="420"/>
        <v/>
      </c>
      <c r="NQ55" s="102"/>
      <c r="NR55" s="104" t="str">
        <f t="shared" si="421"/>
        <v/>
      </c>
      <c r="NS55" s="104" t="str">
        <f t="shared" si="422"/>
        <v/>
      </c>
      <c r="NT55" s="104" t="str">
        <f t="shared" si="423"/>
        <v/>
      </c>
      <c r="NU55" s="104" t="str">
        <f t="shared" si="424"/>
        <v/>
      </c>
      <c r="NV55" s="104" t="str">
        <f t="shared" si="425"/>
        <v/>
      </c>
      <c r="NW55" s="104" t="str">
        <f t="shared" si="426"/>
        <v/>
      </c>
      <c r="NX55" s="105" t="str">
        <f t="shared" si="427"/>
        <v/>
      </c>
      <c r="NY55" s="109" t="str">
        <f t="shared" si="428"/>
        <v/>
      </c>
      <c r="OA55" s="104" t="str">
        <f t="shared" si="429"/>
        <v/>
      </c>
      <c r="OB55" s="104" t="str">
        <f t="shared" si="430"/>
        <v/>
      </c>
      <c r="OC55" s="104" t="str">
        <f t="shared" si="431"/>
        <v/>
      </c>
      <c r="OD55" s="104" t="str">
        <f t="shared" si="432"/>
        <v/>
      </c>
      <c r="OE55" s="104" t="str">
        <f t="shared" si="433"/>
        <v/>
      </c>
      <c r="OF55" s="104" t="str">
        <f t="shared" si="434"/>
        <v/>
      </c>
      <c r="OG55" s="104" t="str">
        <f t="shared" si="435"/>
        <v/>
      </c>
      <c r="OH55" s="104" t="str">
        <f t="shared" si="436"/>
        <v/>
      </c>
      <c r="OI55" s="104" t="str">
        <f t="shared" si="437"/>
        <v/>
      </c>
      <c r="OJ55" s="104" t="str">
        <f t="shared" si="438"/>
        <v/>
      </c>
      <c r="OK55" s="104" t="str">
        <f t="shared" si="439"/>
        <v/>
      </c>
      <c r="OL55" s="104" t="str">
        <f t="shared" si="440"/>
        <v/>
      </c>
      <c r="OM55" s="134"/>
      <c r="ON55" s="104" t="str">
        <f t="shared" si="441"/>
        <v/>
      </c>
      <c r="OO55" s="104" t="str">
        <f t="shared" si="442"/>
        <v/>
      </c>
      <c r="OP55" s="104" t="str">
        <f t="shared" si="443"/>
        <v/>
      </c>
      <c r="OQ55" s="104" t="str">
        <f t="shared" si="444"/>
        <v/>
      </c>
      <c r="OR55" s="105" t="str">
        <f t="shared" si="445"/>
        <v/>
      </c>
      <c r="OS55" s="105" t="str">
        <f t="shared" si="446"/>
        <v/>
      </c>
      <c r="OT55" s="134"/>
      <c r="OU55" s="109" t="str">
        <f t="shared" si="447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448"/>
        <v>37</v>
      </c>
      <c r="B56" s="195"/>
      <c r="C56" s="195"/>
      <c r="D56" s="195"/>
      <c r="E56" s="196"/>
      <c r="F56" s="102"/>
      <c r="G56" s="102"/>
      <c r="H56" s="104" t="str">
        <f t="shared" si="225"/>
        <v/>
      </c>
      <c r="I56" s="102"/>
      <c r="J56" s="104" t="str">
        <f t="shared" si="226"/>
        <v/>
      </c>
      <c r="K56" s="102"/>
      <c r="L56" s="102"/>
      <c r="M56" s="104" t="str">
        <f t="shared" si="227"/>
        <v/>
      </c>
      <c r="N56" s="102"/>
      <c r="O56" s="104" t="str">
        <f t="shared" si="228"/>
        <v/>
      </c>
      <c r="P56" s="102"/>
      <c r="Q56" s="102"/>
      <c r="R56" s="104" t="str">
        <f t="shared" si="229"/>
        <v/>
      </c>
      <c r="S56" s="102"/>
      <c r="T56" s="104" t="str">
        <f t="shared" si="230"/>
        <v/>
      </c>
      <c r="U56" s="102"/>
      <c r="V56" s="102"/>
      <c r="W56" s="104" t="str">
        <f t="shared" si="231"/>
        <v/>
      </c>
      <c r="X56" s="102"/>
      <c r="Y56" s="104" t="str">
        <f t="shared" si="232"/>
        <v/>
      </c>
      <c r="Z56" s="102"/>
      <c r="AA56" s="102"/>
      <c r="AB56" s="104" t="str">
        <f t="shared" si="233"/>
        <v/>
      </c>
      <c r="AC56" s="102"/>
      <c r="AD56" s="104" t="str">
        <f t="shared" si="234"/>
        <v/>
      </c>
      <c r="AE56" s="104" t="str">
        <f t="shared" si="235"/>
        <v/>
      </c>
      <c r="AF56" s="104" t="str">
        <f t="shared" si="236"/>
        <v/>
      </c>
      <c r="AG56" s="104" t="str">
        <f t="shared" si="237"/>
        <v/>
      </c>
      <c r="AH56" s="104" t="str">
        <f t="shared" si="238"/>
        <v/>
      </c>
      <c r="AI56" s="104" t="str">
        <f t="shared" si="239"/>
        <v/>
      </c>
      <c r="AJ56" s="105" t="str">
        <f t="shared" si="240"/>
        <v/>
      </c>
      <c r="AK56" s="109" t="str">
        <f t="shared" si="241"/>
        <v/>
      </c>
      <c r="AL56" s="102"/>
      <c r="AM56" s="102"/>
      <c r="AN56" s="104" t="str">
        <f t="shared" si="242"/>
        <v/>
      </c>
      <c r="AO56" s="102"/>
      <c r="AP56" s="104" t="str">
        <f t="shared" si="243"/>
        <v/>
      </c>
      <c r="AQ56" s="102"/>
      <c r="AR56" s="102"/>
      <c r="AS56" s="104" t="str">
        <f t="shared" si="244"/>
        <v/>
      </c>
      <c r="AT56" s="102"/>
      <c r="AU56" s="104" t="str">
        <f t="shared" si="245"/>
        <v/>
      </c>
      <c r="AV56" s="102"/>
      <c r="AW56" s="102"/>
      <c r="AX56" s="104" t="str">
        <f t="shared" si="246"/>
        <v/>
      </c>
      <c r="AY56" s="102"/>
      <c r="AZ56" s="104" t="str">
        <f t="shared" si="247"/>
        <v/>
      </c>
      <c r="BA56" s="102"/>
      <c r="BB56" s="102"/>
      <c r="BC56" s="104" t="str">
        <f t="shared" si="248"/>
        <v/>
      </c>
      <c r="BD56" s="102"/>
      <c r="BE56" s="104" t="str">
        <f t="shared" si="249"/>
        <v/>
      </c>
      <c r="BF56" s="102"/>
      <c r="BG56" s="102"/>
      <c r="BH56" s="104" t="str">
        <f t="shared" si="250"/>
        <v/>
      </c>
      <c r="BI56" s="102"/>
      <c r="BJ56" s="104" t="str">
        <f t="shared" si="251"/>
        <v/>
      </c>
      <c r="BK56" s="104" t="str">
        <f t="shared" si="252"/>
        <v/>
      </c>
      <c r="BL56" s="104" t="str">
        <f t="shared" si="253"/>
        <v/>
      </c>
      <c r="BM56" s="104" t="str">
        <f t="shared" si="254"/>
        <v/>
      </c>
      <c r="BN56" s="104" t="str">
        <f t="shared" si="255"/>
        <v/>
      </c>
      <c r="BO56" s="104" t="str">
        <f t="shared" si="256"/>
        <v/>
      </c>
      <c r="BP56" s="105" t="str">
        <f t="shared" si="257"/>
        <v/>
      </c>
      <c r="BQ56" s="109" t="str">
        <f t="shared" si="258"/>
        <v/>
      </c>
      <c r="BR56" s="102"/>
      <c r="BS56" s="102"/>
      <c r="BT56" s="104" t="str">
        <f t="shared" si="259"/>
        <v/>
      </c>
      <c r="BU56" s="102"/>
      <c r="BV56" s="104" t="str">
        <f t="shared" si="260"/>
        <v/>
      </c>
      <c r="BW56" s="102"/>
      <c r="BX56" s="102"/>
      <c r="BY56" s="104" t="str">
        <f t="shared" si="261"/>
        <v/>
      </c>
      <c r="BZ56" s="102"/>
      <c r="CA56" s="104" t="str">
        <f t="shared" si="262"/>
        <v/>
      </c>
      <c r="CB56" s="102"/>
      <c r="CC56" s="102"/>
      <c r="CD56" s="104" t="str">
        <f t="shared" si="263"/>
        <v/>
      </c>
      <c r="CE56" s="102"/>
      <c r="CF56" s="104" t="str">
        <f t="shared" si="264"/>
        <v/>
      </c>
      <c r="CG56" s="102"/>
      <c r="CH56" s="102"/>
      <c r="CI56" s="104" t="str">
        <f t="shared" si="265"/>
        <v/>
      </c>
      <c r="CJ56" s="102"/>
      <c r="CK56" s="104" t="str">
        <f t="shared" si="266"/>
        <v/>
      </c>
      <c r="CL56" s="102"/>
      <c r="CM56" s="102"/>
      <c r="CN56" s="104" t="str">
        <f t="shared" si="267"/>
        <v/>
      </c>
      <c r="CO56" s="102"/>
      <c r="CP56" s="104" t="str">
        <f t="shared" si="268"/>
        <v/>
      </c>
      <c r="CQ56" s="104" t="str">
        <f t="shared" si="269"/>
        <v/>
      </c>
      <c r="CR56" s="104" t="str">
        <f t="shared" si="270"/>
        <v/>
      </c>
      <c r="CS56" s="104" t="str">
        <f t="shared" si="271"/>
        <v/>
      </c>
      <c r="CT56" s="104" t="str">
        <f t="shared" si="272"/>
        <v/>
      </c>
      <c r="CU56" s="104" t="str">
        <f t="shared" si="273"/>
        <v/>
      </c>
      <c r="CV56" s="105" t="str">
        <f t="shared" si="274"/>
        <v/>
      </c>
      <c r="CW56" s="109" t="str">
        <f t="shared" si="275"/>
        <v/>
      </c>
      <c r="CX56" s="102"/>
      <c r="CY56" s="102"/>
      <c r="CZ56" s="104" t="str">
        <f t="shared" si="276"/>
        <v/>
      </c>
      <c r="DA56" s="102"/>
      <c r="DB56" s="104" t="str">
        <f t="shared" si="277"/>
        <v/>
      </c>
      <c r="DC56" s="102"/>
      <c r="DD56" s="102"/>
      <c r="DE56" s="104" t="str">
        <f t="shared" si="278"/>
        <v/>
      </c>
      <c r="DF56" s="102"/>
      <c r="DG56" s="104" t="str">
        <f t="shared" si="279"/>
        <v/>
      </c>
      <c r="DH56" s="102"/>
      <c r="DI56" s="102"/>
      <c r="DJ56" s="104" t="str">
        <f t="shared" si="280"/>
        <v/>
      </c>
      <c r="DK56" s="102"/>
      <c r="DL56" s="104" t="str">
        <f t="shared" si="281"/>
        <v/>
      </c>
      <c r="DM56" s="102"/>
      <c r="DN56" s="102"/>
      <c r="DO56" s="104" t="str">
        <f t="shared" si="282"/>
        <v/>
      </c>
      <c r="DP56" s="102"/>
      <c r="DQ56" s="104" t="str">
        <f t="shared" si="283"/>
        <v/>
      </c>
      <c r="DR56" s="102"/>
      <c r="DS56" s="102"/>
      <c r="DT56" s="104" t="str">
        <f t="shared" si="284"/>
        <v/>
      </c>
      <c r="DU56" s="102"/>
      <c r="DV56" s="104" t="str">
        <f t="shared" si="285"/>
        <v/>
      </c>
      <c r="DW56" s="104" t="str">
        <f t="shared" si="286"/>
        <v/>
      </c>
      <c r="DX56" s="104" t="str">
        <f t="shared" si="287"/>
        <v/>
      </c>
      <c r="DY56" s="104" t="str">
        <f t="shared" si="288"/>
        <v/>
      </c>
      <c r="DZ56" s="104" t="str">
        <f t="shared" si="289"/>
        <v/>
      </c>
      <c r="EA56" s="104" t="str">
        <f t="shared" si="290"/>
        <v/>
      </c>
      <c r="EB56" s="105" t="str">
        <f t="shared" si="291"/>
        <v/>
      </c>
      <c r="EC56" s="109" t="str">
        <f t="shared" si="292"/>
        <v/>
      </c>
      <c r="ED56" s="102"/>
      <c r="EE56" s="102"/>
      <c r="EF56" s="104" t="str">
        <f t="shared" si="293"/>
        <v/>
      </c>
      <c r="EG56" s="102"/>
      <c r="EH56" s="104" t="str">
        <f t="shared" si="294"/>
        <v/>
      </c>
      <c r="EI56" s="102"/>
      <c r="EJ56" s="102"/>
      <c r="EK56" s="104" t="str">
        <f t="shared" si="295"/>
        <v/>
      </c>
      <c r="EL56" s="102"/>
      <c r="EM56" s="104" t="str">
        <f t="shared" si="296"/>
        <v/>
      </c>
      <c r="EN56" s="102"/>
      <c r="EO56" s="102"/>
      <c r="EP56" s="104" t="str">
        <f t="shared" si="297"/>
        <v/>
      </c>
      <c r="EQ56" s="102"/>
      <c r="ER56" s="104" t="str">
        <f t="shared" si="298"/>
        <v/>
      </c>
      <c r="ES56" s="102"/>
      <c r="ET56" s="102"/>
      <c r="EU56" s="104" t="str">
        <f t="shared" si="299"/>
        <v/>
      </c>
      <c r="EV56" s="102"/>
      <c r="EW56" s="104" t="str">
        <f t="shared" si="300"/>
        <v/>
      </c>
      <c r="EX56" s="102"/>
      <c r="EY56" s="102"/>
      <c r="EZ56" s="104" t="str">
        <f t="shared" si="301"/>
        <v/>
      </c>
      <c r="FA56" s="102"/>
      <c r="FB56" s="104" t="str">
        <f t="shared" si="302"/>
        <v/>
      </c>
      <c r="FC56" s="104" t="str">
        <f t="shared" si="303"/>
        <v/>
      </c>
      <c r="FD56" s="104" t="str">
        <f t="shared" si="304"/>
        <v/>
      </c>
      <c r="FE56" s="104" t="str">
        <f t="shared" si="305"/>
        <v/>
      </c>
      <c r="FF56" s="104" t="str">
        <f t="shared" si="306"/>
        <v/>
      </c>
      <c r="FG56" s="104" t="str">
        <f t="shared" si="307"/>
        <v/>
      </c>
      <c r="FH56" s="105" t="str">
        <f t="shared" si="308"/>
        <v/>
      </c>
      <c r="FI56" s="109" t="str">
        <f t="shared" si="309"/>
        <v/>
      </c>
      <c r="FJ56" s="102"/>
      <c r="FK56" s="102"/>
      <c r="FL56" s="104" t="str">
        <f t="shared" si="310"/>
        <v/>
      </c>
      <c r="FM56" s="102"/>
      <c r="FN56" s="104" t="str">
        <f t="shared" si="311"/>
        <v/>
      </c>
      <c r="FO56" s="102"/>
      <c r="FP56" s="102"/>
      <c r="FQ56" s="104" t="str">
        <f t="shared" si="312"/>
        <v/>
      </c>
      <c r="FR56" s="102"/>
      <c r="FS56" s="104" t="str">
        <f t="shared" si="313"/>
        <v/>
      </c>
      <c r="FT56" s="102"/>
      <c r="FU56" s="102"/>
      <c r="FV56" s="104" t="str">
        <f t="shared" si="314"/>
        <v/>
      </c>
      <c r="FW56" s="102"/>
      <c r="FX56" s="104" t="str">
        <f t="shared" si="315"/>
        <v/>
      </c>
      <c r="FY56" s="102"/>
      <c r="FZ56" s="102"/>
      <c r="GA56" s="104" t="str">
        <f t="shared" si="316"/>
        <v/>
      </c>
      <c r="GB56" s="102"/>
      <c r="GC56" s="104" t="str">
        <f t="shared" si="317"/>
        <v/>
      </c>
      <c r="GD56" s="102"/>
      <c r="GE56" s="102"/>
      <c r="GF56" s="104" t="str">
        <f t="shared" si="318"/>
        <v/>
      </c>
      <c r="GG56" s="102"/>
      <c r="GH56" s="104" t="str">
        <f t="shared" si="319"/>
        <v/>
      </c>
      <c r="GI56" s="104" t="str">
        <f t="shared" si="320"/>
        <v/>
      </c>
      <c r="GJ56" s="104" t="str">
        <f t="shared" si="321"/>
        <v/>
      </c>
      <c r="GK56" s="104" t="str">
        <f t="shared" si="322"/>
        <v/>
      </c>
      <c r="GL56" s="104" t="str">
        <f t="shared" si="323"/>
        <v/>
      </c>
      <c r="GM56" s="104" t="str">
        <f t="shared" si="324"/>
        <v/>
      </c>
      <c r="GN56" s="105" t="str">
        <f t="shared" si="325"/>
        <v/>
      </c>
      <c r="GO56" s="109" t="str">
        <f t="shared" si="326"/>
        <v/>
      </c>
      <c r="GP56" s="102"/>
      <c r="GQ56" s="102"/>
      <c r="GR56" s="104" t="str">
        <f t="shared" si="327"/>
        <v/>
      </c>
      <c r="GS56" s="102"/>
      <c r="GT56" s="104" t="str">
        <f t="shared" si="328"/>
        <v/>
      </c>
      <c r="GU56" s="102"/>
      <c r="GV56" s="102"/>
      <c r="GW56" s="104" t="str">
        <f t="shared" si="329"/>
        <v/>
      </c>
      <c r="GX56" s="102"/>
      <c r="GY56" s="104" t="str">
        <f t="shared" si="330"/>
        <v/>
      </c>
      <c r="GZ56" s="102"/>
      <c r="HA56" s="102"/>
      <c r="HB56" s="104" t="str">
        <f t="shared" si="331"/>
        <v/>
      </c>
      <c r="HC56" s="102"/>
      <c r="HD56" s="104" t="str">
        <f t="shared" si="332"/>
        <v/>
      </c>
      <c r="HE56" s="102"/>
      <c r="HF56" s="102"/>
      <c r="HG56" s="104" t="str">
        <f t="shared" si="333"/>
        <v/>
      </c>
      <c r="HH56" s="102"/>
      <c r="HI56" s="104" t="str">
        <f t="shared" si="334"/>
        <v/>
      </c>
      <c r="HJ56" s="102"/>
      <c r="HK56" s="102"/>
      <c r="HL56" s="104" t="str">
        <f t="shared" si="335"/>
        <v/>
      </c>
      <c r="HM56" s="102"/>
      <c r="HN56" s="104" t="str">
        <f t="shared" si="336"/>
        <v/>
      </c>
      <c r="HO56" s="104" t="str">
        <f t="shared" si="337"/>
        <v/>
      </c>
      <c r="HP56" s="104" t="str">
        <f t="shared" si="338"/>
        <v/>
      </c>
      <c r="HQ56" s="104" t="str">
        <f t="shared" si="339"/>
        <v/>
      </c>
      <c r="HR56" s="104" t="str">
        <f t="shared" si="340"/>
        <v/>
      </c>
      <c r="HS56" s="104" t="str">
        <f t="shared" si="341"/>
        <v/>
      </c>
      <c r="HT56" s="105" t="str">
        <f t="shared" si="342"/>
        <v/>
      </c>
      <c r="HU56" s="109" t="str">
        <f t="shared" si="343"/>
        <v/>
      </c>
      <c r="HV56" s="102"/>
      <c r="HW56" s="102"/>
      <c r="HX56" s="104" t="str">
        <f t="shared" si="344"/>
        <v/>
      </c>
      <c r="HY56" s="102"/>
      <c r="HZ56" s="104" t="str">
        <f t="shared" si="345"/>
        <v/>
      </c>
      <c r="IA56" s="102"/>
      <c r="IB56" s="102"/>
      <c r="IC56" s="104" t="str">
        <f t="shared" si="346"/>
        <v/>
      </c>
      <c r="ID56" s="102"/>
      <c r="IE56" s="104" t="str">
        <f t="shared" si="347"/>
        <v/>
      </c>
      <c r="IF56" s="102"/>
      <c r="IG56" s="102"/>
      <c r="IH56" s="104" t="str">
        <f t="shared" si="348"/>
        <v/>
      </c>
      <c r="II56" s="102"/>
      <c r="IJ56" s="104" t="str">
        <f t="shared" si="349"/>
        <v/>
      </c>
      <c r="IK56" s="102"/>
      <c r="IL56" s="102"/>
      <c r="IM56" s="104" t="str">
        <f t="shared" si="350"/>
        <v/>
      </c>
      <c r="IN56" s="102"/>
      <c r="IO56" s="104" t="str">
        <f t="shared" si="351"/>
        <v/>
      </c>
      <c r="IP56" s="102"/>
      <c r="IQ56" s="102"/>
      <c r="IR56" s="104" t="str">
        <f t="shared" si="352"/>
        <v/>
      </c>
      <c r="IS56" s="102"/>
      <c r="IT56" s="104" t="str">
        <f t="shared" si="353"/>
        <v/>
      </c>
      <c r="IU56" s="104" t="str">
        <f t="shared" si="354"/>
        <v/>
      </c>
      <c r="IV56" s="104" t="str">
        <f t="shared" si="355"/>
        <v/>
      </c>
      <c r="IW56" s="104" t="str">
        <f t="shared" si="356"/>
        <v/>
      </c>
      <c r="IX56" s="104" t="str">
        <f t="shared" si="357"/>
        <v/>
      </c>
      <c r="IY56" s="104" t="str">
        <f t="shared" si="358"/>
        <v/>
      </c>
      <c r="IZ56" s="105" t="str">
        <f t="shared" si="359"/>
        <v/>
      </c>
      <c r="JA56" s="109" t="str">
        <f t="shared" si="360"/>
        <v/>
      </c>
      <c r="JB56" s="102"/>
      <c r="JC56" s="102"/>
      <c r="JD56" s="104" t="str">
        <f t="shared" si="361"/>
        <v/>
      </c>
      <c r="JE56" s="102"/>
      <c r="JF56" s="104" t="str">
        <f t="shared" si="362"/>
        <v/>
      </c>
      <c r="JG56" s="102"/>
      <c r="JH56" s="102"/>
      <c r="JI56" s="104" t="str">
        <f t="shared" si="363"/>
        <v/>
      </c>
      <c r="JJ56" s="102"/>
      <c r="JK56" s="104" t="str">
        <f t="shared" si="364"/>
        <v/>
      </c>
      <c r="JL56" s="102"/>
      <c r="JM56" s="102"/>
      <c r="JN56" s="104" t="str">
        <f t="shared" si="365"/>
        <v/>
      </c>
      <c r="JO56" s="102"/>
      <c r="JP56" s="104" t="str">
        <f t="shared" si="366"/>
        <v/>
      </c>
      <c r="JQ56" s="102"/>
      <c r="JR56" s="102"/>
      <c r="JS56" s="104" t="str">
        <f t="shared" si="367"/>
        <v/>
      </c>
      <c r="JT56" s="102"/>
      <c r="JU56" s="104" t="str">
        <f t="shared" si="368"/>
        <v/>
      </c>
      <c r="JV56" s="102"/>
      <c r="JW56" s="102"/>
      <c r="JX56" s="104" t="str">
        <f t="shared" si="369"/>
        <v/>
      </c>
      <c r="JY56" s="102"/>
      <c r="JZ56" s="104" t="str">
        <f t="shared" si="370"/>
        <v/>
      </c>
      <c r="KA56" s="104" t="str">
        <f t="shared" si="371"/>
        <v/>
      </c>
      <c r="KB56" s="104" t="str">
        <f t="shared" si="372"/>
        <v/>
      </c>
      <c r="KC56" s="104" t="str">
        <f t="shared" si="373"/>
        <v/>
      </c>
      <c r="KD56" s="104" t="str">
        <f t="shared" si="374"/>
        <v/>
      </c>
      <c r="KE56" s="104" t="str">
        <f t="shared" si="375"/>
        <v/>
      </c>
      <c r="KF56" s="105" t="str">
        <f t="shared" si="376"/>
        <v/>
      </c>
      <c r="KG56" s="109" t="str">
        <f t="shared" si="377"/>
        <v/>
      </c>
      <c r="KH56" s="102"/>
      <c r="KI56" s="102"/>
      <c r="KJ56" s="104" t="str">
        <f t="shared" si="378"/>
        <v/>
      </c>
      <c r="KK56" s="102"/>
      <c r="KL56" s="104" t="str">
        <f t="shared" si="379"/>
        <v/>
      </c>
      <c r="KM56" s="102"/>
      <c r="KN56" s="102"/>
      <c r="KO56" s="104" t="str">
        <f t="shared" si="380"/>
        <v/>
      </c>
      <c r="KP56" s="102"/>
      <c r="KQ56" s="104" t="str">
        <f t="shared" si="381"/>
        <v/>
      </c>
      <c r="KR56" s="102"/>
      <c r="KS56" s="102"/>
      <c r="KT56" s="104" t="str">
        <f t="shared" si="382"/>
        <v/>
      </c>
      <c r="KU56" s="102"/>
      <c r="KV56" s="104" t="str">
        <f t="shared" si="383"/>
        <v/>
      </c>
      <c r="KW56" s="102"/>
      <c r="KX56" s="102"/>
      <c r="KY56" s="104" t="str">
        <f t="shared" si="384"/>
        <v/>
      </c>
      <c r="KZ56" s="102"/>
      <c r="LA56" s="104" t="str">
        <f t="shared" si="385"/>
        <v/>
      </c>
      <c r="LB56" s="102"/>
      <c r="LC56" s="102"/>
      <c r="LD56" s="104" t="str">
        <f t="shared" si="386"/>
        <v/>
      </c>
      <c r="LE56" s="102"/>
      <c r="LF56" s="104" t="str">
        <f t="shared" si="387"/>
        <v/>
      </c>
      <c r="LG56" s="104" t="str">
        <f t="shared" si="388"/>
        <v/>
      </c>
      <c r="LH56" s="104" t="str">
        <f t="shared" si="389"/>
        <v/>
      </c>
      <c r="LI56" s="104" t="str">
        <f t="shared" si="390"/>
        <v/>
      </c>
      <c r="LJ56" s="104" t="str">
        <f t="shared" si="391"/>
        <v/>
      </c>
      <c r="LK56" s="104" t="str">
        <f t="shared" si="392"/>
        <v/>
      </c>
      <c r="LL56" s="105" t="str">
        <f t="shared" si="393"/>
        <v/>
      </c>
      <c r="LM56" s="109" t="str">
        <f t="shared" si="394"/>
        <v/>
      </c>
      <c r="LN56" s="102"/>
      <c r="LO56" s="102"/>
      <c r="LP56" s="104" t="str">
        <f t="shared" si="395"/>
        <v/>
      </c>
      <c r="LQ56" s="102"/>
      <c r="LR56" s="104" t="str">
        <f t="shared" si="396"/>
        <v/>
      </c>
      <c r="LS56" s="102"/>
      <c r="LT56" s="102"/>
      <c r="LU56" s="104" t="str">
        <f t="shared" si="397"/>
        <v/>
      </c>
      <c r="LV56" s="102"/>
      <c r="LW56" s="104" t="str">
        <f t="shared" si="398"/>
        <v/>
      </c>
      <c r="LX56" s="102"/>
      <c r="LY56" s="102"/>
      <c r="LZ56" s="104" t="str">
        <f t="shared" si="399"/>
        <v/>
      </c>
      <c r="MA56" s="102"/>
      <c r="MB56" s="104" t="str">
        <f t="shared" si="400"/>
        <v/>
      </c>
      <c r="MC56" s="102"/>
      <c r="MD56" s="102"/>
      <c r="ME56" s="104" t="str">
        <f t="shared" si="401"/>
        <v/>
      </c>
      <c r="MF56" s="102"/>
      <c r="MG56" s="104" t="str">
        <f t="shared" si="402"/>
        <v/>
      </c>
      <c r="MH56" s="102"/>
      <c r="MI56" s="102"/>
      <c r="MJ56" s="104" t="str">
        <f t="shared" si="403"/>
        <v/>
      </c>
      <c r="MK56" s="102"/>
      <c r="ML56" s="104" t="str">
        <f t="shared" si="404"/>
        <v/>
      </c>
      <c r="MM56" s="104" t="str">
        <f t="shared" si="405"/>
        <v/>
      </c>
      <c r="MN56" s="104" t="str">
        <f t="shared" si="406"/>
        <v/>
      </c>
      <c r="MO56" s="104" t="str">
        <f t="shared" si="407"/>
        <v/>
      </c>
      <c r="MP56" s="104" t="str">
        <f t="shared" si="408"/>
        <v/>
      </c>
      <c r="MQ56" s="104" t="str">
        <f t="shared" si="409"/>
        <v/>
      </c>
      <c r="MR56" s="105" t="str">
        <f t="shared" si="410"/>
        <v/>
      </c>
      <c r="MS56" s="109" t="str">
        <f t="shared" si="411"/>
        <v/>
      </c>
      <c r="MT56" s="102"/>
      <c r="MU56" s="102"/>
      <c r="MV56" s="104" t="str">
        <f t="shared" si="412"/>
        <v/>
      </c>
      <c r="MW56" s="102"/>
      <c r="MX56" s="104" t="str">
        <f t="shared" si="413"/>
        <v/>
      </c>
      <c r="MY56" s="102"/>
      <c r="MZ56" s="102"/>
      <c r="NA56" s="104" t="str">
        <f t="shared" si="414"/>
        <v/>
      </c>
      <c r="NB56" s="102"/>
      <c r="NC56" s="104" t="str">
        <f t="shared" si="415"/>
        <v/>
      </c>
      <c r="ND56" s="102"/>
      <c r="NE56" s="102"/>
      <c r="NF56" s="104" t="str">
        <f t="shared" si="416"/>
        <v/>
      </c>
      <c r="NG56" s="102"/>
      <c r="NH56" s="104" t="str">
        <f t="shared" si="417"/>
        <v/>
      </c>
      <c r="NI56" s="102"/>
      <c r="NJ56" s="102"/>
      <c r="NK56" s="104" t="str">
        <f t="shared" si="418"/>
        <v/>
      </c>
      <c r="NL56" s="102"/>
      <c r="NM56" s="104" t="str">
        <f t="shared" si="419"/>
        <v/>
      </c>
      <c r="NN56" s="102"/>
      <c r="NO56" s="102"/>
      <c r="NP56" s="104" t="str">
        <f t="shared" si="420"/>
        <v/>
      </c>
      <c r="NQ56" s="102"/>
      <c r="NR56" s="104" t="str">
        <f t="shared" si="421"/>
        <v/>
      </c>
      <c r="NS56" s="104" t="str">
        <f t="shared" si="422"/>
        <v/>
      </c>
      <c r="NT56" s="104" t="str">
        <f t="shared" si="423"/>
        <v/>
      </c>
      <c r="NU56" s="104" t="str">
        <f t="shared" si="424"/>
        <v/>
      </c>
      <c r="NV56" s="104" t="str">
        <f t="shared" si="425"/>
        <v/>
      </c>
      <c r="NW56" s="104" t="str">
        <f t="shared" si="426"/>
        <v/>
      </c>
      <c r="NX56" s="105" t="str">
        <f t="shared" si="427"/>
        <v/>
      </c>
      <c r="NY56" s="109" t="str">
        <f t="shared" si="428"/>
        <v/>
      </c>
      <c r="OA56" s="104" t="str">
        <f t="shared" si="429"/>
        <v/>
      </c>
      <c r="OB56" s="104" t="str">
        <f t="shared" si="430"/>
        <v/>
      </c>
      <c r="OC56" s="104" t="str">
        <f t="shared" si="431"/>
        <v/>
      </c>
      <c r="OD56" s="104" t="str">
        <f t="shared" si="432"/>
        <v/>
      </c>
      <c r="OE56" s="104" t="str">
        <f t="shared" si="433"/>
        <v/>
      </c>
      <c r="OF56" s="104" t="str">
        <f t="shared" si="434"/>
        <v/>
      </c>
      <c r="OG56" s="104" t="str">
        <f t="shared" si="435"/>
        <v/>
      </c>
      <c r="OH56" s="104" t="str">
        <f t="shared" si="436"/>
        <v/>
      </c>
      <c r="OI56" s="104" t="str">
        <f t="shared" si="437"/>
        <v/>
      </c>
      <c r="OJ56" s="104" t="str">
        <f t="shared" si="438"/>
        <v/>
      </c>
      <c r="OK56" s="104" t="str">
        <f t="shared" si="439"/>
        <v/>
      </c>
      <c r="OL56" s="104" t="str">
        <f t="shared" si="440"/>
        <v/>
      </c>
      <c r="OM56" s="133"/>
      <c r="ON56" s="104" t="str">
        <f t="shared" si="441"/>
        <v/>
      </c>
      <c r="OO56" s="104" t="str">
        <f t="shared" si="442"/>
        <v/>
      </c>
      <c r="OP56" s="104" t="str">
        <f t="shared" si="443"/>
        <v/>
      </c>
      <c r="OQ56" s="104" t="str">
        <f t="shared" si="444"/>
        <v/>
      </c>
      <c r="OR56" s="105" t="str">
        <f t="shared" si="445"/>
        <v/>
      </c>
      <c r="OS56" s="105" t="str">
        <f t="shared" si="446"/>
        <v/>
      </c>
      <c r="OT56" s="133"/>
      <c r="OU56" s="109" t="str">
        <f t="shared" si="447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448"/>
        <v>38</v>
      </c>
      <c r="B57" s="195"/>
      <c r="C57" s="195"/>
      <c r="D57" s="195"/>
      <c r="E57" s="196"/>
      <c r="F57" s="102"/>
      <c r="G57" s="102"/>
      <c r="H57" s="104" t="str">
        <f t="shared" si="225"/>
        <v/>
      </c>
      <c r="I57" s="102"/>
      <c r="J57" s="104" t="str">
        <f t="shared" si="226"/>
        <v/>
      </c>
      <c r="K57" s="102"/>
      <c r="L57" s="102"/>
      <c r="M57" s="104" t="str">
        <f t="shared" si="227"/>
        <v/>
      </c>
      <c r="N57" s="102"/>
      <c r="O57" s="104" t="str">
        <f t="shared" si="228"/>
        <v/>
      </c>
      <c r="P57" s="102"/>
      <c r="Q57" s="102"/>
      <c r="R57" s="104" t="str">
        <f t="shared" si="229"/>
        <v/>
      </c>
      <c r="S57" s="102"/>
      <c r="T57" s="104" t="str">
        <f t="shared" si="230"/>
        <v/>
      </c>
      <c r="U57" s="102"/>
      <c r="V57" s="102"/>
      <c r="W57" s="104" t="str">
        <f t="shared" si="231"/>
        <v/>
      </c>
      <c r="X57" s="102"/>
      <c r="Y57" s="104" t="str">
        <f t="shared" si="232"/>
        <v/>
      </c>
      <c r="Z57" s="102"/>
      <c r="AA57" s="102"/>
      <c r="AB57" s="104" t="str">
        <f t="shared" si="233"/>
        <v/>
      </c>
      <c r="AC57" s="102"/>
      <c r="AD57" s="104" t="str">
        <f t="shared" si="234"/>
        <v/>
      </c>
      <c r="AE57" s="104" t="str">
        <f t="shared" si="235"/>
        <v/>
      </c>
      <c r="AF57" s="104" t="str">
        <f t="shared" si="236"/>
        <v/>
      </c>
      <c r="AG57" s="104" t="str">
        <f t="shared" si="237"/>
        <v/>
      </c>
      <c r="AH57" s="104" t="str">
        <f t="shared" si="238"/>
        <v/>
      </c>
      <c r="AI57" s="104" t="str">
        <f t="shared" si="239"/>
        <v/>
      </c>
      <c r="AJ57" s="105" t="str">
        <f t="shared" si="240"/>
        <v/>
      </c>
      <c r="AK57" s="109" t="str">
        <f t="shared" si="241"/>
        <v/>
      </c>
      <c r="AL57" s="102"/>
      <c r="AM57" s="102"/>
      <c r="AN57" s="104" t="str">
        <f t="shared" si="242"/>
        <v/>
      </c>
      <c r="AO57" s="102"/>
      <c r="AP57" s="104" t="str">
        <f t="shared" si="243"/>
        <v/>
      </c>
      <c r="AQ57" s="102"/>
      <c r="AR57" s="102"/>
      <c r="AS57" s="104" t="str">
        <f t="shared" si="244"/>
        <v/>
      </c>
      <c r="AT57" s="102"/>
      <c r="AU57" s="104" t="str">
        <f t="shared" si="245"/>
        <v/>
      </c>
      <c r="AV57" s="102"/>
      <c r="AW57" s="102"/>
      <c r="AX57" s="104" t="str">
        <f t="shared" si="246"/>
        <v/>
      </c>
      <c r="AY57" s="102"/>
      <c r="AZ57" s="104" t="str">
        <f t="shared" si="247"/>
        <v/>
      </c>
      <c r="BA57" s="102"/>
      <c r="BB57" s="102"/>
      <c r="BC57" s="104" t="str">
        <f t="shared" si="248"/>
        <v/>
      </c>
      <c r="BD57" s="102"/>
      <c r="BE57" s="104" t="str">
        <f t="shared" si="249"/>
        <v/>
      </c>
      <c r="BF57" s="102"/>
      <c r="BG57" s="102"/>
      <c r="BH57" s="104" t="str">
        <f t="shared" si="250"/>
        <v/>
      </c>
      <c r="BI57" s="102"/>
      <c r="BJ57" s="104" t="str">
        <f t="shared" si="251"/>
        <v/>
      </c>
      <c r="BK57" s="104" t="str">
        <f t="shared" si="252"/>
        <v/>
      </c>
      <c r="BL57" s="104" t="str">
        <f t="shared" si="253"/>
        <v/>
      </c>
      <c r="BM57" s="104" t="str">
        <f t="shared" si="254"/>
        <v/>
      </c>
      <c r="BN57" s="104" t="str">
        <f t="shared" si="255"/>
        <v/>
      </c>
      <c r="BO57" s="104" t="str">
        <f t="shared" si="256"/>
        <v/>
      </c>
      <c r="BP57" s="105" t="str">
        <f t="shared" si="257"/>
        <v/>
      </c>
      <c r="BQ57" s="109" t="str">
        <f t="shared" si="258"/>
        <v/>
      </c>
      <c r="BR57" s="102"/>
      <c r="BS57" s="102"/>
      <c r="BT57" s="104" t="str">
        <f t="shared" si="259"/>
        <v/>
      </c>
      <c r="BU57" s="102"/>
      <c r="BV57" s="104" t="str">
        <f t="shared" si="260"/>
        <v/>
      </c>
      <c r="BW57" s="102"/>
      <c r="BX57" s="102"/>
      <c r="BY57" s="104" t="str">
        <f t="shared" si="261"/>
        <v/>
      </c>
      <c r="BZ57" s="102"/>
      <c r="CA57" s="104" t="str">
        <f t="shared" si="262"/>
        <v/>
      </c>
      <c r="CB57" s="102"/>
      <c r="CC57" s="102"/>
      <c r="CD57" s="104" t="str">
        <f t="shared" si="263"/>
        <v/>
      </c>
      <c r="CE57" s="102"/>
      <c r="CF57" s="104" t="str">
        <f t="shared" si="264"/>
        <v/>
      </c>
      <c r="CG57" s="102"/>
      <c r="CH57" s="102"/>
      <c r="CI57" s="104" t="str">
        <f t="shared" si="265"/>
        <v/>
      </c>
      <c r="CJ57" s="102"/>
      <c r="CK57" s="104" t="str">
        <f t="shared" si="266"/>
        <v/>
      </c>
      <c r="CL57" s="102"/>
      <c r="CM57" s="102"/>
      <c r="CN57" s="104" t="str">
        <f t="shared" si="267"/>
        <v/>
      </c>
      <c r="CO57" s="102"/>
      <c r="CP57" s="104" t="str">
        <f t="shared" si="268"/>
        <v/>
      </c>
      <c r="CQ57" s="104" t="str">
        <f t="shared" si="269"/>
        <v/>
      </c>
      <c r="CR57" s="104" t="str">
        <f t="shared" si="270"/>
        <v/>
      </c>
      <c r="CS57" s="104" t="str">
        <f t="shared" si="271"/>
        <v/>
      </c>
      <c r="CT57" s="104" t="str">
        <f t="shared" si="272"/>
        <v/>
      </c>
      <c r="CU57" s="104" t="str">
        <f t="shared" si="273"/>
        <v/>
      </c>
      <c r="CV57" s="105" t="str">
        <f t="shared" si="274"/>
        <v/>
      </c>
      <c r="CW57" s="109" t="str">
        <f t="shared" si="275"/>
        <v/>
      </c>
      <c r="CX57" s="102"/>
      <c r="CY57" s="102"/>
      <c r="CZ57" s="104" t="str">
        <f t="shared" si="276"/>
        <v/>
      </c>
      <c r="DA57" s="102"/>
      <c r="DB57" s="104" t="str">
        <f t="shared" si="277"/>
        <v/>
      </c>
      <c r="DC57" s="102"/>
      <c r="DD57" s="102"/>
      <c r="DE57" s="104" t="str">
        <f t="shared" si="278"/>
        <v/>
      </c>
      <c r="DF57" s="102"/>
      <c r="DG57" s="104" t="str">
        <f t="shared" si="279"/>
        <v/>
      </c>
      <c r="DH57" s="102"/>
      <c r="DI57" s="102"/>
      <c r="DJ57" s="104" t="str">
        <f t="shared" si="280"/>
        <v/>
      </c>
      <c r="DK57" s="102"/>
      <c r="DL57" s="104" t="str">
        <f t="shared" si="281"/>
        <v/>
      </c>
      <c r="DM57" s="102"/>
      <c r="DN57" s="102"/>
      <c r="DO57" s="104" t="str">
        <f t="shared" si="282"/>
        <v/>
      </c>
      <c r="DP57" s="102"/>
      <c r="DQ57" s="104" t="str">
        <f t="shared" si="283"/>
        <v/>
      </c>
      <c r="DR57" s="102"/>
      <c r="DS57" s="102"/>
      <c r="DT57" s="104" t="str">
        <f t="shared" si="284"/>
        <v/>
      </c>
      <c r="DU57" s="102"/>
      <c r="DV57" s="104" t="str">
        <f t="shared" si="285"/>
        <v/>
      </c>
      <c r="DW57" s="104" t="str">
        <f t="shared" si="286"/>
        <v/>
      </c>
      <c r="DX57" s="104" t="str">
        <f t="shared" si="287"/>
        <v/>
      </c>
      <c r="DY57" s="104" t="str">
        <f t="shared" si="288"/>
        <v/>
      </c>
      <c r="DZ57" s="104" t="str">
        <f t="shared" si="289"/>
        <v/>
      </c>
      <c r="EA57" s="104" t="str">
        <f t="shared" si="290"/>
        <v/>
      </c>
      <c r="EB57" s="105" t="str">
        <f t="shared" si="291"/>
        <v/>
      </c>
      <c r="EC57" s="109" t="str">
        <f t="shared" si="292"/>
        <v/>
      </c>
      <c r="ED57" s="102"/>
      <c r="EE57" s="102"/>
      <c r="EF57" s="104" t="str">
        <f t="shared" si="293"/>
        <v/>
      </c>
      <c r="EG57" s="102"/>
      <c r="EH57" s="104" t="str">
        <f t="shared" si="294"/>
        <v/>
      </c>
      <c r="EI57" s="102"/>
      <c r="EJ57" s="102"/>
      <c r="EK57" s="104" t="str">
        <f t="shared" si="295"/>
        <v/>
      </c>
      <c r="EL57" s="102"/>
      <c r="EM57" s="104" t="str">
        <f t="shared" si="296"/>
        <v/>
      </c>
      <c r="EN57" s="102"/>
      <c r="EO57" s="102"/>
      <c r="EP57" s="104" t="str">
        <f t="shared" si="297"/>
        <v/>
      </c>
      <c r="EQ57" s="102"/>
      <c r="ER57" s="104" t="str">
        <f t="shared" si="298"/>
        <v/>
      </c>
      <c r="ES57" s="102"/>
      <c r="ET57" s="102"/>
      <c r="EU57" s="104" t="str">
        <f t="shared" si="299"/>
        <v/>
      </c>
      <c r="EV57" s="102"/>
      <c r="EW57" s="104" t="str">
        <f t="shared" si="300"/>
        <v/>
      </c>
      <c r="EX57" s="102"/>
      <c r="EY57" s="102"/>
      <c r="EZ57" s="104" t="str">
        <f t="shared" si="301"/>
        <v/>
      </c>
      <c r="FA57" s="102"/>
      <c r="FB57" s="104" t="str">
        <f t="shared" si="302"/>
        <v/>
      </c>
      <c r="FC57" s="104" t="str">
        <f t="shared" si="303"/>
        <v/>
      </c>
      <c r="FD57" s="104" t="str">
        <f t="shared" si="304"/>
        <v/>
      </c>
      <c r="FE57" s="104" t="str">
        <f t="shared" si="305"/>
        <v/>
      </c>
      <c r="FF57" s="104" t="str">
        <f t="shared" si="306"/>
        <v/>
      </c>
      <c r="FG57" s="104" t="str">
        <f t="shared" si="307"/>
        <v/>
      </c>
      <c r="FH57" s="105" t="str">
        <f t="shared" si="308"/>
        <v/>
      </c>
      <c r="FI57" s="109" t="str">
        <f t="shared" si="309"/>
        <v/>
      </c>
      <c r="FJ57" s="102"/>
      <c r="FK57" s="102"/>
      <c r="FL57" s="104" t="str">
        <f t="shared" si="310"/>
        <v/>
      </c>
      <c r="FM57" s="102"/>
      <c r="FN57" s="104" t="str">
        <f t="shared" si="311"/>
        <v/>
      </c>
      <c r="FO57" s="102"/>
      <c r="FP57" s="102"/>
      <c r="FQ57" s="104" t="str">
        <f t="shared" si="312"/>
        <v/>
      </c>
      <c r="FR57" s="102"/>
      <c r="FS57" s="104" t="str">
        <f t="shared" si="313"/>
        <v/>
      </c>
      <c r="FT57" s="102"/>
      <c r="FU57" s="102"/>
      <c r="FV57" s="104" t="str">
        <f t="shared" si="314"/>
        <v/>
      </c>
      <c r="FW57" s="102"/>
      <c r="FX57" s="104" t="str">
        <f t="shared" si="315"/>
        <v/>
      </c>
      <c r="FY57" s="102"/>
      <c r="FZ57" s="102"/>
      <c r="GA57" s="104" t="str">
        <f t="shared" si="316"/>
        <v/>
      </c>
      <c r="GB57" s="102"/>
      <c r="GC57" s="104" t="str">
        <f t="shared" si="317"/>
        <v/>
      </c>
      <c r="GD57" s="102"/>
      <c r="GE57" s="102"/>
      <c r="GF57" s="104" t="str">
        <f t="shared" si="318"/>
        <v/>
      </c>
      <c r="GG57" s="102"/>
      <c r="GH57" s="104" t="str">
        <f t="shared" si="319"/>
        <v/>
      </c>
      <c r="GI57" s="104" t="str">
        <f t="shared" si="320"/>
        <v/>
      </c>
      <c r="GJ57" s="104" t="str">
        <f t="shared" si="321"/>
        <v/>
      </c>
      <c r="GK57" s="104" t="str">
        <f t="shared" si="322"/>
        <v/>
      </c>
      <c r="GL57" s="104" t="str">
        <f t="shared" si="323"/>
        <v/>
      </c>
      <c r="GM57" s="104" t="str">
        <f t="shared" si="324"/>
        <v/>
      </c>
      <c r="GN57" s="105" t="str">
        <f t="shared" si="325"/>
        <v/>
      </c>
      <c r="GO57" s="109" t="str">
        <f t="shared" si="326"/>
        <v/>
      </c>
      <c r="GP57" s="102"/>
      <c r="GQ57" s="102"/>
      <c r="GR57" s="104" t="str">
        <f t="shared" si="327"/>
        <v/>
      </c>
      <c r="GS57" s="102"/>
      <c r="GT57" s="104" t="str">
        <f t="shared" si="328"/>
        <v/>
      </c>
      <c r="GU57" s="102"/>
      <c r="GV57" s="102"/>
      <c r="GW57" s="104" t="str">
        <f t="shared" si="329"/>
        <v/>
      </c>
      <c r="GX57" s="102"/>
      <c r="GY57" s="104" t="str">
        <f t="shared" si="330"/>
        <v/>
      </c>
      <c r="GZ57" s="102"/>
      <c r="HA57" s="102"/>
      <c r="HB57" s="104" t="str">
        <f t="shared" si="331"/>
        <v/>
      </c>
      <c r="HC57" s="102"/>
      <c r="HD57" s="104" t="str">
        <f t="shared" si="332"/>
        <v/>
      </c>
      <c r="HE57" s="102"/>
      <c r="HF57" s="102"/>
      <c r="HG57" s="104" t="str">
        <f t="shared" si="333"/>
        <v/>
      </c>
      <c r="HH57" s="102"/>
      <c r="HI57" s="104" t="str">
        <f t="shared" si="334"/>
        <v/>
      </c>
      <c r="HJ57" s="102"/>
      <c r="HK57" s="102"/>
      <c r="HL57" s="104" t="str">
        <f t="shared" si="335"/>
        <v/>
      </c>
      <c r="HM57" s="102"/>
      <c r="HN57" s="104" t="str">
        <f t="shared" si="336"/>
        <v/>
      </c>
      <c r="HO57" s="104" t="str">
        <f t="shared" si="337"/>
        <v/>
      </c>
      <c r="HP57" s="104" t="str">
        <f t="shared" si="338"/>
        <v/>
      </c>
      <c r="HQ57" s="104" t="str">
        <f t="shared" si="339"/>
        <v/>
      </c>
      <c r="HR57" s="104" t="str">
        <f t="shared" si="340"/>
        <v/>
      </c>
      <c r="HS57" s="104" t="str">
        <f t="shared" si="341"/>
        <v/>
      </c>
      <c r="HT57" s="105" t="str">
        <f t="shared" si="342"/>
        <v/>
      </c>
      <c r="HU57" s="109" t="str">
        <f t="shared" si="343"/>
        <v/>
      </c>
      <c r="HV57" s="102"/>
      <c r="HW57" s="102"/>
      <c r="HX57" s="104" t="str">
        <f t="shared" si="344"/>
        <v/>
      </c>
      <c r="HY57" s="102"/>
      <c r="HZ57" s="104" t="str">
        <f t="shared" si="345"/>
        <v/>
      </c>
      <c r="IA57" s="102"/>
      <c r="IB57" s="102"/>
      <c r="IC57" s="104" t="str">
        <f t="shared" si="346"/>
        <v/>
      </c>
      <c r="ID57" s="102"/>
      <c r="IE57" s="104" t="str">
        <f t="shared" si="347"/>
        <v/>
      </c>
      <c r="IF57" s="102"/>
      <c r="IG57" s="102"/>
      <c r="IH57" s="104" t="str">
        <f t="shared" si="348"/>
        <v/>
      </c>
      <c r="II57" s="102"/>
      <c r="IJ57" s="104" t="str">
        <f t="shared" si="349"/>
        <v/>
      </c>
      <c r="IK57" s="102"/>
      <c r="IL57" s="102"/>
      <c r="IM57" s="104" t="str">
        <f t="shared" si="350"/>
        <v/>
      </c>
      <c r="IN57" s="102"/>
      <c r="IO57" s="104" t="str">
        <f t="shared" si="351"/>
        <v/>
      </c>
      <c r="IP57" s="102"/>
      <c r="IQ57" s="102"/>
      <c r="IR57" s="104" t="str">
        <f t="shared" si="352"/>
        <v/>
      </c>
      <c r="IS57" s="102"/>
      <c r="IT57" s="104" t="str">
        <f t="shared" si="353"/>
        <v/>
      </c>
      <c r="IU57" s="104" t="str">
        <f t="shared" si="354"/>
        <v/>
      </c>
      <c r="IV57" s="104" t="str">
        <f t="shared" si="355"/>
        <v/>
      </c>
      <c r="IW57" s="104" t="str">
        <f t="shared" si="356"/>
        <v/>
      </c>
      <c r="IX57" s="104" t="str">
        <f t="shared" si="357"/>
        <v/>
      </c>
      <c r="IY57" s="104" t="str">
        <f t="shared" si="358"/>
        <v/>
      </c>
      <c r="IZ57" s="105" t="str">
        <f t="shared" si="359"/>
        <v/>
      </c>
      <c r="JA57" s="109" t="str">
        <f t="shared" si="360"/>
        <v/>
      </c>
      <c r="JB57" s="102"/>
      <c r="JC57" s="102"/>
      <c r="JD57" s="104" t="str">
        <f t="shared" si="361"/>
        <v/>
      </c>
      <c r="JE57" s="102"/>
      <c r="JF57" s="104" t="str">
        <f t="shared" si="362"/>
        <v/>
      </c>
      <c r="JG57" s="102"/>
      <c r="JH57" s="102"/>
      <c r="JI57" s="104" t="str">
        <f t="shared" si="363"/>
        <v/>
      </c>
      <c r="JJ57" s="102"/>
      <c r="JK57" s="104" t="str">
        <f t="shared" si="364"/>
        <v/>
      </c>
      <c r="JL57" s="102"/>
      <c r="JM57" s="102"/>
      <c r="JN57" s="104" t="str">
        <f t="shared" si="365"/>
        <v/>
      </c>
      <c r="JO57" s="102"/>
      <c r="JP57" s="104" t="str">
        <f t="shared" si="366"/>
        <v/>
      </c>
      <c r="JQ57" s="102"/>
      <c r="JR57" s="102"/>
      <c r="JS57" s="104" t="str">
        <f t="shared" si="367"/>
        <v/>
      </c>
      <c r="JT57" s="102"/>
      <c r="JU57" s="104" t="str">
        <f t="shared" si="368"/>
        <v/>
      </c>
      <c r="JV57" s="102"/>
      <c r="JW57" s="102"/>
      <c r="JX57" s="104" t="str">
        <f t="shared" si="369"/>
        <v/>
      </c>
      <c r="JY57" s="102"/>
      <c r="JZ57" s="104" t="str">
        <f t="shared" si="370"/>
        <v/>
      </c>
      <c r="KA57" s="104" t="str">
        <f t="shared" si="371"/>
        <v/>
      </c>
      <c r="KB57" s="104" t="str">
        <f t="shared" si="372"/>
        <v/>
      </c>
      <c r="KC57" s="104" t="str">
        <f t="shared" si="373"/>
        <v/>
      </c>
      <c r="KD57" s="104" t="str">
        <f t="shared" si="374"/>
        <v/>
      </c>
      <c r="KE57" s="104" t="str">
        <f t="shared" si="375"/>
        <v/>
      </c>
      <c r="KF57" s="105" t="str">
        <f t="shared" si="376"/>
        <v/>
      </c>
      <c r="KG57" s="109" t="str">
        <f t="shared" si="377"/>
        <v/>
      </c>
      <c r="KH57" s="102"/>
      <c r="KI57" s="102"/>
      <c r="KJ57" s="104" t="str">
        <f t="shared" si="378"/>
        <v/>
      </c>
      <c r="KK57" s="102"/>
      <c r="KL57" s="104" t="str">
        <f t="shared" si="379"/>
        <v/>
      </c>
      <c r="KM57" s="102"/>
      <c r="KN57" s="102"/>
      <c r="KO57" s="104" t="str">
        <f t="shared" si="380"/>
        <v/>
      </c>
      <c r="KP57" s="102"/>
      <c r="KQ57" s="104" t="str">
        <f t="shared" si="381"/>
        <v/>
      </c>
      <c r="KR57" s="102"/>
      <c r="KS57" s="102"/>
      <c r="KT57" s="104" t="str">
        <f t="shared" si="382"/>
        <v/>
      </c>
      <c r="KU57" s="102"/>
      <c r="KV57" s="104" t="str">
        <f t="shared" si="383"/>
        <v/>
      </c>
      <c r="KW57" s="102"/>
      <c r="KX57" s="102"/>
      <c r="KY57" s="104" t="str">
        <f t="shared" si="384"/>
        <v/>
      </c>
      <c r="KZ57" s="102"/>
      <c r="LA57" s="104" t="str">
        <f t="shared" si="385"/>
        <v/>
      </c>
      <c r="LB57" s="102"/>
      <c r="LC57" s="102"/>
      <c r="LD57" s="104" t="str">
        <f t="shared" si="386"/>
        <v/>
      </c>
      <c r="LE57" s="102"/>
      <c r="LF57" s="104" t="str">
        <f t="shared" si="387"/>
        <v/>
      </c>
      <c r="LG57" s="104" t="str">
        <f t="shared" si="388"/>
        <v/>
      </c>
      <c r="LH57" s="104" t="str">
        <f t="shared" si="389"/>
        <v/>
      </c>
      <c r="LI57" s="104" t="str">
        <f t="shared" si="390"/>
        <v/>
      </c>
      <c r="LJ57" s="104" t="str">
        <f t="shared" si="391"/>
        <v/>
      </c>
      <c r="LK57" s="104" t="str">
        <f t="shared" si="392"/>
        <v/>
      </c>
      <c r="LL57" s="105" t="str">
        <f t="shared" si="393"/>
        <v/>
      </c>
      <c r="LM57" s="109" t="str">
        <f t="shared" si="394"/>
        <v/>
      </c>
      <c r="LN57" s="102"/>
      <c r="LO57" s="102"/>
      <c r="LP57" s="104" t="str">
        <f t="shared" si="395"/>
        <v/>
      </c>
      <c r="LQ57" s="102"/>
      <c r="LR57" s="104" t="str">
        <f t="shared" si="396"/>
        <v/>
      </c>
      <c r="LS57" s="102"/>
      <c r="LT57" s="102"/>
      <c r="LU57" s="104" t="str">
        <f t="shared" si="397"/>
        <v/>
      </c>
      <c r="LV57" s="102"/>
      <c r="LW57" s="104" t="str">
        <f t="shared" si="398"/>
        <v/>
      </c>
      <c r="LX57" s="102"/>
      <c r="LY57" s="102"/>
      <c r="LZ57" s="104" t="str">
        <f t="shared" si="399"/>
        <v/>
      </c>
      <c r="MA57" s="102"/>
      <c r="MB57" s="104" t="str">
        <f t="shared" si="400"/>
        <v/>
      </c>
      <c r="MC57" s="102"/>
      <c r="MD57" s="102"/>
      <c r="ME57" s="104" t="str">
        <f t="shared" si="401"/>
        <v/>
      </c>
      <c r="MF57" s="102"/>
      <c r="MG57" s="104" t="str">
        <f t="shared" si="402"/>
        <v/>
      </c>
      <c r="MH57" s="102"/>
      <c r="MI57" s="102"/>
      <c r="MJ57" s="104" t="str">
        <f t="shared" si="403"/>
        <v/>
      </c>
      <c r="MK57" s="102"/>
      <c r="ML57" s="104" t="str">
        <f t="shared" si="404"/>
        <v/>
      </c>
      <c r="MM57" s="104" t="str">
        <f t="shared" si="405"/>
        <v/>
      </c>
      <c r="MN57" s="104" t="str">
        <f t="shared" si="406"/>
        <v/>
      </c>
      <c r="MO57" s="104" t="str">
        <f t="shared" si="407"/>
        <v/>
      </c>
      <c r="MP57" s="104" t="str">
        <f t="shared" si="408"/>
        <v/>
      </c>
      <c r="MQ57" s="104" t="str">
        <f t="shared" si="409"/>
        <v/>
      </c>
      <c r="MR57" s="105" t="str">
        <f t="shared" si="410"/>
        <v/>
      </c>
      <c r="MS57" s="109" t="str">
        <f t="shared" si="411"/>
        <v/>
      </c>
      <c r="MT57" s="102"/>
      <c r="MU57" s="102"/>
      <c r="MV57" s="104" t="str">
        <f t="shared" si="412"/>
        <v/>
      </c>
      <c r="MW57" s="102"/>
      <c r="MX57" s="104" t="str">
        <f t="shared" si="413"/>
        <v/>
      </c>
      <c r="MY57" s="102"/>
      <c r="MZ57" s="102"/>
      <c r="NA57" s="104" t="str">
        <f t="shared" si="414"/>
        <v/>
      </c>
      <c r="NB57" s="102"/>
      <c r="NC57" s="104" t="str">
        <f t="shared" si="415"/>
        <v/>
      </c>
      <c r="ND57" s="102"/>
      <c r="NE57" s="102"/>
      <c r="NF57" s="104" t="str">
        <f t="shared" si="416"/>
        <v/>
      </c>
      <c r="NG57" s="102"/>
      <c r="NH57" s="104" t="str">
        <f t="shared" si="417"/>
        <v/>
      </c>
      <c r="NI57" s="102"/>
      <c r="NJ57" s="102"/>
      <c r="NK57" s="104" t="str">
        <f t="shared" si="418"/>
        <v/>
      </c>
      <c r="NL57" s="102"/>
      <c r="NM57" s="104" t="str">
        <f t="shared" si="419"/>
        <v/>
      </c>
      <c r="NN57" s="102"/>
      <c r="NO57" s="102"/>
      <c r="NP57" s="104" t="str">
        <f t="shared" si="420"/>
        <v/>
      </c>
      <c r="NQ57" s="102"/>
      <c r="NR57" s="104" t="str">
        <f t="shared" si="421"/>
        <v/>
      </c>
      <c r="NS57" s="104" t="str">
        <f t="shared" si="422"/>
        <v/>
      </c>
      <c r="NT57" s="104" t="str">
        <f t="shared" si="423"/>
        <v/>
      </c>
      <c r="NU57" s="104" t="str">
        <f t="shared" si="424"/>
        <v/>
      </c>
      <c r="NV57" s="104" t="str">
        <f t="shared" si="425"/>
        <v/>
      </c>
      <c r="NW57" s="104" t="str">
        <f t="shared" si="426"/>
        <v/>
      </c>
      <c r="NX57" s="105" t="str">
        <f t="shared" si="427"/>
        <v/>
      </c>
      <c r="NY57" s="109" t="str">
        <f t="shared" si="428"/>
        <v/>
      </c>
      <c r="OA57" s="104" t="str">
        <f t="shared" si="429"/>
        <v/>
      </c>
      <c r="OB57" s="104" t="str">
        <f t="shared" si="430"/>
        <v/>
      </c>
      <c r="OC57" s="104" t="str">
        <f t="shared" si="431"/>
        <v/>
      </c>
      <c r="OD57" s="104" t="str">
        <f t="shared" si="432"/>
        <v/>
      </c>
      <c r="OE57" s="104" t="str">
        <f t="shared" si="433"/>
        <v/>
      </c>
      <c r="OF57" s="104" t="str">
        <f t="shared" si="434"/>
        <v/>
      </c>
      <c r="OG57" s="104" t="str">
        <f t="shared" si="435"/>
        <v/>
      </c>
      <c r="OH57" s="104" t="str">
        <f t="shared" si="436"/>
        <v/>
      </c>
      <c r="OI57" s="104" t="str">
        <f t="shared" si="437"/>
        <v/>
      </c>
      <c r="OJ57" s="104" t="str">
        <f t="shared" si="438"/>
        <v/>
      </c>
      <c r="OK57" s="104" t="str">
        <f t="shared" si="439"/>
        <v/>
      </c>
      <c r="OL57" s="104" t="str">
        <f t="shared" si="440"/>
        <v/>
      </c>
      <c r="OM57" s="133"/>
      <c r="ON57" s="104" t="str">
        <f t="shared" si="441"/>
        <v/>
      </c>
      <c r="OO57" s="104" t="str">
        <f t="shared" si="442"/>
        <v/>
      </c>
      <c r="OP57" s="104" t="str">
        <f t="shared" si="443"/>
        <v/>
      </c>
      <c r="OQ57" s="104" t="str">
        <f t="shared" si="444"/>
        <v/>
      </c>
      <c r="OR57" s="105" t="str">
        <f t="shared" si="445"/>
        <v/>
      </c>
      <c r="OS57" s="105" t="str">
        <f t="shared" si="446"/>
        <v/>
      </c>
      <c r="OT57" s="133"/>
      <c r="OU57" s="109" t="str">
        <f t="shared" si="447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448"/>
        <v>39</v>
      </c>
      <c r="B58" s="195"/>
      <c r="C58" s="195"/>
      <c r="D58" s="195"/>
      <c r="E58" s="196"/>
      <c r="F58" s="102"/>
      <c r="G58" s="102"/>
      <c r="H58" s="104" t="str">
        <f t="shared" si="225"/>
        <v/>
      </c>
      <c r="I58" s="102"/>
      <c r="J58" s="104" t="str">
        <f t="shared" si="226"/>
        <v/>
      </c>
      <c r="K58" s="102"/>
      <c r="L58" s="102"/>
      <c r="M58" s="104" t="str">
        <f t="shared" si="227"/>
        <v/>
      </c>
      <c r="N58" s="102"/>
      <c r="O58" s="104" t="str">
        <f t="shared" si="228"/>
        <v/>
      </c>
      <c r="P58" s="102"/>
      <c r="Q58" s="102"/>
      <c r="R58" s="104" t="str">
        <f t="shared" si="229"/>
        <v/>
      </c>
      <c r="S58" s="102"/>
      <c r="T58" s="104" t="str">
        <f t="shared" si="230"/>
        <v/>
      </c>
      <c r="U58" s="102"/>
      <c r="V58" s="102"/>
      <c r="W58" s="104" t="str">
        <f t="shared" si="231"/>
        <v/>
      </c>
      <c r="X58" s="102"/>
      <c r="Y58" s="104" t="str">
        <f t="shared" si="232"/>
        <v/>
      </c>
      <c r="Z58" s="102"/>
      <c r="AA58" s="102"/>
      <c r="AB58" s="104" t="str">
        <f t="shared" si="233"/>
        <v/>
      </c>
      <c r="AC58" s="102"/>
      <c r="AD58" s="104" t="str">
        <f t="shared" si="234"/>
        <v/>
      </c>
      <c r="AE58" s="104" t="str">
        <f t="shared" si="235"/>
        <v/>
      </c>
      <c r="AF58" s="104" t="str">
        <f t="shared" si="236"/>
        <v/>
      </c>
      <c r="AG58" s="104" t="str">
        <f t="shared" si="237"/>
        <v/>
      </c>
      <c r="AH58" s="104" t="str">
        <f t="shared" si="238"/>
        <v/>
      </c>
      <c r="AI58" s="104" t="str">
        <f t="shared" si="239"/>
        <v/>
      </c>
      <c r="AJ58" s="105" t="str">
        <f t="shared" si="240"/>
        <v/>
      </c>
      <c r="AK58" s="109" t="str">
        <f t="shared" si="241"/>
        <v/>
      </c>
      <c r="AL58" s="102"/>
      <c r="AM58" s="102"/>
      <c r="AN58" s="104" t="str">
        <f t="shared" si="242"/>
        <v/>
      </c>
      <c r="AO58" s="102"/>
      <c r="AP58" s="104" t="str">
        <f t="shared" si="243"/>
        <v/>
      </c>
      <c r="AQ58" s="102"/>
      <c r="AR58" s="102"/>
      <c r="AS58" s="104" t="str">
        <f t="shared" si="244"/>
        <v/>
      </c>
      <c r="AT58" s="102"/>
      <c r="AU58" s="104" t="str">
        <f t="shared" si="245"/>
        <v/>
      </c>
      <c r="AV58" s="102"/>
      <c r="AW58" s="102"/>
      <c r="AX58" s="104" t="str">
        <f t="shared" si="246"/>
        <v/>
      </c>
      <c r="AY58" s="102"/>
      <c r="AZ58" s="104" t="str">
        <f t="shared" si="247"/>
        <v/>
      </c>
      <c r="BA58" s="102"/>
      <c r="BB58" s="102"/>
      <c r="BC58" s="104" t="str">
        <f t="shared" si="248"/>
        <v/>
      </c>
      <c r="BD58" s="102"/>
      <c r="BE58" s="104" t="str">
        <f t="shared" si="249"/>
        <v/>
      </c>
      <c r="BF58" s="102"/>
      <c r="BG58" s="102"/>
      <c r="BH58" s="104" t="str">
        <f t="shared" si="250"/>
        <v/>
      </c>
      <c r="BI58" s="102"/>
      <c r="BJ58" s="104" t="str">
        <f t="shared" si="251"/>
        <v/>
      </c>
      <c r="BK58" s="104" t="str">
        <f t="shared" si="252"/>
        <v/>
      </c>
      <c r="BL58" s="104" t="str">
        <f t="shared" si="253"/>
        <v/>
      </c>
      <c r="BM58" s="104" t="str">
        <f t="shared" si="254"/>
        <v/>
      </c>
      <c r="BN58" s="104" t="str">
        <f t="shared" si="255"/>
        <v/>
      </c>
      <c r="BO58" s="104" t="str">
        <f t="shared" si="256"/>
        <v/>
      </c>
      <c r="BP58" s="105" t="str">
        <f t="shared" si="257"/>
        <v/>
      </c>
      <c r="BQ58" s="109" t="str">
        <f t="shared" si="258"/>
        <v/>
      </c>
      <c r="BR58" s="102"/>
      <c r="BS58" s="102"/>
      <c r="BT58" s="104" t="str">
        <f t="shared" si="259"/>
        <v/>
      </c>
      <c r="BU58" s="102"/>
      <c r="BV58" s="104" t="str">
        <f t="shared" si="260"/>
        <v/>
      </c>
      <c r="BW58" s="102"/>
      <c r="BX58" s="102"/>
      <c r="BY58" s="104" t="str">
        <f t="shared" si="261"/>
        <v/>
      </c>
      <c r="BZ58" s="102"/>
      <c r="CA58" s="104" t="str">
        <f t="shared" si="262"/>
        <v/>
      </c>
      <c r="CB58" s="102"/>
      <c r="CC58" s="102"/>
      <c r="CD58" s="104" t="str">
        <f t="shared" si="263"/>
        <v/>
      </c>
      <c r="CE58" s="102"/>
      <c r="CF58" s="104" t="str">
        <f t="shared" si="264"/>
        <v/>
      </c>
      <c r="CG58" s="102"/>
      <c r="CH58" s="102"/>
      <c r="CI58" s="104" t="str">
        <f t="shared" si="265"/>
        <v/>
      </c>
      <c r="CJ58" s="102"/>
      <c r="CK58" s="104" t="str">
        <f t="shared" si="266"/>
        <v/>
      </c>
      <c r="CL58" s="102"/>
      <c r="CM58" s="102"/>
      <c r="CN58" s="104" t="str">
        <f t="shared" si="267"/>
        <v/>
      </c>
      <c r="CO58" s="102"/>
      <c r="CP58" s="104" t="str">
        <f t="shared" si="268"/>
        <v/>
      </c>
      <c r="CQ58" s="104" t="str">
        <f t="shared" si="269"/>
        <v/>
      </c>
      <c r="CR58" s="104" t="str">
        <f t="shared" si="270"/>
        <v/>
      </c>
      <c r="CS58" s="104" t="str">
        <f t="shared" si="271"/>
        <v/>
      </c>
      <c r="CT58" s="104" t="str">
        <f t="shared" si="272"/>
        <v/>
      </c>
      <c r="CU58" s="104" t="str">
        <f t="shared" si="273"/>
        <v/>
      </c>
      <c r="CV58" s="105" t="str">
        <f t="shared" si="274"/>
        <v/>
      </c>
      <c r="CW58" s="109" t="str">
        <f t="shared" si="275"/>
        <v/>
      </c>
      <c r="CX58" s="102"/>
      <c r="CY58" s="102"/>
      <c r="CZ58" s="104" t="str">
        <f t="shared" si="276"/>
        <v/>
      </c>
      <c r="DA58" s="102"/>
      <c r="DB58" s="104" t="str">
        <f t="shared" si="277"/>
        <v/>
      </c>
      <c r="DC58" s="102"/>
      <c r="DD58" s="102"/>
      <c r="DE58" s="104" t="str">
        <f t="shared" si="278"/>
        <v/>
      </c>
      <c r="DF58" s="102"/>
      <c r="DG58" s="104" t="str">
        <f t="shared" si="279"/>
        <v/>
      </c>
      <c r="DH58" s="102"/>
      <c r="DI58" s="102"/>
      <c r="DJ58" s="104" t="str">
        <f t="shared" si="280"/>
        <v/>
      </c>
      <c r="DK58" s="102"/>
      <c r="DL58" s="104" t="str">
        <f t="shared" si="281"/>
        <v/>
      </c>
      <c r="DM58" s="102"/>
      <c r="DN58" s="102"/>
      <c r="DO58" s="104" t="str">
        <f t="shared" si="282"/>
        <v/>
      </c>
      <c r="DP58" s="102"/>
      <c r="DQ58" s="104" t="str">
        <f t="shared" si="283"/>
        <v/>
      </c>
      <c r="DR58" s="102"/>
      <c r="DS58" s="102"/>
      <c r="DT58" s="104" t="str">
        <f t="shared" si="284"/>
        <v/>
      </c>
      <c r="DU58" s="102"/>
      <c r="DV58" s="104" t="str">
        <f t="shared" si="285"/>
        <v/>
      </c>
      <c r="DW58" s="104" t="str">
        <f t="shared" si="286"/>
        <v/>
      </c>
      <c r="DX58" s="104" t="str">
        <f t="shared" si="287"/>
        <v/>
      </c>
      <c r="DY58" s="104" t="str">
        <f t="shared" si="288"/>
        <v/>
      </c>
      <c r="DZ58" s="104" t="str">
        <f t="shared" si="289"/>
        <v/>
      </c>
      <c r="EA58" s="104" t="str">
        <f t="shared" si="290"/>
        <v/>
      </c>
      <c r="EB58" s="105" t="str">
        <f t="shared" si="291"/>
        <v/>
      </c>
      <c r="EC58" s="109" t="str">
        <f t="shared" si="292"/>
        <v/>
      </c>
      <c r="ED58" s="102"/>
      <c r="EE58" s="102"/>
      <c r="EF58" s="104" t="str">
        <f t="shared" si="293"/>
        <v/>
      </c>
      <c r="EG58" s="102"/>
      <c r="EH58" s="104" t="str">
        <f t="shared" si="294"/>
        <v/>
      </c>
      <c r="EI58" s="102"/>
      <c r="EJ58" s="102"/>
      <c r="EK58" s="104" t="str">
        <f t="shared" si="295"/>
        <v/>
      </c>
      <c r="EL58" s="102"/>
      <c r="EM58" s="104" t="str">
        <f t="shared" si="296"/>
        <v/>
      </c>
      <c r="EN58" s="102"/>
      <c r="EO58" s="102"/>
      <c r="EP58" s="104" t="str">
        <f t="shared" si="297"/>
        <v/>
      </c>
      <c r="EQ58" s="102"/>
      <c r="ER58" s="104" t="str">
        <f t="shared" si="298"/>
        <v/>
      </c>
      <c r="ES58" s="102"/>
      <c r="ET58" s="102"/>
      <c r="EU58" s="104" t="str">
        <f t="shared" si="299"/>
        <v/>
      </c>
      <c r="EV58" s="102"/>
      <c r="EW58" s="104" t="str">
        <f t="shared" si="300"/>
        <v/>
      </c>
      <c r="EX58" s="102"/>
      <c r="EY58" s="102"/>
      <c r="EZ58" s="104" t="str">
        <f t="shared" si="301"/>
        <v/>
      </c>
      <c r="FA58" s="102"/>
      <c r="FB58" s="104" t="str">
        <f t="shared" si="302"/>
        <v/>
      </c>
      <c r="FC58" s="104" t="str">
        <f t="shared" si="303"/>
        <v/>
      </c>
      <c r="FD58" s="104" t="str">
        <f t="shared" si="304"/>
        <v/>
      </c>
      <c r="FE58" s="104" t="str">
        <f t="shared" si="305"/>
        <v/>
      </c>
      <c r="FF58" s="104" t="str">
        <f t="shared" si="306"/>
        <v/>
      </c>
      <c r="FG58" s="104" t="str">
        <f t="shared" si="307"/>
        <v/>
      </c>
      <c r="FH58" s="105" t="str">
        <f t="shared" si="308"/>
        <v/>
      </c>
      <c r="FI58" s="109" t="str">
        <f t="shared" si="309"/>
        <v/>
      </c>
      <c r="FJ58" s="102"/>
      <c r="FK58" s="102"/>
      <c r="FL58" s="104" t="str">
        <f t="shared" si="310"/>
        <v/>
      </c>
      <c r="FM58" s="102"/>
      <c r="FN58" s="104" t="str">
        <f t="shared" si="311"/>
        <v/>
      </c>
      <c r="FO58" s="102"/>
      <c r="FP58" s="102"/>
      <c r="FQ58" s="104" t="str">
        <f t="shared" si="312"/>
        <v/>
      </c>
      <c r="FR58" s="102"/>
      <c r="FS58" s="104" t="str">
        <f t="shared" si="313"/>
        <v/>
      </c>
      <c r="FT58" s="102"/>
      <c r="FU58" s="102"/>
      <c r="FV58" s="104" t="str">
        <f t="shared" si="314"/>
        <v/>
      </c>
      <c r="FW58" s="102"/>
      <c r="FX58" s="104" t="str">
        <f t="shared" si="315"/>
        <v/>
      </c>
      <c r="FY58" s="102"/>
      <c r="FZ58" s="102"/>
      <c r="GA58" s="104" t="str">
        <f t="shared" si="316"/>
        <v/>
      </c>
      <c r="GB58" s="102"/>
      <c r="GC58" s="104" t="str">
        <f t="shared" si="317"/>
        <v/>
      </c>
      <c r="GD58" s="102"/>
      <c r="GE58" s="102"/>
      <c r="GF58" s="104" t="str">
        <f t="shared" si="318"/>
        <v/>
      </c>
      <c r="GG58" s="102"/>
      <c r="GH58" s="104" t="str">
        <f t="shared" si="319"/>
        <v/>
      </c>
      <c r="GI58" s="104" t="str">
        <f t="shared" si="320"/>
        <v/>
      </c>
      <c r="GJ58" s="104" t="str">
        <f t="shared" si="321"/>
        <v/>
      </c>
      <c r="GK58" s="104" t="str">
        <f t="shared" si="322"/>
        <v/>
      </c>
      <c r="GL58" s="104" t="str">
        <f t="shared" si="323"/>
        <v/>
      </c>
      <c r="GM58" s="104" t="str">
        <f t="shared" si="324"/>
        <v/>
      </c>
      <c r="GN58" s="105" t="str">
        <f t="shared" si="325"/>
        <v/>
      </c>
      <c r="GO58" s="109" t="str">
        <f t="shared" si="326"/>
        <v/>
      </c>
      <c r="GP58" s="102"/>
      <c r="GQ58" s="102"/>
      <c r="GR58" s="104" t="str">
        <f t="shared" si="327"/>
        <v/>
      </c>
      <c r="GS58" s="102"/>
      <c r="GT58" s="104" t="str">
        <f t="shared" si="328"/>
        <v/>
      </c>
      <c r="GU58" s="102"/>
      <c r="GV58" s="102"/>
      <c r="GW58" s="104" t="str">
        <f t="shared" si="329"/>
        <v/>
      </c>
      <c r="GX58" s="102"/>
      <c r="GY58" s="104" t="str">
        <f t="shared" si="330"/>
        <v/>
      </c>
      <c r="GZ58" s="102"/>
      <c r="HA58" s="102"/>
      <c r="HB58" s="104" t="str">
        <f t="shared" si="331"/>
        <v/>
      </c>
      <c r="HC58" s="102"/>
      <c r="HD58" s="104" t="str">
        <f t="shared" si="332"/>
        <v/>
      </c>
      <c r="HE58" s="102"/>
      <c r="HF58" s="102"/>
      <c r="HG58" s="104" t="str">
        <f t="shared" si="333"/>
        <v/>
      </c>
      <c r="HH58" s="102"/>
      <c r="HI58" s="104" t="str">
        <f t="shared" si="334"/>
        <v/>
      </c>
      <c r="HJ58" s="102"/>
      <c r="HK58" s="102"/>
      <c r="HL58" s="104" t="str">
        <f t="shared" si="335"/>
        <v/>
      </c>
      <c r="HM58" s="102"/>
      <c r="HN58" s="104" t="str">
        <f t="shared" si="336"/>
        <v/>
      </c>
      <c r="HO58" s="104" t="str">
        <f t="shared" si="337"/>
        <v/>
      </c>
      <c r="HP58" s="104" t="str">
        <f t="shared" si="338"/>
        <v/>
      </c>
      <c r="HQ58" s="104" t="str">
        <f t="shared" si="339"/>
        <v/>
      </c>
      <c r="HR58" s="104" t="str">
        <f t="shared" si="340"/>
        <v/>
      </c>
      <c r="HS58" s="104" t="str">
        <f t="shared" si="341"/>
        <v/>
      </c>
      <c r="HT58" s="105" t="str">
        <f t="shared" si="342"/>
        <v/>
      </c>
      <c r="HU58" s="109" t="str">
        <f t="shared" si="343"/>
        <v/>
      </c>
      <c r="HV58" s="102"/>
      <c r="HW58" s="102"/>
      <c r="HX58" s="104" t="str">
        <f t="shared" si="344"/>
        <v/>
      </c>
      <c r="HY58" s="102"/>
      <c r="HZ58" s="104" t="str">
        <f t="shared" si="345"/>
        <v/>
      </c>
      <c r="IA58" s="102"/>
      <c r="IB58" s="102"/>
      <c r="IC58" s="104" t="str">
        <f t="shared" si="346"/>
        <v/>
      </c>
      <c r="ID58" s="102"/>
      <c r="IE58" s="104" t="str">
        <f t="shared" si="347"/>
        <v/>
      </c>
      <c r="IF58" s="102"/>
      <c r="IG58" s="102"/>
      <c r="IH58" s="104" t="str">
        <f t="shared" si="348"/>
        <v/>
      </c>
      <c r="II58" s="102"/>
      <c r="IJ58" s="104" t="str">
        <f t="shared" si="349"/>
        <v/>
      </c>
      <c r="IK58" s="102"/>
      <c r="IL58" s="102"/>
      <c r="IM58" s="104" t="str">
        <f t="shared" si="350"/>
        <v/>
      </c>
      <c r="IN58" s="102"/>
      <c r="IO58" s="104" t="str">
        <f t="shared" si="351"/>
        <v/>
      </c>
      <c r="IP58" s="102"/>
      <c r="IQ58" s="102"/>
      <c r="IR58" s="104" t="str">
        <f t="shared" si="352"/>
        <v/>
      </c>
      <c r="IS58" s="102"/>
      <c r="IT58" s="104" t="str">
        <f t="shared" si="353"/>
        <v/>
      </c>
      <c r="IU58" s="104" t="str">
        <f t="shared" si="354"/>
        <v/>
      </c>
      <c r="IV58" s="104" t="str">
        <f t="shared" si="355"/>
        <v/>
      </c>
      <c r="IW58" s="104" t="str">
        <f t="shared" si="356"/>
        <v/>
      </c>
      <c r="IX58" s="104" t="str">
        <f t="shared" si="357"/>
        <v/>
      </c>
      <c r="IY58" s="104" t="str">
        <f t="shared" si="358"/>
        <v/>
      </c>
      <c r="IZ58" s="105" t="str">
        <f t="shared" si="359"/>
        <v/>
      </c>
      <c r="JA58" s="109" t="str">
        <f t="shared" si="360"/>
        <v/>
      </c>
      <c r="JB58" s="102"/>
      <c r="JC58" s="102"/>
      <c r="JD58" s="104" t="str">
        <f t="shared" si="361"/>
        <v/>
      </c>
      <c r="JE58" s="102"/>
      <c r="JF58" s="104" t="str">
        <f t="shared" si="362"/>
        <v/>
      </c>
      <c r="JG58" s="102"/>
      <c r="JH58" s="102"/>
      <c r="JI58" s="104" t="str">
        <f t="shared" si="363"/>
        <v/>
      </c>
      <c r="JJ58" s="102"/>
      <c r="JK58" s="104" t="str">
        <f t="shared" si="364"/>
        <v/>
      </c>
      <c r="JL58" s="102"/>
      <c r="JM58" s="102"/>
      <c r="JN58" s="104" t="str">
        <f t="shared" si="365"/>
        <v/>
      </c>
      <c r="JO58" s="102"/>
      <c r="JP58" s="104" t="str">
        <f t="shared" si="366"/>
        <v/>
      </c>
      <c r="JQ58" s="102"/>
      <c r="JR58" s="102"/>
      <c r="JS58" s="104" t="str">
        <f t="shared" si="367"/>
        <v/>
      </c>
      <c r="JT58" s="102"/>
      <c r="JU58" s="104" t="str">
        <f t="shared" si="368"/>
        <v/>
      </c>
      <c r="JV58" s="102"/>
      <c r="JW58" s="102"/>
      <c r="JX58" s="104" t="str">
        <f t="shared" si="369"/>
        <v/>
      </c>
      <c r="JY58" s="102"/>
      <c r="JZ58" s="104" t="str">
        <f t="shared" si="370"/>
        <v/>
      </c>
      <c r="KA58" s="104" t="str">
        <f t="shared" si="371"/>
        <v/>
      </c>
      <c r="KB58" s="104" t="str">
        <f t="shared" si="372"/>
        <v/>
      </c>
      <c r="KC58" s="104" t="str">
        <f t="shared" si="373"/>
        <v/>
      </c>
      <c r="KD58" s="104" t="str">
        <f t="shared" si="374"/>
        <v/>
      </c>
      <c r="KE58" s="104" t="str">
        <f t="shared" si="375"/>
        <v/>
      </c>
      <c r="KF58" s="105" t="str">
        <f t="shared" si="376"/>
        <v/>
      </c>
      <c r="KG58" s="109" t="str">
        <f t="shared" si="377"/>
        <v/>
      </c>
      <c r="KH58" s="102"/>
      <c r="KI58" s="102"/>
      <c r="KJ58" s="104" t="str">
        <f t="shared" si="378"/>
        <v/>
      </c>
      <c r="KK58" s="102"/>
      <c r="KL58" s="104" t="str">
        <f t="shared" si="379"/>
        <v/>
      </c>
      <c r="KM58" s="102"/>
      <c r="KN58" s="102"/>
      <c r="KO58" s="104" t="str">
        <f t="shared" si="380"/>
        <v/>
      </c>
      <c r="KP58" s="102"/>
      <c r="KQ58" s="104" t="str">
        <f t="shared" si="381"/>
        <v/>
      </c>
      <c r="KR58" s="102"/>
      <c r="KS58" s="102"/>
      <c r="KT58" s="104" t="str">
        <f t="shared" si="382"/>
        <v/>
      </c>
      <c r="KU58" s="102"/>
      <c r="KV58" s="104" t="str">
        <f t="shared" si="383"/>
        <v/>
      </c>
      <c r="KW58" s="102"/>
      <c r="KX58" s="102"/>
      <c r="KY58" s="104" t="str">
        <f t="shared" si="384"/>
        <v/>
      </c>
      <c r="KZ58" s="102"/>
      <c r="LA58" s="104" t="str">
        <f t="shared" si="385"/>
        <v/>
      </c>
      <c r="LB58" s="102"/>
      <c r="LC58" s="102"/>
      <c r="LD58" s="104" t="str">
        <f t="shared" si="386"/>
        <v/>
      </c>
      <c r="LE58" s="102"/>
      <c r="LF58" s="104" t="str">
        <f t="shared" si="387"/>
        <v/>
      </c>
      <c r="LG58" s="104" t="str">
        <f t="shared" si="388"/>
        <v/>
      </c>
      <c r="LH58" s="104" t="str">
        <f t="shared" si="389"/>
        <v/>
      </c>
      <c r="LI58" s="104" t="str">
        <f t="shared" si="390"/>
        <v/>
      </c>
      <c r="LJ58" s="104" t="str">
        <f t="shared" si="391"/>
        <v/>
      </c>
      <c r="LK58" s="104" t="str">
        <f t="shared" si="392"/>
        <v/>
      </c>
      <c r="LL58" s="105" t="str">
        <f t="shared" si="393"/>
        <v/>
      </c>
      <c r="LM58" s="109" t="str">
        <f t="shared" si="394"/>
        <v/>
      </c>
      <c r="LN58" s="102"/>
      <c r="LO58" s="102"/>
      <c r="LP58" s="104" t="str">
        <f t="shared" si="395"/>
        <v/>
      </c>
      <c r="LQ58" s="102"/>
      <c r="LR58" s="104" t="str">
        <f t="shared" si="396"/>
        <v/>
      </c>
      <c r="LS58" s="102"/>
      <c r="LT58" s="102"/>
      <c r="LU58" s="104" t="str">
        <f t="shared" si="397"/>
        <v/>
      </c>
      <c r="LV58" s="102"/>
      <c r="LW58" s="104" t="str">
        <f t="shared" si="398"/>
        <v/>
      </c>
      <c r="LX58" s="102"/>
      <c r="LY58" s="102"/>
      <c r="LZ58" s="104" t="str">
        <f t="shared" si="399"/>
        <v/>
      </c>
      <c r="MA58" s="102"/>
      <c r="MB58" s="104" t="str">
        <f t="shared" si="400"/>
        <v/>
      </c>
      <c r="MC58" s="102"/>
      <c r="MD58" s="102"/>
      <c r="ME58" s="104" t="str">
        <f t="shared" si="401"/>
        <v/>
      </c>
      <c r="MF58" s="102"/>
      <c r="MG58" s="104" t="str">
        <f t="shared" si="402"/>
        <v/>
      </c>
      <c r="MH58" s="102"/>
      <c r="MI58" s="102"/>
      <c r="MJ58" s="104" t="str">
        <f t="shared" si="403"/>
        <v/>
      </c>
      <c r="MK58" s="102"/>
      <c r="ML58" s="104" t="str">
        <f t="shared" si="404"/>
        <v/>
      </c>
      <c r="MM58" s="104" t="str">
        <f t="shared" si="405"/>
        <v/>
      </c>
      <c r="MN58" s="104" t="str">
        <f t="shared" si="406"/>
        <v/>
      </c>
      <c r="MO58" s="104" t="str">
        <f t="shared" si="407"/>
        <v/>
      </c>
      <c r="MP58" s="104" t="str">
        <f t="shared" si="408"/>
        <v/>
      </c>
      <c r="MQ58" s="104" t="str">
        <f t="shared" si="409"/>
        <v/>
      </c>
      <c r="MR58" s="105" t="str">
        <f t="shared" si="410"/>
        <v/>
      </c>
      <c r="MS58" s="109" t="str">
        <f t="shared" si="411"/>
        <v/>
      </c>
      <c r="MT58" s="102"/>
      <c r="MU58" s="102"/>
      <c r="MV58" s="104" t="str">
        <f t="shared" si="412"/>
        <v/>
      </c>
      <c r="MW58" s="102"/>
      <c r="MX58" s="104" t="str">
        <f t="shared" si="413"/>
        <v/>
      </c>
      <c r="MY58" s="102"/>
      <c r="MZ58" s="102"/>
      <c r="NA58" s="104" t="str">
        <f t="shared" si="414"/>
        <v/>
      </c>
      <c r="NB58" s="102"/>
      <c r="NC58" s="104" t="str">
        <f t="shared" si="415"/>
        <v/>
      </c>
      <c r="ND58" s="102"/>
      <c r="NE58" s="102"/>
      <c r="NF58" s="104" t="str">
        <f t="shared" si="416"/>
        <v/>
      </c>
      <c r="NG58" s="102"/>
      <c r="NH58" s="104" t="str">
        <f t="shared" si="417"/>
        <v/>
      </c>
      <c r="NI58" s="102"/>
      <c r="NJ58" s="102"/>
      <c r="NK58" s="104" t="str">
        <f t="shared" si="418"/>
        <v/>
      </c>
      <c r="NL58" s="102"/>
      <c r="NM58" s="104" t="str">
        <f t="shared" si="419"/>
        <v/>
      </c>
      <c r="NN58" s="102"/>
      <c r="NO58" s="102"/>
      <c r="NP58" s="104" t="str">
        <f t="shared" si="420"/>
        <v/>
      </c>
      <c r="NQ58" s="102"/>
      <c r="NR58" s="104" t="str">
        <f t="shared" si="421"/>
        <v/>
      </c>
      <c r="NS58" s="104" t="str">
        <f t="shared" si="422"/>
        <v/>
      </c>
      <c r="NT58" s="104" t="str">
        <f t="shared" si="423"/>
        <v/>
      </c>
      <c r="NU58" s="104" t="str">
        <f t="shared" si="424"/>
        <v/>
      </c>
      <c r="NV58" s="104" t="str">
        <f t="shared" si="425"/>
        <v/>
      </c>
      <c r="NW58" s="104" t="str">
        <f t="shared" si="426"/>
        <v/>
      </c>
      <c r="NX58" s="105" t="str">
        <f t="shared" si="427"/>
        <v/>
      </c>
      <c r="NY58" s="109" t="str">
        <f t="shared" si="428"/>
        <v/>
      </c>
      <c r="OA58" s="104" t="str">
        <f t="shared" si="429"/>
        <v/>
      </c>
      <c r="OB58" s="104" t="str">
        <f t="shared" si="430"/>
        <v/>
      </c>
      <c r="OC58" s="104" t="str">
        <f t="shared" si="431"/>
        <v/>
      </c>
      <c r="OD58" s="104" t="str">
        <f t="shared" si="432"/>
        <v/>
      </c>
      <c r="OE58" s="104" t="str">
        <f t="shared" si="433"/>
        <v/>
      </c>
      <c r="OF58" s="104" t="str">
        <f t="shared" si="434"/>
        <v/>
      </c>
      <c r="OG58" s="104" t="str">
        <f t="shared" si="435"/>
        <v/>
      </c>
      <c r="OH58" s="104" t="str">
        <f t="shared" si="436"/>
        <v/>
      </c>
      <c r="OI58" s="104" t="str">
        <f t="shared" si="437"/>
        <v/>
      </c>
      <c r="OJ58" s="104" t="str">
        <f t="shared" si="438"/>
        <v/>
      </c>
      <c r="OK58" s="104" t="str">
        <f t="shared" si="439"/>
        <v/>
      </c>
      <c r="OL58" s="104" t="str">
        <f t="shared" si="440"/>
        <v/>
      </c>
      <c r="OM58" s="134"/>
      <c r="ON58" s="104" t="str">
        <f t="shared" si="441"/>
        <v/>
      </c>
      <c r="OO58" s="104" t="str">
        <f t="shared" si="442"/>
        <v/>
      </c>
      <c r="OP58" s="104" t="str">
        <f t="shared" si="443"/>
        <v/>
      </c>
      <c r="OQ58" s="104" t="str">
        <f t="shared" si="444"/>
        <v/>
      </c>
      <c r="OR58" s="105" t="str">
        <f t="shared" si="445"/>
        <v/>
      </c>
      <c r="OS58" s="105" t="str">
        <f t="shared" si="446"/>
        <v/>
      </c>
      <c r="OT58" s="134"/>
      <c r="OU58" s="109" t="str">
        <f t="shared" si="447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448"/>
        <v>40</v>
      </c>
      <c r="B59" s="195"/>
      <c r="C59" s="195"/>
      <c r="D59" s="195"/>
      <c r="E59" s="196"/>
      <c r="F59" s="102"/>
      <c r="G59" s="102"/>
      <c r="H59" s="104" t="str">
        <f t="shared" si="225"/>
        <v/>
      </c>
      <c r="I59" s="102"/>
      <c r="J59" s="104" t="str">
        <f t="shared" si="226"/>
        <v/>
      </c>
      <c r="K59" s="102"/>
      <c r="L59" s="102"/>
      <c r="M59" s="104" t="str">
        <f t="shared" si="227"/>
        <v/>
      </c>
      <c r="N59" s="102"/>
      <c r="O59" s="104" t="str">
        <f t="shared" si="228"/>
        <v/>
      </c>
      <c r="P59" s="102"/>
      <c r="Q59" s="102"/>
      <c r="R59" s="104" t="str">
        <f t="shared" si="229"/>
        <v/>
      </c>
      <c r="S59" s="102"/>
      <c r="T59" s="104" t="str">
        <f t="shared" si="230"/>
        <v/>
      </c>
      <c r="U59" s="102"/>
      <c r="V59" s="102"/>
      <c r="W59" s="104" t="str">
        <f t="shared" si="231"/>
        <v/>
      </c>
      <c r="X59" s="102"/>
      <c r="Y59" s="104" t="str">
        <f t="shared" si="232"/>
        <v/>
      </c>
      <c r="Z59" s="102"/>
      <c r="AA59" s="102"/>
      <c r="AB59" s="104" t="str">
        <f t="shared" si="233"/>
        <v/>
      </c>
      <c r="AC59" s="102"/>
      <c r="AD59" s="104" t="str">
        <f t="shared" si="234"/>
        <v/>
      </c>
      <c r="AE59" s="104" t="str">
        <f t="shared" si="235"/>
        <v/>
      </c>
      <c r="AF59" s="104" t="str">
        <f t="shared" si="236"/>
        <v/>
      </c>
      <c r="AG59" s="104" t="str">
        <f t="shared" si="237"/>
        <v/>
      </c>
      <c r="AH59" s="104" t="str">
        <f t="shared" si="238"/>
        <v/>
      </c>
      <c r="AI59" s="104" t="str">
        <f t="shared" si="239"/>
        <v/>
      </c>
      <c r="AJ59" s="105" t="str">
        <f t="shared" si="240"/>
        <v/>
      </c>
      <c r="AK59" s="109" t="str">
        <f t="shared" si="241"/>
        <v/>
      </c>
      <c r="AL59" s="102"/>
      <c r="AM59" s="102"/>
      <c r="AN59" s="104" t="str">
        <f t="shared" si="242"/>
        <v/>
      </c>
      <c r="AO59" s="102"/>
      <c r="AP59" s="104" t="str">
        <f t="shared" si="243"/>
        <v/>
      </c>
      <c r="AQ59" s="102"/>
      <c r="AR59" s="102"/>
      <c r="AS59" s="104" t="str">
        <f t="shared" si="244"/>
        <v/>
      </c>
      <c r="AT59" s="102"/>
      <c r="AU59" s="104" t="str">
        <f t="shared" si="245"/>
        <v/>
      </c>
      <c r="AV59" s="102"/>
      <c r="AW59" s="102"/>
      <c r="AX59" s="104" t="str">
        <f t="shared" si="246"/>
        <v/>
      </c>
      <c r="AY59" s="102"/>
      <c r="AZ59" s="104" t="str">
        <f t="shared" si="247"/>
        <v/>
      </c>
      <c r="BA59" s="102"/>
      <c r="BB59" s="102"/>
      <c r="BC59" s="104" t="str">
        <f t="shared" si="248"/>
        <v/>
      </c>
      <c r="BD59" s="102"/>
      <c r="BE59" s="104" t="str">
        <f t="shared" si="249"/>
        <v/>
      </c>
      <c r="BF59" s="102"/>
      <c r="BG59" s="102"/>
      <c r="BH59" s="104" t="str">
        <f t="shared" si="250"/>
        <v/>
      </c>
      <c r="BI59" s="102"/>
      <c r="BJ59" s="104" t="str">
        <f t="shared" si="251"/>
        <v/>
      </c>
      <c r="BK59" s="104" t="str">
        <f t="shared" si="252"/>
        <v/>
      </c>
      <c r="BL59" s="104" t="str">
        <f t="shared" si="253"/>
        <v/>
      </c>
      <c r="BM59" s="104" t="str">
        <f t="shared" si="254"/>
        <v/>
      </c>
      <c r="BN59" s="104" t="str">
        <f t="shared" si="255"/>
        <v/>
      </c>
      <c r="BO59" s="104" t="str">
        <f t="shared" si="256"/>
        <v/>
      </c>
      <c r="BP59" s="105" t="str">
        <f t="shared" si="257"/>
        <v/>
      </c>
      <c r="BQ59" s="109" t="str">
        <f t="shared" si="258"/>
        <v/>
      </c>
      <c r="BR59" s="102"/>
      <c r="BS59" s="102"/>
      <c r="BT59" s="104" t="str">
        <f t="shared" si="259"/>
        <v/>
      </c>
      <c r="BU59" s="102"/>
      <c r="BV59" s="104" t="str">
        <f t="shared" si="260"/>
        <v/>
      </c>
      <c r="BW59" s="102"/>
      <c r="BX59" s="102"/>
      <c r="BY59" s="104" t="str">
        <f t="shared" si="261"/>
        <v/>
      </c>
      <c r="BZ59" s="102"/>
      <c r="CA59" s="104" t="str">
        <f t="shared" si="262"/>
        <v/>
      </c>
      <c r="CB59" s="102"/>
      <c r="CC59" s="102"/>
      <c r="CD59" s="104" t="str">
        <f t="shared" si="263"/>
        <v/>
      </c>
      <c r="CE59" s="102"/>
      <c r="CF59" s="104" t="str">
        <f t="shared" si="264"/>
        <v/>
      </c>
      <c r="CG59" s="102"/>
      <c r="CH59" s="102"/>
      <c r="CI59" s="104" t="str">
        <f t="shared" si="265"/>
        <v/>
      </c>
      <c r="CJ59" s="102"/>
      <c r="CK59" s="104" t="str">
        <f t="shared" si="266"/>
        <v/>
      </c>
      <c r="CL59" s="102"/>
      <c r="CM59" s="102"/>
      <c r="CN59" s="104" t="str">
        <f t="shared" si="267"/>
        <v/>
      </c>
      <c r="CO59" s="102"/>
      <c r="CP59" s="104" t="str">
        <f t="shared" si="268"/>
        <v/>
      </c>
      <c r="CQ59" s="104" t="str">
        <f t="shared" si="269"/>
        <v/>
      </c>
      <c r="CR59" s="104" t="str">
        <f t="shared" si="270"/>
        <v/>
      </c>
      <c r="CS59" s="104" t="str">
        <f t="shared" si="271"/>
        <v/>
      </c>
      <c r="CT59" s="104" t="str">
        <f t="shared" si="272"/>
        <v/>
      </c>
      <c r="CU59" s="104" t="str">
        <f t="shared" si="273"/>
        <v/>
      </c>
      <c r="CV59" s="105" t="str">
        <f t="shared" si="274"/>
        <v/>
      </c>
      <c r="CW59" s="109" t="str">
        <f t="shared" si="275"/>
        <v/>
      </c>
      <c r="CX59" s="102"/>
      <c r="CY59" s="102"/>
      <c r="CZ59" s="104" t="str">
        <f t="shared" si="276"/>
        <v/>
      </c>
      <c r="DA59" s="102"/>
      <c r="DB59" s="104" t="str">
        <f t="shared" si="277"/>
        <v/>
      </c>
      <c r="DC59" s="102"/>
      <c r="DD59" s="102"/>
      <c r="DE59" s="104" t="str">
        <f t="shared" si="278"/>
        <v/>
      </c>
      <c r="DF59" s="102"/>
      <c r="DG59" s="104" t="str">
        <f t="shared" si="279"/>
        <v/>
      </c>
      <c r="DH59" s="102"/>
      <c r="DI59" s="102"/>
      <c r="DJ59" s="104" t="str">
        <f t="shared" si="280"/>
        <v/>
      </c>
      <c r="DK59" s="102"/>
      <c r="DL59" s="104" t="str">
        <f t="shared" si="281"/>
        <v/>
      </c>
      <c r="DM59" s="102"/>
      <c r="DN59" s="102"/>
      <c r="DO59" s="104" t="str">
        <f t="shared" si="282"/>
        <v/>
      </c>
      <c r="DP59" s="102"/>
      <c r="DQ59" s="104" t="str">
        <f t="shared" si="283"/>
        <v/>
      </c>
      <c r="DR59" s="102"/>
      <c r="DS59" s="102"/>
      <c r="DT59" s="104" t="str">
        <f t="shared" si="284"/>
        <v/>
      </c>
      <c r="DU59" s="102"/>
      <c r="DV59" s="104" t="str">
        <f t="shared" si="285"/>
        <v/>
      </c>
      <c r="DW59" s="104" t="str">
        <f t="shared" si="286"/>
        <v/>
      </c>
      <c r="DX59" s="104" t="str">
        <f t="shared" si="287"/>
        <v/>
      </c>
      <c r="DY59" s="104" t="str">
        <f t="shared" si="288"/>
        <v/>
      </c>
      <c r="DZ59" s="104" t="str">
        <f t="shared" si="289"/>
        <v/>
      </c>
      <c r="EA59" s="104" t="str">
        <f t="shared" si="290"/>
        <v/>
      </c>
      <c r="EB59" s="105" t="str">
        <f t="shared" si="291"/>
        <v/>
      </c>
      <c r="EC59" s="109" t="str">
        <f t="shared" si="292"/>
        <v/>
      </c>
      <c r="ED59" s="102"/>
      <c r="EE59" s="102"/>
      <c r="EF59" s="104" t="str">
        <f t="shared" si="293"/>
        <v/>
      </c>
      <c r="EG59" s="102"/>
      <c r="EH59" s="104" t="str">
        <f t="shared" si="294"/>
        <v/>
      </c>
      <c r="EI59" s="102"/>
      <c r="EJ59" s="102"/>
      <c r="EK59" s="104" t="str">
        <f t="shared" si="295"/>
        <v/>
      </c>
      <c r="EL59" s="102"/>
      <c r="EM59" s="104" t="str">
        <f t="shared" si="296"/>
        <v/>
      </c>
      <c r="EN59" s="102"/>
      <c r="EO59" s="102"/>
      <c r="EP59" s="104" t="str">
        <f t="shared" si="297"/>
        <v/>
      </c>
      <c r="EQ59" s="102"/>
      <c r="ER59" s="104" t="str">
        <f t="shared" si="298"/>
        <v/>
      </c>
      <c r="ES59" s="102"/>
      <c r="ET59" s="102"/>
      <c r="EU59" s="104" t="str">
        <f t="shared" si="299"/>
        <v/>
      </c>
      <c r="EV59" s="102"/>
      <c r="EW59" s="104" t="str">
        <f t="shared" si="300"/>
        <v/>
      </c>
      <c r="EX59" s="102"/>
      <c r="EY59" s="102"/>
      <c r="EZ59" s="104" t="str">
        <f t="shared" si="301"/>
        <v/>
      </c>
      <c r="FA59" s="102"/>
      <c r="FB59" s="104" t="str">
        <f t="shared" si="302"/>
        <v/>
      </c>
      <c r="FC59" s="104" t="str">
        <f t="shared" si="303"/>
        <v/>
      </c>
      <c r="FD59" s="104" t="str">
        <f t="shared" si="304"/>
        <v/>
      </c>
      <c r="FE59" s="104" t="str">
        <f t="shared" si="305"/>
        <v/>
      </c>
      <c r="FF59" s="104" t="str">
        <f t="shared" si="306"/>
        <v/>
      </c>
      <c r="FG59" s="104" t="str">
        <f t="shared" si="307"/>
        <v/>
      </c>
      <c r="FH59" s="105" t="str">
        <f t="shared" si="308"/>
        <v/>
      </c>
      <c r="FI59" s="109" t="str">
        <f t="shared" si="309"/>
        <v/>
      </c>
      <c r="FJ59" s="102"/>
      <c r="FK59" s="102"/>
      <c r="FL59" s="104" t="str">
        <f t="shared" si="310"/>
        <v/>
      </c>
      <c r="FM59" s="102"/>
      <c r="FN59" s="104" t="str">
        <f t="shared" si="311"/>
        <v/>
      </c>
      <c r="FO59" s="102"/>
      <c r="FP59" s="102"/>
      <c r="FQ59" s="104" t="str">
        <f t="shared" si="312"/>
        <v/>
      </c>
      <c r="FR59" s="102"/>
      <c r="FS59" s="104" t="str">
        <f t="shared" si="313"/>
        <v/>
      </c>
      <c r="FT59" s="102"/>
      <c r="FU59" s="102"/>
      <c r="FV59" s="104" t="str">
        <f t="shared" si="314"/>
        <v/>
      </c>
      <c r="FW59" s="102"/>
      <c r="FX59" s="104" t="str">
        <f t="shared" si="315"/>
        <v/>
      </c>
      <c r="FY59" s="102"/>
      <c r="FZ59" s="102"/>
      <c r="GA59" s="104" t="str">
        <f t="shared" si="316"/>
        <v/>
      </c>
      <c r="GB59" s="102"/>
      <c r="GC59" s="104" t="str">
        <f t="shared" si="317"/>
        <v/>
      </c>
      <c r="GD59" s="102"/>
      <c r="GE59" s="102"/>
      <c r="GF59" s="104" t="str">
        <f t="shared" si="318"/>
        <v/>
      </c>
      <c r="GG59" s="102"/>
      <c r="GH59" s="104" t="str">
        <f t="shared" si="319"/>
        <v/>
      </c>
      <c r="GI59" s="104" t="str">
        <f t="shared" si="320"/>
        <v/>
      </c>
      <c r="GJ59" s="104" t="str">
        <f t="shared" si="321"/>
        <v/>
      </c>
      <c r="GK59" s="104" t="str">
        <f t="shared" si="322"/>
        <v/>
      </c>
      <c r="GL59" s="104" t="str">
        <f t="shared" si="323"/>
        <v/>
      </c>
      <c r="GM59" s="104" t="str">
        <f t="shared" si="324"/>
        <v/>
      </c>
      <c r="GN59" s="105" t="str">
        <f t="shared" si="325"/>
        <v/>
      </c>
      <c r="GO59" s="109" t="str">
        <f t="shared" si="326"/>
        <v/>
      </c>
      <c r="GP59" s="102"/>
      <c r="GQ59" s="102"/>
      <c r="GR59" s="104" t="str">
        <f t="shared" si="327"/>
        <v/>
      </c>
      <c r="GS59" s="102"/>
      <c r="GT59" s="104" t="str">
        <f t="shared" si="328"/>
        <v/>
      </c>
      <c r="GU59" s="102"/>
      <c r="GV59" s="102"/>
      <c r="GW59" s="104" t="str">
        <f t="shared" si="329"/>
        <v/>
      </c>
      <c r="GX59" s="102"/>
      <c r="GY59" s="104" t="str">
        <f t="shared" si="330"/>
        <v/>
      </c>
      <c r="GZ59" s="102"/>
      <c r="HA59" s="102"/>
      <c r="HB59" s="104" t="str">
        <f t="shared" si="331"/>
        <v/>
      </c>
      <c r="HC59" s="102"/>
      <c r="HD59" s="104" t="str">
        <f t="shared" si="332"/>
        <v/>
      </c>
      <c r="HE59" s="102"/>
      <c r="HF59" s="102"/>
      <c r="HG59" s="104" t="str">
        <f t="shared" si="333"/>
        <v/>
      </c>
      <c r="HH59" s="102"/>
      <c r="HI59" s="104" t="str">
        <f t="shared" si="334"/>
        <v/>
      </c>
      <c r="HJ59" s="102"/>
      <c r="HK59" s="102"/>
      <c r="HL59" s="104" t="str">
        <f t="shared" si="335"/>
        <v/>
      </c>
      <c r="HM59" s="102"/>
      <c r="HN59" s="104" t="str">
        <f t="shared" si="336"/>
        <v/>
      </c>
      <c r="HO59" s="104" t="str">
        <f t="shared" si="337"/>
        <v/>
      </c>
      <c r="HP59" s="104" t="str">
        <f t="shared" si="338"/>
        <v/>
      </c>
      <c r="HQ59" s="104" t="str">
        <f t="shared" si="339"/>
        <v/>
      </c>
      <c r="HR59" s="104" t="str">
        <f t="shared" si="340"/>
        <v/>
      </c>
      <c r="HS59" s="104" t="str">
        <f t="shared" si="341"/>
        <v/>
      </c>
      <c r="HT59" s="105" t="str">
        <f t="shared" si="342"/>
        <v/>
      </c>
      <c r="HU59" s="109" t="str">
        <f t="shared" si="343"/>
        <v/>
      </c>
      <c r="HV59" s="102"/>
      <c r="HW59" s="102"/>
      <c r="HX59" s="104" t="str">
        <f t="shared" si="344"/>
        <v/>
      </c>
      <c r="HY59" s="102"/>
      <c r="HZ59" s="104" t="str">
        <f t="shared" si="345"/>
        <v/>
      </c>
      <c r="IA59" s="102"/>
      <c r="IB59" s="102"/>
      <c r="IC59" s="104" t="str">
        <f t="shared" si="346"/>
        <v/>
      </c>
      <c r="ID59" s="102"/>
      <c r="IE59" s="104" t="str">
        <f t="shared" si="347"/>
        <v/>
      </c>
      <c r="IF59" s="102"/>
      <c r="IG59" s="102"/>
      <c r="IH59" s="104" t="str">
        <f t="shared" si="348"/>
        <v/>
      </c>
      <c r="II59" s="102"/>
      <c r="IJ59" s="104" t="str">
        <f t="shared" si="349"/>
        <v/>
      </c>
      <c r="IK59" s="102"/>
      <c r="IL59" s="102"/>
      <c r="IM59" s="104" t="str">
        <f t="shared" si="350"/>
        <v/>
      </c>
      <c r="IN59" s="102"/>
      <c r="IO59" s="104" t="str">
        <f t="shared" si="351"/>
        <v/>
      </c>
      <c r="IP59" s="102"/>
      <c r="IQ59" s="102"/>
      <c r="IR59" s="104" t="str">
        <f t="shared" si="352"/>
        <v/>
      </c>
      <c r="IS59" s="102"/>
      <c r="IT59" s="104" t="str">
        <f t="shared" si="353"/>
        <v/>
      </c>
      <c r="IU59" s="104" t="str">
        <f t="shared" si="354"/>
        <v/>
      </c>
      <c r="IV59" s="104" t="str">
        <f t="shared" si="355"/>
        <v/>
      </c>
      <c r="IW59" s="104" t="str">
        <f t="shared" si="356"/>
        <v/>
      </c>
      <c r="IX59" s="104" t="str">
        <f t="shared" si="357"/>
        <v/>
      </c>
      <c r="IY59" s="104" t="str">
        <f t="shared" si="358"/>
        <v/>
      </c>
      <c r="IZ59" s="105" t="str">
        <f t="shared" si="359"/>
        <v/>
      </c>
      <c r="JA59" s="109" t="str">
        <f t="shared" si="360"/>
        <v/>
      </c>
      <c r="JB59" s="102"/>
      <c r="JC59" s="102"/>
      <c r="JD59" s="104" t="str">
        <f t="shared" si="361"/>
        <v/>
      </c>
      <c r="JE59" s="102"/>
      <c r="JF59" s="104" t="str">
        <f t="shared" si="362"/>
        <v/>
      </c>
      <c r="JG59" s="102"/>
      <c r="JH59" s="102"/>
      <c r="JI59" s="104" t="str">
        <f t="shared" si="363"/>
        <v/>
      </c>
      <c r="JJ59" s="102"/>
      <c r="JK59" s="104" t="str">
        <f t="shared" si="364"/>
        <v/>
      </c>
      <c r="JL59" s="102"/>
      <c r="JM59" s="102"/>
      <c r="JN59" s="104" t="str">
        <f t="shared" si="365"/>
        <v/>
      </c>
      <c r="JO59" s="102"/>
      <c r="JP59" s="104" t="str">
        <f t="shared" si="366"/>
        <v/>
      </c>
      <c r="JQ59" s="102"/>
      <c r="JR59" s="102"/>
      <c r="JS59" s="104" t="str">
        <f t="shared" si="367"/>
        <v/>
      </c>
      <c r="JT59" s="102"/>
      <c r="JU59" s="104" t="str">
        <f t="shared" si="368"/>
        <v/>
      </c>
      <c r="JV59" s="102"/>
      <c r="JW59" s="102"/>
      <c r="JX59" s="104" t="str">
        <f t="shared" si="369"/>
        <v/>
      </c>
      <c r="JY59" s="102"/>
      <c r="JZ59" s="104" t="str">
        <f t="shared" si="370"/>
        <v/>
      </c>
      <c r="KA59" s="104" t="str">
        <f t="shared" si="371"/>
        <v/>
      </c>
      <c r="KB59" s="104" t="str">
        <f t="shared" si="372"/>
        <v/>
      </c>
      <c r="KC59" s="104" t="str">
        <f t="shared" si="373"/>
        <v/>
      </c>
      <c r="KD59" s="104" t="str">
        <f t="shared" si="374"/>
        <v/>
      </c>
      <c r="KE59" s="104" t="str">
        <f t="shared" si="375"/>
        <v/>
      </c>
      <c r="KF59" s="105" t="str">
        <f t="shared" si="376"/>
        <v/>
      </c>
      <c r="KG59" s="109" t="str">
        <f t="shared" si="377"/>
        <v/>
      </c>
      <c r="KH59" s="102"/>
      <c r="KI59" s="102"/>
      <c r="KJ59" s="104" t="str">
        <f t="shared" si="378"/>
        <v/>
      </c>
      <c r="KK59" s="102"/>
      <c r="KL59" s="104" t="str">
        <f t="shared" si="379"/>
        <v/>
      </c>
      <c r="KM59" s="102"/>
      <c r="KN59" s="102"/>
      <c r="KO59" s="104" t="str">
        <f t="shared" si="380"/>
        <v/>
      </c>
      <c r="KP59" s="102"/>
      <c r="KQ59" s="104" t="str">
        <f t="shared" si="381"/>
        <v/>
      </c>
      <c r="KR59" s="102"/>
      <c r="KS59" s="102"/>
      <c r="KT59" s="104" t="str">
        <f t="shared" si="382"/>
        <v/>
      </c>
      <c r="KU59" s="102"/>
      <c r="KV59" s="104" t="str">
        <f t="shared" si="383"/>
        <v/>
      </c>
      <c r="KW59" s="102"/>
      <c r="KX59" s="102"/>
      <c r="KY59" s="104" t="str">
        <f t="shared" si="384"/>
        <v/>
      </c>
      <c r="KZ59" s="102"/>
      <c r="LA59" s="104" t="str">
        <f t="shared" si="385"/>
        <v/>
      </c>
      <c r="LB59" s="102"/>
      <c r="LC59" s="102"/>
      <c r="LD59" s="104" t="str">
        <f t="shared" si="386"/>
        <v/>
      </c>
      <c r="LE59" s="102"/>
      <c r="LF59" s="104" t="str">
        <f t="shared" si="387"/>
        <v/>
      </c>
      <c r="LG59" s="104" t="str">
        <f t="shared" si="388"/>
        <v/>
      </c>
      <c r="LH59" s="104" t="str">
        <f t="shared" si="389"/>
        <v/>
      </c>
      <c r="LI59" s="104" t="str">
        <f t="shared" si="390"/>
        <v/>
      </c>
      <c r="LJ59" s="104" t="str">
        <f t="shared" si="391"/>
        <v/>
      </c>
      <c r="LK59" s="104" t="str">
        <f t="shared" si="392"/>
        <v/>
      </c>
      <c r="LL59" s="105" t="str">
        <f t="shared" si="393"/>
        <v/>
      </c>
      <c r="LM59" s="109" t="str">
        <f t="shared" si="394"/>
        <v/>
      </c>
      <c r="LN59" s="102"/>
      <c r="LO59" s="102"/>
      <c r="LP59" s="104" t="str">
        <f t="shared" si="395"/>
        <v/>
      </c>
      <c r="LQ59" s="102"/>
      <c r="LR59" s="104" t="str">
        <f t="shared" si="396"/>
        <v/>
      </c>
      <c r="LS59" s="102"/>
      <c r="LT59" s="102"/>
      <c r="LU59" s="104" t="str">
        <f t="shared" si="397"/>
        <v/>
      </c>
      <c r="LV59" s="102"/>
      <c r="LW59" s="104" t="str">
        <f t="shared" si="398"/>
        <v/>
      </c>
      <c r="LX59" s="102"/>
      <c r="LY59" s="102"/>
      <c r="LZ59" s="104" t="str">
        <f t="shared" si="399"/>
        <v/>
      </c>
      <c r="MA59" s="102"/>
      <c r="MB59" s="104" t="str">
        <f t="shared" si="400"/>
        <v/>
      </c>
      <c r="MC59" s="102"/>
      <c r="MD59" s="102"/>
      <c r="ME59" s="104" t="str">
        <f t="shared" si="401"/>
        <v/>
      </c>
      <c r="MF59" s="102"/>
      <c r="MG59" s="104" t="str">
        <f t="shared" si="402"/>
        <v/>
      </c>
      <c r="MH59" s="102"/>
      <c r="MI59" s="102"/>
      <c r="MJ59" s="104" t="str">
        <f t="shared" si="403"/>
        <v/>
      </c>
      <c r="MK59" s="102"/>
      <c r="ML59" s="104" t="str">
        <f t="shared" si="404"/>
        <v/>
      </c>
      <c r="MM59" s="104" t="str">
        <f t="shared" si="405"/>
        <v/>
      </c>
      <c r="MN59" s="104" t="str">
        <f t="shared" si="406"/>
        <v/>
      </c>
      <c r="MO59" s="104" t="str">
        <f t="shared" si="407"/>
        <v/>
      </c>
      <c r="MP59" s="104" t="str">
        <f t="shared" si="408"/>
        <v/>
      </c>
      <c r="MQ59" s="104" t="str">
        <f t="shared" si="409"/>
        <v/>
      </c>
      <c r="MR59" s="105" t="str">
        <f t="shared" si="410"/>
        <v/>
      </c>
      <c r="MS59" s="109" t="str">
        <f t="shared" si="411"/>
        <v/>
      </c>
      <c r="MT59" s="102"/>
      <c r="MU59" s="102"/>
      <c r="MV59" s="104" t="str">
        <f t="shared" si="412"/>
        <v/>
      </c>
      <c r="MW59" s="102"/>
      <c r="MX59" s="104" t="str">
        <f t="shared" si="413"/>
        <v/>
      </c>
      <c r="MY59" s="102"/>
      <c r="MZ59" s="102"/>
      <c r="NA59" s="104" t="str">
        <f t="shared" si="414"/>
        <v/>
      </c>
      <c r="NB59" s="102"/>
      <c r="NC59" s="104" t="str">
        <f t="shared" si="415"/>
        <v/>
      </c>
      <c r="ND59" s="102"/>
      <c r="NE59" s="102"/>
      <c r="NF59" s="104" t="str">
        <f t="shared" si="416"/>
        <v/>
      </c>
      <c r="NG59" s="102"/>
      <c r="NH59" s="104" t="str">
        <f t="shared" si="417"/>
        <v/>
      </c>
      <c r="NI59" s="102"/>
      <c r="NJ59" s="102"/>
      <c r="NK59" s="104" t="str">
        <f t="shared" si="418"/>
        <v/>
      </c>
      <c r="NL59" s="102"/>
      <c r="NM59" s="104" t="str">
        <f t="shared" si="419"/>
        <v/>
      </c>
      <c r="NN59" s="102"/>
      <c r="NO59" s="102"/>
      <c r="NP59" s="104" t="str">
        <f t="shared" si="420"/>
        <v/>
      </c>
      <c r="NQ59" s="102"/>
      <c r="NR59" s="104" t="str">
        <f t="shared" si="421"/>
        <v/>
      </c>
      <c r="NS59" s="104" t="str">
        <f t="shared" si="422"/>
        <v/>
      </c>
      <c r="NT59" s="104" t="str">
        <f t="shared" si="423"/>
        <v/>
      </c>
      <c r="NU59" s="104" t="str">
        <f t="shared" si="424"/>
        <v/>
      </c>
      <c r="NV59" s="104" t="str">
        <f t="shared" si="425"/>
        <v/>
      </c>
      <c r="NW59" s="104" t="str">
        <f t="shared" si="426"/>
        <v/>
      </c>
      <c r="NX59" s="105" t="str">
        <f t="shared" si="427"/>
        <v/>
      </c>
      <c r="NY59" s="109" t="str">
        <f t="shared" si="428"/>
        <v/>
      </c>
      <c r="OA59" s="104" t="str">
        <f t="shared" si="429"/>
        <v/>
      </c>
      <c r="OB59" s="104" t="str">
        <f t="shared" si="430"/>
        <v/>
      </c>
      <c r="OC59" s="104" t="str">
        <f t="shared" si="431"/>
        <v/>
      </c>
      <c r="OD59" s="104" t="str">
        <f t="shared" si="432"/>
        <v/>
      </c>
      <c r="OE59" s="104" t="str">
        <f t="shared" si="433"/>
        <v/>
      </c>
      <c r="OF59" s="104" t="str">
        <f t="shared" si="434"/>
        <v/>
      </c>
      <c r="OG59" s="104" t="str">
        <f t="shared" si="435"/>
        <v/>
      </c>
      <c r="OH59" s="104" t="str">
        <f t="shared" si="436"/>
        <v/>
      </c>
      <c r="OI59" s="104" t="str">
        <f t="shared" si="437"/>
        <v/>
      </c>
      <c r="OJ59" s="104" t="str">
        <f t="shared" si="438"/>
        <v/>
      </c>
      <c r="OK59" s="104" t="str">
        <f t="shared" si="439"/>
        <v/>
      </c>
      <c r="OL59" s="104" t="str">
        <f t="shared" si="440"/>
        <v/>
      </c>
      <c r="OM59" s="134"/>
      <c r="ON59" s="104" t="str">
        <f t="shared" si="441"/>
        <v/>
      </c>
      <c r="OO59" s="104" t="str">
        <f t="shared" si="442"/>
        <v/>
      </c>
      <c r="OP59" s="104" t="str">
        <f t="shared" si="443"/>
        <v/>
      </c>
      <c r="OQ59" s="104" t="str">
        <f t="shared" si="444"/>
        <v/>
      </c>
      <c r="OR59" s="105" t="str">
        <f t="shared" si="445"/>
        <v/>
      </c>
      <c r="OS59" s="105" t="str">
        <f t="shared" si="446"/>
        <v/>
      </c>
      <c r="OT59" s="134"/>
      <c r="OU59" s="109" t="str">
        <f t="shared" si="447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448"/>
        <v>41</v>
      </c>
      <c r="B60" s="195"/>
      <c r="C60" s="195"/>
      <c r="D60" s="195"/>
      <c r="E60" s="196"/>
      <c r="F60" s="102"/>
      <c r="G60" s="102"/>
      <c r="H60" s="104" t="str">
        <f t="shared" si="225"/>
        <v/>
      </c>
      <c r="I60" s="102"/>
      <c r="J60" s="104" t="str">
        <f t="shared" si="226"/>
        <v/>
      </c>
      <c r="K60" s="102"/>
      <c r="L60" s="102"/>
      <c r="M60" s="104" t="str">
        <f t="shared" si="227"/>
        <v/>
      </c>
      <c r="N60" s="102"/>
      <c r="O60" s="104" t="str">
        <f t="shared" si="228"/>
        <v/>
      </c>
      <c r="P60" s="102"/>
      <c r="Q60" s="102"/>
      <c r="R60" s="104" t="str">
        <f t="shared" si="229"/>
        <v/>
      </c>
      <c r="S60" s="102"/>
      <c r="T60" s="104" t="str">
        <f t="shared" si="230"/>
        <v/>
      </c>
      <c r="U60" s="102"/>
      <c r="V60" s="102"/>
      <c r="W60" s="104" t="str">
        <f t="shared" si="231"/>
        <v/>
      </c>
      <c r="X60" s="102"/>
      <c r="Y60" s="104" t="str">
        <f t="shared" si="232"/>
        <v/>
      </c>
      <c r="Z60" s="102"/>
      <c r="AA60" s="102"/>
      <c r="AB60" s="104" t="str">
        <f t="shared" si="233"/>
        <v/>
      </c>
      <c r="AC60" s="102"/>
      <c r="AD60" s="104" t="str">
        <f t="shared" si="234"/>
        <v/>
      </c>
      <c r="AE60" s="104" t="str">
        <f t="shared" si="235"/>
        <v/>
      </c>
      <c r="AF60" s="104" t="str">
        <f t="shared" si="236"/>
        <v/>
      </c>
      <c r="AG60" s="104" t="str">
        <f t="shared" si="237"/>
        <v/>
      </c>
      <c r="AH60" s="104" t="str">
        <f t="shared" si="238"/>
        <v/>
      </c>
      <c r="AI60" s="104" t="str">
        <f t="shared" si="239"/>
        <v/>
      </c>
      <c r="AJ60" s="105" t="str">
        <f t="shared" si="240"/>
        <v/>
      </c>
      <c r="AK60" s="109" t="str">
        <f t="shared" si="241"/>
        <v/>
      </c>
      <c r="AL60" s="102"/>
      <c r="AM60" s="102"/>
      <c r="AN60" s="104" t="str">
        <f t="shared" si="242"/>
        <v/>
      </c>
      <c r="AO60" s="102"/>
      <c r="AP60" s="104" t="str">
        <f t="shared" si="243"/>
        <v/>
      </c>
      <c r="AQ60" s="102"/>
      <c r="AR60" s="102"/>
      <c r="AS60" s="104" t="str">
        <f t="shared" si="244"/>
        <v/>
      </c>
      <c r="AT60" s="102"/>
      <c r="AU60" s="104" t="str">
        <f t="shared" si="245"/>
        <v/>
      </c>
      <c r="AV60" s="102"/>
      <c r="AW60" s="102"/>
      <c r="AX60" s="104" t="str">
        <f t="shared" si="246"/>
        <v/>
      </c>
      <c r="AY60" s="102"/>
      <c r="AZ60" s="104" t="str">
        <f t="shared" si="247"/>
        <v/>
      </c>
      <c r="BA60" s="102"/>
      <c r="BB60" s="102"/>
      <c r="BC60" s="104" t="str">
        <f t="shared" si="248"/>
        <v/>
      </c>
      <c r="BD60" s="102"/>
      <c r="BE60" s="104" t="str">
        <f t="shared" si="249"/>
        <v/>
      </c>
      <c r="BF60" s="102"/>
      <c r="BG60" s="102"/>
      <c r="BH60" s="104" t="str">
        <f t="shared" si="250"/>
        <v/>
      </c>
      <c r="BI60" s="102"/>
      <c r="BJ60" s="104" t="str">
        <f t="shared" si="251"/>
        <v/>
      </c>
      <c r="BK60" s="104" t="str">
        <f t="shared" si="252"/>
        <v/>
      </c>
      <c r="BL60" s="104" t="str">
        <f t="shared" si="253"/>
        <v/>
      </c>
      <c r="BM60" s="104" t="str">
        <f t="shared" si="254"/>
        <v/>
      </c>
      <c r="BN60" s="104" t="str">
        <f t="shared" si="255"/>
        <v/>
      </c>
      <c r="BO60" s="104" t="str">
        <f t="shared" si="256"/>
        <v/>
      </c>
      <c r="BP60" s="105" t="str">
        <f t="shared" si="257"/>
        <v/>
      </c>
      <c r="BQ60" s="109" t="str">
        <f t="shared" si="258"/>
        <v/>
      </c>
      <c r="BR60" s="102"/>
      <c r="BS60" s="102"/>
      <c r="BT60" s="104" t="str">
        <f t="shared" si="259"/>
        <v/>
      </c>
      <c r="BU60" s="102"/>
      <c r="BV60" s="104" t="str">
        <f t="shared" si="260"/>
        <v/>
      </c>
      <c r="BW60" s="102"/>
      <c r="BX60" s="102"/>
      <c r="BY60" s="104" t="str">
        <f t="shared" si="261"/>
        <v/>
      </c>
      <c r="BZ60" s="102"/>
      <c r="CA60" s="104" t="str">
        <f t="shared" si="262"/>
        <v/>
      </c>
      <c r="CB60" s="102"/>
      <c r="CC60" s="102"/>
      <c r="CD60" s="104" t="str">
        <f t="shared" si="263"/>
        <v/>
      </c>
      <c r="CE60" s="102"/>
      <c r="CF60" s="104" t="str">
        <f t="shared" si="264"/>
        <v/>
      </c>
      <c r="CG60" s="102"/>
      <c r="CH60" s="102"/>
      <c r="CI60" s="104" t="str">
        <f t="shared" si="265"/>
        <v/>
      </c>
      <c r="CJ60" s="102"/>
      <c r="CK60" s="104" t="str">
        <f t="shared" si="266"/>
        <v/>
      </c>
      <c r="CL60" s="102"/>
      <c r="CM60" s="102"/>
      <c r="CN60" s="104" t="str">
        <f t="shared" si="267"/>
        <v/>
      </c>
      <c r="CO60" s="102"/>
      <c r="CP60" s="104" t="str">
        <f t="shared" si="268"/>
        <v/>
      </c>
      <c r="CQ60" s="104" t="str">
        <f t="shared" si="269"/>
        <v/>
      </c>
      <c r="CR60" s="104" t="str">
        <f t="shared" si="270"/>
        <v/>
      </c>
      <c r="CS60" s="104" t="str">
        <f t="shared" si="271"/>
        <v/>
      </c>
      <c r="CT60" s="104" t="str">
        <f t="shared" si="272"/>
        <v/>
      </c>
      <c r="CU60" s="104" t="str">
        <f t="shared" si="273"/>
        <v/>
      </c>
      <c r="CV60" s="105" t="str">
        <f t="shared" si="274"/>
        <v/>
      </c>
      <c r="CW60" s="109" t="str">
        <f t="shared" si="275"/>
        <v/>
      </c>
      <c r="CX60" s="102"/>
      <c r="CY60" s="102"/>
      <c r="CZ60" s="104" t="str">
        <f t="shared" si="276"/>
        <v/>
      </c>
      <c r="DA60" s="102"/>
      <c r="DB60" s="104" t="str">
        <f t="shared" si="277"/>
        <v/>
      </c>
      <c r="DC60" s="102"/>
      <c r="DD60" s="102"/>
      <c r="DE60" s="104" t="str">
        <f t="shared" si="278"/>
        <v/>
      </c>
      <c r="DF60" s="102"/>
      <c r="DG60" s="104" t="str">
        <f t="shared" si="279"/>
        <v/>
      </c>
      <c r="DH60" s="102"/>
      <c r="DI60" s="102"/>
      <c r="DJ60" s="104" t="str">
        <f t="shared" si="280"/>
        <v/>
      </c>
      <c r="DK60" s="102"/>
      <c r="DL60" s="104" t="str">
        <f t="shared" si="281"/>
        <v/>
      </c>
      <c r="DM60" s="102"/>
      <c r="DN60" s="102"/>
      <c r="DO60" s="104" t="str">
        <f t="shared" si="282"/>
        <v/>
      </c>
      <c r="DP60" s="102"/>
      <c r="DQ60" s="104" t="str">
        <f t="shared" si="283"/>
        <v/>
      </c>
      <c r="DR60" s="102"/>
      <c r="DS60" s="102"/>
      <c r="DT60" s="104" t="str">
        <f t="shared" si="284"/>
        <v/>
      </c>
      <c r="DU60" s="102"/>
      <c r="DV60" s="104" t="str">
        <f t="shared" si="285"/>
        <v/>
      </c>
      <c r="DW60" s="104" t="str">
        <f t="shared" si="286"/>
        <v/>
      </c>
      <c r="DX60" s="104" t="str">
        <f t="shared" si="287"/>
        <v/>
      </c>
      <c r="DY60" s="104" t="str">
        <f t="shared" si="288"/>
        <v/>
      </c>
      <c r="DZ60" s="104" t="str">
        <f t="shared" si="289"/>
        <v/>
      </c>
      <c r="EA60" s="104" t="str">
        <f t="shared" si="290"/>
        <v/>
      </c>
      <c r="EB60" s="105" t="str">
        <f t="shared" si="291"/>
        <v/>
      </c>
      <c r="EC60" s="109" t="str">
        <f t="shared" si="292"/>
        <v/>
      </c>
      <c r="ED60" s="102"/>
      <c r="EE60" s="102"/>
      <c r="EF60" s="104" t="str">
        <f t="shared" si="293"/>
        <v/>
      </c>
      <c r="EG60" s="102"/>
      <c r="EH60" s="104" t="str">
        <f t="shared" si="294"/>
        <v/>
      </c>
      <c r="EI60" s="102"/>
      <c r="EJ60" s="102"/>
      <c r="EK60" s="104" t="str">
        <f t="shared" si="295"/>
        <v/>
      </c>
      <c r="EL60" s="102"/>
      <c r="EM60" s="104" t="str">
        <f t="shared" si="296"/>
        <v/>
      </c>
      <c r="EN60" s="102"/>
      <c r="EO60" s="102"/>
      <c r="EP60" s="104" t="str">
        <f t="shared" si="297"/>
        <v/>
      </c>
      <c r="EQ60" s="102"/>
      <c r="ER60" s="104" t="str">
        <f t="shared" si="298"/>
        <v/>
      </c>
      <c r="ES60" s="102"/>
      <c r="ET60" s="102"/>
      <c r="EU60" s="104" t="str">
        <f t="shared" si="299"/>
        <v/>
      </c>
      <c r="EV60" s="102"/>
      <c r="EW60" s="104" t="str">
        <f t="shared" si="300"/>
        <v/>
      </c>
      <c r="EX60" s="102"/>
      <c r="EY60" s="102"/>
      <c r="EZ60" s="104" t="str">
        <f t="shared" si="301"/>
        <v/>
      </c>
      <c r="FA60" s="102"/>
      <c r="FB60" s="104" t="str">
        <f t="shared" si="302"/>
        <v/>
      </c>
      <c r="FC60" s="104" t="str">
        <f t="shared" si="303"/>
        <v/>
      </c>
      <c r="FD60" s="104" t="str">
        <f t="shared" si="304"/>
        <v/>
      </c>
      <c r="FE60" s="104" t="str">
        <f t="shared" si="305"/>
        <v/>
      </c>
      <c r="FF60" s="104" t="str">
        <f t="shared" si="306"/>
        <v/>
      </c>
      <c r="FG60" s="104" t="str">
        <f t="shared" si="307"/>
        <v/>
      </c>
      <c r="FH60" s="105" t="str">
        <f t="shared" si="308"/>
        <v/>
      </c>
      <c r="FI60" s="109" t="str">
        <f t="shared" si="309"/>
        <v/>
      </c>
      <c r="FJ60" s="102"/>
      <c r="FK60" s="102"/>
      <c r="FL60" s="104" t="str">
        <f t="shared" si="310"/>
        <v/>
      </c>
      <c r="FM60" s="102"/>
      <c r="FN60" s="104" t="str">
        <f t="shared" si="311"/>
        <v/>
      </c>
      <c r="FO60" s="102"/>
      <c r="FP60" s="102"/>
      <c r="FQ60" s="104" t="str">
        <f t="shared" si="312"/>
        <v/>
      </c>
      <c r="FR60" s="102"/>
      <c r="FS60" s="104" t="str">
        <f t="shared" si="313"/>
        <v/>
      </c>
      <c r="FT60" s="102"/>
      <c r="FU60" s="102"/>
      <c r="FV60" s="104" t="str">
        <f t="shared" si="314"/>
        <v/>
      </c>
      <c r="FW60" s="102"/>
      <c r="FX60" s="104" t="str">
        <f t="shared" si="315"/>
        <v/>
      </c>
      <c r="FY60" s="102"/>
      <c r="FZ60" s="102"/>
      <c r="GA60" s="104" t="str">
        <f t="shared" si="316"/>
        <v/>
      </c>
      <c r="GB60" s="102"/>
      <c r="GC60" s="104" t="str">
        <f t="shared" si="317"/>
        <v/>
      </c>
      <c r="GD60" s="102"/>
      <c r="GE60" s="102"/>
      <c r="GF60" s="104" t="str">
        <f t="shared" si="318"/>
        <v/>
      </c>
      <c r="GG60" s="102"/>
      <c r="GH60" s="104" t="str">
        <f t="shared" si="319"/>
        <v/>
      </c>
      <c r="GI60" s="104" t="str">
        <f t="shared" si="320"/>
        <v/>
      </c>
      <c r="GJ60" s="104" t="str">
        <f t="shared" si="321"/>
        <v/>
      </c>
      <c r="GK60" s="104" t="str">
        <f t="shared" si="322"/>
        <v/>
      </c>
      <c r="GL60" s="104" t="str">
        <f t="shared" si="323"/>
        <v/>
      </c>
      <c r="GM60" s="104" t="str">
        <f t="shared" si="324"/>
        <v/>
      </c>
      <c r="GN60" s="105" t="str">
        <f t="shared" si="325"/>
        <v/>
      </c>
      <c r="GO60" s="109" t="str">
        <f t="shared" si="326"/>
        <v/>
      </c>
      <c r="GP60" s="102"/>
      <c r="GQ60" s="102"/>
      <c r="GR60" s="104" t="str">
        <f t="shared" si="327"/>
        <v/>
      </c>
      <c r="GS60" s="102"/>
      <c r="GT60" s="104" t="str">
        <f t="shared" si="328"/>
        <v/>
      </c>
      <c r="GU60" s="102"/>
      <c r="GV60" s="102"/>
      <c r="GW60" s="104" t="str">
        <f t="shared" si="329"/>
        <v/>
      </c>
      <c r="GX60" s="102"/>
      <c r="GY60" s="104" t="str">
        <f t="shared" si="330"/>
        <v/>
      </c>
      <c r="GZ60" s="102"/>
      <c r="HA60" s="102"/>
      <c r="HB60" s="104" t="str">
        <f t="shared" si="331"/>
        <v/>
      </c>
      <c r="HC60" s="102"/>
      <c r="HD60" s="104" t="str">
        <f t="shared" si="332"/>
        <v/>
      </c>
      <c r="HE60" s="102"/>
      <c r="HF60" s="102"/>
      <c r="HG60" s="104" t="str">
        <f t="shared" si="333"/>
        <v/>
      </c>
      <c r="HH60" s="102"/>
      <c r="HI60" s="104" t="str">
        <f t="shared" si="334"/>
        <v/>
      </c>
      <c r="HJ60" s="102"/>
      <c r="HK60" s="102"/>
      <c r="HL60" s="104" t="str">
        <f t="shared" si="335"/>
        <v/>
      </c>
      <c r="HM60" s="102"/>
      <c r="HN60" s="104" t="str">
        <f t="shared" si="336"/>
        <v/>
      </c>
      <c r="HO60" s="104" t="str">
        <f t="shared" si="337"/>
        <v/>
      </c>
      <c r="HP60" s="104" t="str">
        <f t="shared" si="338"/>
        <v/>
      </c>
      <c r="HQ60" s="104" t="str">
        <f t="shared" si="339"/>
        <v/>
      </c>
      <c r="HR60" s="104" t="str">
        <f t="shared" si="340"/>
        <v/>
      </c>
      <c r="HS60" s="104" t="str">
        <f t="shared" si="341"/>
        <v/>
      </c>
      <c r="HT60" s="105" t="str">
        <f t="shared" si="342"/>
        <v/>
      </c>
      <c r="HU60" s="109" t="str">
        <f t="shared" si="343"/>
        <v/>
      </c>
      <c r="HV60" s="102"/>
      <c r="HW60" s="102"/>
      <c r="HX60" s="104" t="str">
        <f t="shared" si="344"/>
        <v/>
      </c>
      <c r="HY60" s="102"/>
      <c r="HZ60" s="104" t="str">
        <f t="shared" si="345"/>
        <v/>
      </c>
      <c r="IA60" s="102"/>
      <c r="IB60" s="102"/>
      <c r="IC60" s="104" t="str">
        <f t="shared" si="346"/>
        <v/>
      </c>
      <c r="ID60" s="102"/>
      <c r="IE60" s="104" t="str">
        <f t="shared" si="347"/>
        <v/>
      </c>
      <c r="IF60" s="102"/>
      <c r="IG60" s="102"/>
      <c r="IH60" s="104" t="str">
        <f t="shared" si="348"/>
        <v/>
      </c>
      <c r="II60" s="102"/>
      <c r="IJ60" s="104" t="str">
        <f t="shared" si="349"/>
        <v/>
      </c>
      <c r="IK60" s="102"/>
      <c r="IL60" s="102"/>
      <c r="IM60" s="104" t="str">
        <f t="shared" si="350"/>
        <v/>
      </c>
      <c r="IN60" s="102"/>
      <c r="IO60" s="104" t="str">
        <f t="shared" si="351"/>
        <v/>
      </c>
      <c r="IP60" s="102"/>
      <c r="IQ60" s="102"/>
      <c r="IR60" s="104" t="str">
        <f t="shared" si="352"/>
        <v/>
      </c>
      <c r="IS60" s="102"/>
      <c r="IT60" s="104" t="str">
        <f t="shared" si="353"/>
        <v/>
      </c>
      <c r="IU60" s="104" t="str">
        <f t="shared" si="354"/>
        <v/>
      </c>
      <c r="IV60" s="104" t="str">
        <f t="shared" si="355"/>
        <v/>
      </c>
      <c r="IW60" s="104" t="str">
        <f t="shared" si="356"/>
        <v/>
      </c>
      <c r="IX60" s="104" t="str">
        <f t="shared" si="357"/>
        <v/>
      </c>
      <c r="IY60" s="104" t="str">
        <f t="shared" si="358"/>
        <v/>
      </c>
      <c r="IZ60" s="105" t="str">
        <f t="shared" si="359"/>
        <v/>
      </c>
      <c r="JA60" s="109" t="str">
        <f t="shared" si="360"/>
        <v/>
      </c>
      <c r="JB60" s="102"/>
      <c r="JC60" s="102"/>
      <c r="JD60" s="104" t="str">
        <f t="shared" si="361"/>
        <v/>
      </c>
      <c r="JE60" s="102"/>
      <c r="JF60" s="104" t="str">
        <f t="shared" si="362"/>
        <v/>
      </c>
      <c r="JG60" s="102"/>
      <c r="JH60" s="102"/>
      <c r="JI60" s="104" t="str">
        <f t="shared" si="363"/>
        <v/>
      </c>
      <c r="JJ60" s="102"/>
      <c r="JK60" s="104" t="str">
        <f t="shared" si="364"/>
        <v/>
      </c>
      <c r="JL60" s="102"/>
      <c r="JM60" s="102"/>
      <c r="JN60" s="104" t="str">
        <f t="shared" si="365"/>
        <v/>
      </c>
      <c r="JO60" s="102"/>
      <c r="JP60" s="104" t="str">
        <f t="shared" si="366"/>
        <v/>
      </c>
      <c r="JQ60" s="102"/>
      <c r="JR60" s="102"/>
      <c r="JS60" s="104" t="str">
        <f t="shared" si="367"/>
        <v/>
      </c>
      <c r="JT60" s="102"/>
      <c r="JU60" s="104" t="str">
        <f t="shared" si="368"/>
        <v/>
      </c>
      <c r="JV60" s="102"/>
      <c r="JW60" s="102"/>
      <c r="JX60" s="104" t="str">
        <f t="shared" si="369"/>
        <v/>
      </c>
      <c r="JY60" s="102"/>
      <c r="JZ60" s="104" t="str">
        <f t="shared" si="370"/>
        <v/>
      </c>
      <c r="KA60" s="104" t="str">
        <f t="shared" si="371"/>
        <v/>
      </c>
      <c r="KB60" s="104" t="str">
        <f t="shared" si="372"/>
        <v/>
      </c>
      <c r="KC60" s="104" t="str">
        <f t="shared" si="373"/>
        <v/>
      </c>
      <c r="KD60" s="104" t="str">
        <f t="shared" si="374"/>
        <v/>
      </c>
      <c r="KE60" s="104" t="str">
        <f t="shared" si="375"/>
        <v/>
      </c>
      <c r="KF60" s="105" t="str">
        <f t="shared" si="376"/>
        <v/>
      </c>
      <c r="KG60" s="109" t="str">
        <f t="shared" si="377"/>
        <v/>
      </c>
      <c r="KH60" s="102"/>
      <c r="KI60" s="102"/>
      <c r="KJ60" s="104" t="str">
        <f t="shared" si="378"/>
        <v/>
      </c>
      <c r="KK60" s="102"/>
      <c r="KL60" s="104" t="str">
        <f t="shared" si="379"/>
        <v/>
      </c>
      <c r="KM60" s="102"/>
      <c r="KN60" s="102"/>
      <c r="KO60" s="104" t="str">
        <f t="shared" si="380"/>
        <v/>
      </c>
      <c r="KP60" s="102"/>
      <c r="KQ60" s="104" t="str">
        <f t="shared" si="381"/>
        <v/>
      </c>
      <c r="KR60" s="102"/>
      <c r="KS60" s="102"/>
      <c r="KT60" s="104" t="str">
        <f t="shared" si="382"/>
        <v/>
      </c>
      <c r="KU60" s="102"/>
      <c r="KV60" s="104" t="str">
        <f t="shared" si="383"/>
        <v/>
      </c>
      <c r="KW60" s="102"/>
      <c r="KX60" s="102"/>
      <c r="KY60" s="104" t="str">
        <f t="shared" si="384"/>
        <v/>
      </c>
      <c r="KZ60" s="102"/>
      <c r="LA60" s="104" t="str">
        <f t="shared" si="385"/>
        <v/>
      </c>
      <c r="LB60" s="102"/>
      <c r="LC60" s="102"/>
      <c r="LD60" s="104" t="str">
        <f t="shared" si="386"/>
        <v/>
      </c>
      <c r="LE60" s="102"/>
      <c r="LF60" s="104" t="str">
        <f t="shared" si="387"/>
        <v/>
      </c>
      <c r="LG60" s="104" t="str">
        <f t="shared" si="388"/>
        <v/>
      </c>
      <c r="LH60" s="104" t="str">
        <f t="shared" si="389"/>
        <v/>
      </c>
      <c r="LI60" s="104" t="str">
        <f t="shared" si="390"/>
        <v/>
      </c>
      <c r="LJ60" s="104" t="str">
        <f t="shared" si="391"/>
        <v/>
      </c>
      <c r="LK60" s="104" t="str">
        <f t="shared" si="392"/>
        <v/>
      </c>
      <c r="LL60" s="105" t="str">
        <f t="shared" si="393"/>
        <v/>
      </c>
      <c r="LM60" s="109" t="str">
        <f t="shared" si="394"/>
        <v/>
      </c>
      <c r="LN60" s="102"/>
      <c r="LO60" s="102"/>
      <c r="LP60" s="104" t="str">
        <f t="shared" si="395"/>
        <v/>
      </c>
      <c r="LQ60" s="102"/>
      <c r="LR60" s="104" t="str">
        <f t="shared" si="396"/>
        <v/>
      </c>
      <c r="LS60" s="102"/>
      <c r="LT60" s="102"/>
      <c r="LU60" s="104" t="str">
        <f t="shared" si="397"/>
        <v/>
      </c>
      <c r="LV60" s="102"/>
      <c r="LW60" s="104" t="str">
        <f t="shared" si="398"/>
        <v/>
      </c>
      <c r="LX60" s="102"/>
      <c r="LY60" s="102"/>
      <c r="LZ60" s="104" t="str">
        <f t="shared" si="399"/>
        <v/>
      </c>
      <c r="MA60" s="102"/>
      <c r="MB60" s="104" t="str">
        <f t="shared" si="400"/>
        <v/>
      </c>
      <c r="MC60" s="102"/>
      <c r="MD60" s="102"/>
      <c r="ME60" s="104" t="str">
        <f t="shared" si="401"/>
        <v/>
      </c>
      <c r="MF60" s="102"/>
      <c r="MG60" s="104" t="str">
        <f t="shared" si="402"/>
        <v/>
      </c>
      <c r="MH60" s="102"/>
      <c r="MI60" s="102"/>
      <c r="MJ60" s="104" t="str">
        <f t="shared" si="403"/>
        <v/>
      </c>
      <c r="MK60" s="102"/>
      <c r="ML60" s="104" t="str">
        <f t="shared" si="404"/>
        <v/>
      </c>
      <c r="MM60" s="104" t="str">
        <f t="shared" si="405"/>
        <v/>
      </c>
      <c r="MN60" s="104" t="str">
        <f t="shared" si="406"/>
        <v/>
      </c>
      <c r="MO60" s="104" t="str">
        <f t="shared" si="407"/>
        <v/>
      </c>
      <c r="MP60" s="104" t="str">
        <f t="shared" si="408"/>
        <v/>
      </c>
      <c r="MQ60" s="104" t="str">
        <f t="shared" si="409"/>
        <v/>
      </c>
      <c r="MR60" s="105" t="str">
        <f t="shared" si="410"/>
        <v/>
      </c>
      <c r="MS60" s="109" t="str">
        <f t="shared" si="411"/>
        <v/>
      </c>
      <c r="MT60" s="102"/>
      <c r="MU60" s="102"/>
      <c r="MV60" s="104" t="str">
        <f t="shared" si="412"/>
        <v/>
      </c>
      <c r="MW60" s="102"/>
      <c r="MX60" s="104" t="str">
        <f t="shared" si="413"/>
        <v/>
      </c>
      <c r="MY60" s="102"/>
      <c r="MZ60" s="102"/>
      <c r="NA60" s="104" t="str">
        <f t="shared" si="414"/>
        <v/>
      </c>
      <c r="NB60" s="102"/>
      <c r="NC60" s="104" t="str">
        <f t="shared" si="415"/>
        <v/>
      </c>
      <c r="ND60" s="102"/>
      <c r="NE60" s="102"/>
      <c r="NF60" s="104" t="str">
        <f t="shared" si="416"/>
        <v/>
      </c>
      <c r="NG60" s="102"/>
      <c r="NH60" s="104" t="str">
        <f t="shared" si="417"/>
        <v/>
      </c>
      <c r="NI60" s="102"/>
      <c r="NJ60" s="102"/>
      <c r="NK60" s="104" t="str">
        <f t="shared" si="418"/>
        <v/>
      </c>
      <c r="NL60" s="102"/>
      <c r="NM60" s="104" t="str">
        <f t="shared" si="419"/>
        <v/>
      </c>
      <c r="NN60" s="102"/>
      <c r="NO60" s="102"/>
      <c r="NP60" s="104" t="str">
        <f t="shared" si="420"/>
        <v/>
      </c>
      <c r="NQ60" s="102"/>
      <c r="NR60" s="104" t="str">
        <f t="shared" si="421"/>
        <v/>
      </c>
      <c r="NS60" s="104" t="str">
        <f t="shared" si="422"/>
        <v/>
      </c>
      <c r="NT60" s="104" t="str">
        <f t="shared" si="423"/>
        <v/>
      </c>
      <c r="NU60" s="104" t="str">
        <f t="shared" si="424"/>
        <v/>
      </c>
      <c r="NV60" s="104" t="str">
        <f t="shared" si="425"/>
        <v/>
      </c>
      <c r="NW60" s="104" t="str">
        <f t="shared" si="426"/>
        <v/>
      </c>
      <c r="NX60" s="105" t="str">
        <f t="shared" si="427"/>
        <v/>
      </c>
      <c r="NY60" s="109" t="str">
        <f t="shared" si="428"/>
        <v/>
      </c>
      <c r="OA60" s="104" t="str">
        <f t="shared" si="429"/>
        <v/>
      </c>
      <c r="OB60" s="104" t="str">
        <f t="shared" si="430"/>
        <v/>
      </c>
      <c r="OC60" s="104" t="str">
        <f t="shared" si="431"/>
        <v/>
      </c>
      <c r="OD60" s="104" t="str">
        <f t="shared" si="432"/>
        <v/>
      </c>
      <c r="OE60" s="104" t="str">
        <f t="shared" si="433"/>
        <v/>
      </c>
      <c r="OF60" s="104" t="str">
        <f t="shared" si="434"/>
        <v/>
      </c>
      <c r="OG60" s="104" t="str">
        <f t="shared" si="435"/>
        <v/>
      </c>
      <c r="OH60" s="104" t="str">
        <f t="shared" si="436"/>
        <v/>
      </c>
      <c r="OI60" s="104" t="str">
        <f t="shared" si="437"/>
        <v/>
      </c>
      <c r="OJ60" s="104" t="str">
        <f t="shared" si="438"/>
        <v/>
      </c>
      <c r="OK60" s="104" t="str">
        <f t="shared" si="439"/>
        <v/>
      </c>
      <c r="OL60" s="104" t="str">
        <f t="shared" si="440"/>
        <v/>
      </c>
      <c r="OM60" s="134"/>
      <c r="ON60" s="104" t="str">
        <f t="shared" si="441"/>
        <v/>
      </c>
      <c r="OO60" s="104" t="str">
        <f t="shared" si="442"/>
        <v/>
      </c>
      <c r="OP60" s="104" t="str">
        <f t="shared" si="443"/>
        <v/>
      </c>
      <c r="OQ60" s="104" t="str">
        <f t="shared" si="444"/>
        <v/>
      </c>
      <c r="OR60" s="105" t="str">
        <f t="shared" si="445"/>
        <v/>
      </c>
      <c r="OS60" s="105" t="str">
        <f t="shared" si="446"/>
        <v/>
      </c>
      <c r="OT60" s="134"/>
      <c r="OU60" s="109" t="str">
        <f t="shared" si="447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448"/>
        <v>42</v>
      </c>
      <c r="B61" s="195"/>
      <c r="C61" s="195"/>
      <c r="D61" s="195"/>
      <c r="E61" s="196"/>
      <c r="F61" s="102"/>
      <c r="G61" s="102"/>
      <c r="H61" s="104" t="str">
        <f t="shared" si="225"/>
        <v/>
      </c>
      <c r="I61" s="102"/>
      <c r="J61" s="104" t="str">
        <f t="shared" si="226"/>
        <v/>
      </c>
      <c r="K61" s="102"/>
      <c r="L61" s="102"/>
      <c r="M61" s="104" t="str">
        <f t="shared" si="227"/>
        <v/>
      </c>
      <c r="N61" s="102"/>
      <c r="O61" s="104" t="str">
        <f t="shared" si="228"/>
        <v/>
      </c>
      <c r="P61" s="102"/>
      <c r="Q61" s="102"/>
      <c r="R61" s="104" t="str">
        <f t="shared" si="229"/>
        <v/>
      </c>
      <c r="S61" s="102"/>
      <c r="T61" s="104" t="str">
        <f t="shared" si="230"/>
        <v/>
      </c>
      <c r="U61" s="102"/>
      <c r="V61" s="102"/>
      <c r="W61" s="104" t="str">
        <f t="shared" si="231"/>
        <v/>
      </c>
      <c r="X61" s="102"/>
      <c r="Y61" s="104" t="str">
        <f t="shared" si="232"/>
        <v/>
      </c>
      <c r="Z61" s="102"/>
      <c r="AA61" s="102"/>
      <c r="AB61" s="104" t="str">
        <f t="shared" si="233"/>
        <v/>
      </c>
      <c r="AC61" s="102"/>
      <c r="AD61" s="104" t="str">
        <f t="shared" si="234"/>
        <v/>
      </c>
      <c r="AE61" s="104" t="str">
        <f t="shared" si="235"/>
        <v/>
      </c>
      <c r="AF61" s="104" t="str">
        <f t="shared" si="236"/>
        <v/>
      </c>
      <c r="AG61" s="104" t="str">
        <f t="shared" si="237"/>
        <v/>
      </c>
      <c r="AH61" s="104" t="str">
        <f t="shared" si="238"/>
        <v/>
      </c>
      <c r="AI61" s="104" t="str">
        <f t="shared" si="239"/>
        <v/>
      </c>
      <c r="AJ61" s="105" t="str">
        <f t="shared" si="240"/>
        <v/>
      </c>
      <c r="AK61" s="109" t="str">
        <f t="shared" si="241"/>
        <v/>
      </c>
      <c r="AL61" s="102"/>
      <c r="AM61" s="102"/>
      <c r="AN61" s="104" t="str">
        <f t="shared" si="242"/>
        <v/>
      </c>
      <c r="AO61" s="102"/>
      <c r="AP61" s="104" t="str">
        <f t="shared" si="243"/>
        <v/>
      </c>
      <c r="AQ61" s="102"/>
      <c r="AR61" s="102"/>
      <c r="AS61" s="104" t="str">
        <f t="shared" si="244"/>
        <v/>
      </c>
      <c r="AT61" s="102"/>
      <c r="AU61" s="104" t="str">
        <f t="shared" si="245"/>
        <v/>
      </c>
      <c r="AV61" s="102"/>
      <c r="AW61" s="102"/>
      <c r="AX61" s="104" t="str">
        <f t="shared" si="246"/>
        <v/>
      </c>
      <c r="AY61" s="102"/>
      <c r="AZ61" s="104" t="str">
        <f t="shared" si="247"/>
        <v/>
      </c>
      <c r="BA61" s="102"/>
      <c r="BB61" s="102"/>
      <c r="BC61" s="104" t="str">
        <f t="shared" si="248"/>
        <v/>
      </c>
      <c r="BD61" s="102"/>
      <c r="BE61" s="104" t="str">
        <f t="shared" si="249"/>
        <v/>
      </c>
      <c r="BF61" s="102"/>
      <c r="BG61" s="102"/>
      <c r="BH61" s="104" t="str">
        <f t="shared" si="250"/>
        <v/>
      </c>
      <c r="BI61" s="102"/>
      <c r="BJ61" s="104" t="str">
        <f t="shared" si="251"/>
        <v/>
      </c>
      <c r="BK61" s="104" t="str">
        <f t="shared" si="252"/>
        <v/>
      </c>
      <c r="BL61" s="104" t="str">
        <f t="shared" si="253"/>
        <v/>
      </c>
      <c r="BM61" s="104" t="str">
        <f t="shared" si="254"/>
        <v/>
      </c>
      <c r="BN61" s="104" t="str">
        <f t="shared" si="255"/>
        <v/>
      </c>
      <c r="BO61" s="104" t="str">
        <f t="shared" si="256"/>
        <v/>
      </c>
      <c r="BP61" s="105" t="str">
        <f t="shared" si="257"/>
        <v/>
      </c>
      <c r="BQ61" s="109" t="str">
        <f t="shared" si="258"/>
        <v/>
      </c>
      <c r="BR61" s="102"/>
      <c r="BS61" s="102"/>
      <c r="BT61" s="104" t="str">
        <f t="shared" si="259"/>
        <v/>
      </c>
      <c r="BU61" s="102"/>
      <c r="BV61" s="104" t="str">
        <f t="shared" si="260"/>
        <v/>
      </c>
      <c r="BW61" s="102"/>
      <c r="BX61" s="102"/>
      <c r="BY61" s="104" t="str">
        <f t="shared" si="261"/>
        <v/>
      </c>
      <c r="BZ61" s="102"/>
      <c r="CA61" s="104" t="str">
        <f t="shared" si="262"/>
        <v/>
      </c>
      <c r="CB61" s="102"/>
      <c r="CC61" s="102"/>
      <c r="CD61" s="104" t="str">
        <f t="shared" si="263"/>
        <v/>
      </c>
      <c r="CE61" s="102"/>
      <c r="CF61" s="104" t="str">
        <f t="shared" si="264"/>
        <v/>
      </c>
      <c r="CG61" s="102"/>
      <c r="CH61" s="102"/>
      <c r="CI61" s="104" t="str">
        <f t="shared" si="265"/>
        <v/>
      </c>
      <c r="CJ61" s="102"/>
      <c r="CK61" s="104" t="str">
        <f t="shared" si="266"/>
        <v/>
      </c>
      <c r="CL61" s="102"/>
      <c r="CM61" s="102"/>
      <c r="CN61" s="104" t="str">
        <f t="shared" si="267"/>
        <v/>
      </c>
      <c r="CO61" s="102"/>
      <c r="CP61" s="104" t="str">
        <f t="shared" si="268"/>
        <v/>
      </c>
      <c r="CQ61" s="104" t="str">
        <f t="shared" si="269"/>
        <v/>
      </c>
      <c r="CR61" s="104" t="str">
        <f t="shared" si="270"/>
        <v/>
      </c>
      <c r="CS61" s="104" t="str">
        <f t="shared" si="271"/>
        <v/>
      </c>
      <c r="CT61" s="104" t="str">
        <f t="shared" si="272"/>
        <v/>
      </c>
      <c r="CU61" s="104" t="str">
        <f t="shared" si="273"/>
        <v/>
      </c>
      <c r="CV61" s="105" t="str">
        <f t="shared" si="274"/>
        <v/>
      </c>
      <c r="CW61" s="109" t="str">
        <f t="shared" si="275"/>
        <v/>
      </c>
      <c r="CX61" s="102"/>
      <c r="CY61" s="102"/>
      <c r="CZ61" s="104" t="str">
        <f t="shared" si="276"/>
        <v/>
      </c>
      <c r="DA61" s="102"/>
      <c r="DB61" s="104" t="str">
        <f t="shared" si="277"/>
        <v/>
      </c>
      <c r="DC61" s="102"/>
      <c r="DD61" s="102"/>
      <c r="DE61" s="104" t="str">
        <f t="shared" si="278"/>
        <v/>
      </c>
      <c r="DF61" s="102"/>
      <c r="DG61" s="104" t="str">
        <f t="shared" si="279"/>
        <v/>
      </c>
      <c r="DH61" s="102"/>
      <c r="DI61" s="102"/>
      <c r="DJ61" s="104" t="str">
        <f t="shared" si="280"/>
        <v/>
      </c>
      <c r="DK61" s="102"/>
      <c r="DL61" s="104" t="str">
        <f t="shared" si="281"/>
        <v/>
      </c>
      <c r="DM61" s="102"/>
      <c r="DN61" s="102"/>
      <c r="DO61" s="104" t="str">
        <f t="shared" si="282"/>
        <v/>
      </c>
      <c r="DP61" s="102"/>
      <c r="DQ61" s="104" t="str">
        <f t="shared" si="283"/>
        <v/>
      </c>
      <c r="DR61" s="102"/>
      <c r="DS61" s="102"/>
      <c r="DT61" s="104" t="str">
        <f t="shared" si="284"/>
        <v/>
      </c>
      <c r="DU61" s="102"/>
      <c r="DV61" s="104" t="str">
        <f t="shared" si="285"/>
        <v/>
      </c>
      <c r="DW61" s="104" t="str">
        <f t="shared" si="286"/>
        <v/>
      </c>
      <c r="DX61" s="104" t="str">
        <f t="shared" si="287"/>
        <v/>
      </c>
      <c r="DY61" s="104" t="str">
        <f t="shared" si="288"/>
        <v/>
      </c>
      <c r="DZ61" s="104" t="str">
        <f t="shared" si="289"/>
        <v/>
      </c>
      <c r="EA61" s="104" t="str">
        <f t="shared" si="290"/>
        <v/>
      </c>
      <c r="EB61" s="105" t="str">
        <f t="shared" si="291"/>
        <v/>
      </c>
      <c r="EC61" s="109" t="str">
        <f t="shared" si="292"/>
        <v/>
      </c>
      <c r="ED61" s="102"/>
      <c r="EE61" s="102"/>
      <c r="EF61" s="104" t="str">
        <f t="shared" si="293"/>
        <v/>
      </c>
      <c r="EG61" s="102"/>
      <c r="EH61" s="104" t="str">
        <f t="shared" si="294"/>
        <v/>
      </c>
      <c r="EI61" s="102"/>
      <c r="EJ61" s="102"/>
      <c r="EK61" s="104" t="str">
        <f t="shared" si="295"/>
        <v/>
      </c>
      <c r="EL61" s="102"/>
      <c r="EM61" s="104" t="str">
        <f t="shared" si="296"/>
        <v/>
      </c>
      <c r="EN61" s="102"/>
      <c r="EO61" s="102"/>
      <c r="EP61" s="104" t="str">
        <f t="shared" si="297"/>
        <v/>
      </c>
      <c r="EQ61" s="102"/>
      <c r="ER61" s="104" t="str">
        <f t="shared" si="298"/>
        <v/>
      </c>
      <c r="ES61" s="102"/>
      <c r="ET61" s="102"/>
      <c r="EU61" s="104" t="str">
        <f t="shared" si="299"/>
        <v/>
      </c>
      <c r="EV61" s="102"/>
      <c r="EW61" s="104" t="str">
        <f t="shared" si="300"/>
        <v/>
      </c>
      <c r="EX61" s="102"/>
      <c r="EY61" s="102"/>
      <c r="EZ61" s="104" t="str">
        <f t="shared" si="301"/>
        <v/>
      </c>
      <c r="FA61" s="102"/>
      <c r="FB61" s="104" t="str">
        <f t="shared" si="302"/>
        <v/>
      </c>
      <c r="FC61" s="104" t="str">
        <f t="shared" si="303"/>
        <v/>
      </c>
      <c r="FD61" s="104" t="str">
        <f t="shared" si="304"/>
        <v/>
      </c>
      <c r="FE61" s="104" t="str">
        <f t="shared" si="305"/>
        <v/>
      </c>
      <c r="FF61" s="104" t="str">
        <f t="shared" si="306"/>
        <v/>
      </c>
      <c r="FG61" s="104" t="str">
        <f t="shared" si="307"/>
        <v/>
      </c>
      <c r="FH61" s="105" t="str">
        <f t="shared" si="308"/>
        <v/>
      </c>
      <c r="FI61" s="109" t="str">
        <f t="shared" si="309"/>
        <v/>
      </c>
      <c r="FJ61" s="102"/>
      <c r="FK61" s="102"/>
      <c r="FL61" s="104" t="str">
        <f t="shared" si="310"/>
        <v/>
      </c>
      <c r="FM61" s="102"/>
      <c r="FN61" s="104" t="str">
        <f t="shared" si="311"/>
        <v/>
      </c>
      <c r="FO61" s="102"/>
      <c r="FP61" s="102"/>
      <c r="FQ61" s="104" t="str">
        <f t="shared" si="312"/>
        <v/>
      </c>
      <c r="FR61" s="102"/>
      <c r="FS61" s="104" t="str">
        <f t="shared" si="313"/>
        <v/>
      </c>
      <c r="FT61" s="102"/>
      <c r="FU61" s="102"/>
      <c r="FV61" s="104" t="str">
        <f t="shared" si="314"/>
        <v/>
      </c>
      <c r="FW61" s="102"/>
      <c r="FX61" s="104" t="str">
        <f t="shared" si="315"/>
        <v/>
      </c>
      <c r="FY61" s="102"/>
      <c r="FZ61" s="102"/>
      <c r="GA61" s="104" t="str">
        <f t="shared" si="316"/>
        <v/>
      </c>
      <c r="GB61" s="102"/>
      <c r="GC61" s="104" t="str">
        <f t="shared" si="317"/>
        <v/>
      </c>
      <c r="GD61" s="102"/>
      <c r="GE61" s="102"/>
      <c r="GF61" s="104" t="str">
        <f t="shared" si="318"/>
        <v/>
      </c>
      <c r="GG61" s="102"/>
      <c r="GH61" s="104" t="str">
        <f t="shared" si="319"/>
        <v/>
      </c>
      <c r="GI61" s="104" t="str">
        <f t="shared" si="320"/>
        <v/>
      </c>
      <c r="GJ61" s="104" t="str">
        <f t="shared" si="321"/>
        <v/>
      </c>
      <c r="GK61" s="104" t="str">
        <f t="shared" si="322"/>
        <v/>
      </c>
      <c r="GL61" s="104" t="str">
        <f t="shared" si="323"/>
        <v/>
      </c>
      <c r="GM61" s="104" t="str">
        <f t="shared" si="324"/>
        <v/>
      </c>
      <c r="GN61" s="105" t="str">
        <f t="shared" si="325"/>
        <v/>
      </c>
      <c r="GO61" s="109" t="str">
        <f t="shared" si="326"/>
        <v/>
      </c>
      <c r="GP61" s="102"/>
      <c r="GQ61" s="102"/>
      <c r="GR61" s="104" t="str">
        <f t="shared" si="327"/>
        <v/>
      </c>
      <c r="GS61" s="102"/>
      <c r="GT61" s="104" t="str">
        <f t="shared" si="328"/>
        <v/>
      </c>
      <c r="GU61" s="102"/>
      <c r="GV61" s="102"/>
      <c r="GW61" s="104" t="str">
        <f t="shared" si="329"/>
        <v/>
      </c>
      <c r="GX61" s="102"/>
      <c r="GY61" s="104" t="str">
        <f t="shared" si="330"/>
        <v/>
      </c>
      <c r="GZ61" s="102"/>
      <c r="HA61" s="102"/>
      <c r="HB61" s="104" t="str">
        <f t="shared" si="331"/>
        <v/>
      </c>
      <c r="HC61" s="102"/>
      <c r="HD61" s="104" t="str">
        <f t="shared" si="332"/>
        <v/>
      </c>
      <c r="HE61" s="102"/>
      <c r="HF61" s="102"/>
      <c r="HG61" s="104" t="str">
        <f t="shared" si="333"/>
        <v/>
      </c>
      <c r="HH61" s="102"/>
      <c r="HI61" s="104" t="str">
        <f t="shared" si="334"/>
        <v/>
      </c>
      <c r="HJ61" s="102"/>
      <c r="HK61" s="102"/>
      <c r="HL61" s="104" t="str">
        <f t="shared" si="335"/>
        <v/>
      </c>
      <c r="HM61" s="102"/>
      <c r="HN61" s="104" t="str">
        <f t="shared" si="336"/>
        <v/>
      </c>
      <c r="HO61" s="104" t="str">
        <f t="shared" si="337"/>
        <v/>
      </c>
      <c r="HP61" s="104" t="str">
        <f t="shared" si="338"/>
        <v/>
      </c>
      <c r="HQ61" s="104" t="str">
        <f t="shared" si="339"/>
        <v/>
      </c>
      <c r="HR61" s="104" t="str">
        <f t="shared" si="340"/>
        <v/>
      </c>
      <c r="HS61" s="104" t="str">
        <f t="shared" si="341"/>
        <v/>
      </c>
      <c r="HT61" s="105" t="str">
        <f t="shared" si="342"/>
        <v/>
      </c>
      <c r="HU61" s="109" t="str">
        <f t="shared" si="343"/>
        <v/>
      </c>
      <c r="HV61" s="102"/>
      <c r="HW61" s="102"/>
      <c r="HX61" s="104" t="str">
        <f t="shared" si="344"/>
        <v/>
      </c>
      <c r="HY61" s="102"/>
      <c r="HZ61" s="104" t="str">
        <f t="shared" si="345"/>
        <v/>
      </c>
      <c r="IA61" s="102"/>
      <c r="IB61" s="102"/>
      <c r="IC61" s="104" t="str">
        <f t="shared" si="346"/>
        <v/>
      </c>
      <c r="ID61" s="102"/>
      <c r="IE61" s="104" t="str">
        <f t="shared" si="347"/>
        <v/>
      </c>
      <c r="IF61" s="102"/>
      <c r="IG61" s="102"/>
      <c r="IH61" s="104" t="str">
        <f t="shared" si="348"/>
        <v/>
      </c>
      <c r="II61" s="102"/>
      <c r="IJ61" s="104" t="str">
        <f t="shared" si="349"/>
        <v/>
      </c>
      <c r="IK61" s="102"/>
      <c r="IL61" s="102"/>
      <c r="IM61" s="104" t="str">
        <f t="shared" si="350"/>
        <v/>
      </c>
      <c r="IN61" s="102"/>
      <c r="IO61" s="104" t="str">
        <f t="shared" si="351"/>
        <v/>
      </c>
      <c r="IP61" s="102"/>
      <c r="IQ61" s="102"/>
      <c r="IR61" s="104" t="str">
        <f t="shared" si="352"/>
        <v/>
      </c>
      <c r="IS61" s="102"/>
      <c r="IT61" s="104" t="str">
        <f t="shared" si="353"/>
        <v/>
      </c>
      <c r="IU61" s="104" t="str">
        <f t="shared" si="354"/>
        <v/>
      </c>
      <c r="IV61" s="104" t="str">
        <f t="shared" si="355"/>
        <v/>
      </c>
      <c r="IW61" s="104" t="str">
        <f t="shared" si="356"/>
        <v/>
      </c>
      <c r="IX61" s="104" t="str">
        <f t="shared" si="357"/>
        <v/>
      </c>
      <c r="IY61" s="104" t="str">
        <f t="shared" si="358"/>
        <v/>
      </c>
      <c r="IZ61" s="105" t="str">
        <f t="shared" si="359"/>
        <v/>
      </c>
      <c r="JA61" s="109" t="str">
        <f t="shared" si="360"/>
        <v/>
      </c>
      <c r="JB61" s="102"/>
      <c r="JC61" s="102"/>
      <c r="JD61" s="104" t="str">
        <f t="shared" si="361"/>
        <v/>
      </c>
      <c r="JE61" s="102"/>
      <c r="JF61" s="104" t="str">
        <f t="shared" si="362"/>
        <v/>
      </c>
      <c r="JG61" s="102"/>
      <c r="JH61" s="102"/>
      <c r="JI61" s="104" t="str">
        <f t="shared" si="363"/>
        <v/>
      </c>
      <c r="JJ61" s="102"/>
      <c r="JK61" s="104" t="str">
        <f t="shared" si="364"/>
        <v/>
      </c>
      <c r="JL61" s="102"/>
      <c r="JM61" s="102"/>
      <c r="JN61" s="104" t="str">
        <f t="shared" si="365"/>
        <v/>
      </c>
      <c r="JO61" s="102"/>
      <c r="JP61" s="104" t="str">
        <f t="shared" si="366"/>
        <v/>
      </c>
      <c r="JQ61" s="102"/>
      <c r="JR61" s="102"/>
      <c r="JS61" s="104" t="str">
        <f t="shared" si="367"/>
        <v/>
      </c>
      <c r="JT61" s="102"/>
      <c r="JU61" s="104" t="str">
        <f t="shared" si="368"/>
        <v/>
      </c>
      <c r="JV61" s="102"/>
      <c r="JW61" s="102"/>
      <c r="JX61" s="104" t="str">
        <f t="shared" si="369"/>
        <v/>
      </c>
      <c r="JY61" s="102"/>
      <c r="JZ61" s="104" t="str">
        <f t="shared" si="370"/>
        <v/>
      </c>
      <c r="KA61" s="104" t="str">
        <f t="shared" si="371"/>
        <v/>
      </c>
      <c r="KB61" s="104" t="str">
        <f t="shared" si="372"/>
        <v/>
      </c>
      <c r="KC61" s="104" t="str">
        <f t="shared" si="373"/>
        <v/>
      </c>
      <c r="KD61" s="104" t="str">
        <f t="shared" si="374"/>
        <v/>
      </c>
      <c r="KE61" s="104" t="str">
        <f t="shared" si="375"/>
        <v/>
      </c>
      <c r="KF61" s="105" t="str">
        <f t="shared" si="376"/>
        <v/>
      </c>
      <c r="KG61" s="109" t="str">
        <f t="shared" si="377"/>
        <v/>
      </c>
      <c r="KH61" s="102"/>
      <c r="KI61" s="102"/>
      <c r="KJ61" s="104" t="str">
        <f t="shared" si="378"/>
        <v/>
      </c>
      <c r="KK61" s="102"/>
      <c r="KL61" s="104" t="str">
        <f t="shared" si="379"/>
        <v/>
      </c>
      <c r="KM61" s="102"/>
      <c r="KN61" s="102"/>
      <c r="KO61" s="104" t="str">
        <f t="shared" si="380"/>
        <v/>
      </c>
      <c r="KP61" s="102"/>
      <c r="KQ61" s="104" t="str">
        <f t="shared" si="381"/>
        <v/>
      </c>
      <c r="KR61" s="102"/>
      <c r="KS61" s="102"/>
      <c r="KT61" s="104" t="str">
        <f t="shared" si="382"/>
        <v/>
      </c>
      <c r="KU61" s="102"/>
      <c r="KV61" s="104" t="str">
        <f t="shared" si="383"/>
        <v/>
      </c>
      <c r="KW61" s="102"/>
      <c r="KX61" s="102"/>
      <c r="KY61" s="104" t="str">
        <f t="shared" si="384"/>
        <v/>
      </c>
      <c r="KZ61" s="102"/>
      <c r="LA61" s="104" t="str">
        <f t="shared" si="385"/>
        <v/>
      </c>
      <c r="LB61" s="102"/>
      <c r="LC61" s="102"/>
      <c r="LD61" s="104" t="str">
        <f t="shared" si="386"/>
        <v/>
      </c>
      <c r="LE61" s="102"/>
      <c r="LF61" s="104" t="str">
        <f t="shared" si="387"/>
        <v/>
      </c>
      <c r="LG61" s="104" t="str">
        <f t="shared" si="388"/>
        <v/>
      </c>
      <c r="LH61" s="104" t="str">
        <f t="shared" si="389"/>
        <v/>
      </c>
      <c r="LI61" s="104" t="str">
        <f t="shared" si="390"/>
        <v/>
      </c>
      <c r="LJ61" s="104" t="str">
        <f t="shared" si="391"/>
        <v/>
      </c>
      <c r="LK61" s="104" t="str">
        <f t="shared" si="392"/>
        <v/>
      </c>
      <c r="LL61" s="105" t="str">
        <f t="shared" si="393"/>
        <v/>
      </c>
      <c r="LM61" s="109" t="str">
        <f t="shared" si="394"/>
        <v/>
      </c>
      <c r="LN61" s="102"/>
      <c r="LO61" s="102"/>
      <c r="LP61" s="104" t="str">
        <f t="shared" si="395"/>
        <v/>
      </c>
      <c r="LQ61" s="102"/>
      <c r="LR61" s="104" t="str">
        <f t="shared" si="396"/>
        <v/>
      </c>
      <c r="LS61" s="102"/>
      <c r="LT61" s="102"/>
      <c r="LU61" s="104" t="str">
        <f t="shared" si="397"/>
        <v/>
      </c>
      <c r="LV61" s="102"/>
      <c r="LW61" s="104" t="str">
        <f t="shared" si="398"/>
        <v/>
      </c>
      <c r="LX61" s="102"/>
      <c r="LY61" s="102"/>
      <c r="LZ61" s="104" t="str">
        <f t="shared" si="399"/>
        <v/>
      </c>
      <c r="MA61" s="102"/>
      <c r="MB61" s="104" t="str">
        <f t="shared" si="400"/>
        <v/>
      </c>
      <c r="MC61" s="102"/>
      <c r="MD61" s="102"/>
      <c r="ME61" s="104" t="str">
        <f t="shared" si="401"/>
        <v/>
      </c>
      <c r="MF61" s="102"/>
      <c r="MG61" s="104" t="str">
        <f t="shared" si="402"/>
        <v/>
      </c>
      <c r="MH61" s="102"/>
      <c r="MI61" s="102"/>
      <c r="MJ61" s="104" t="str">
        <f t="shared" si="403"/>
        <v/>
      </c>
      <c r="MK61" s="102"/>
      <c r="ML61" s="104" t="str">
        <f t="shared" si="404"/>
        <v/>
      </c>
      <c r="MM61" s="104" t="str">
        <f t="shared" si="405"/>
        <v/>
      </c>
      <c r="MN61" s="104" t="str">
        <f t="shared" si="406"/>
        <v/>
      </c>
      <c r="MO61" s="104" t="str">
        <f t="shared" si="407"/>
        <v/>
      </c>
      <c r="MP61" s="104" t="str">
        <f t="shared" si="408"/>
        <v/>
      </c>
      <c r="MQ61" s="104" t="str">
        <f t="shared" si="409"/>
        <v/>
      </c>
      <c r="MR61" s="105" t="str">
        <f t="shared" si="410"/>
        <v/>
      </c>
      <c r="MS61" s="109" t="str">
        <f t="shared" si="411"/>
        <v/>
      </c>
      <c r="MT61" s="102"/>
      <c r="MU61" s="102"/>
      <c r="MV61" s="104" t="str">
        <f t="shared" si="412"/>
        <v/>
      </c>
      <c r="MW61" s="102"/>
      <c r="MX61" s="104" t="str">
        <f t="shared" si="413"/>
        <v/>
      </c>
      <c r="MY61" s="102"/>
      <c r="MZ61" s="102"/>
      <c r="NA61" s="104" t="str">
        <f t="shared" si="414"/>
        <v/>
      </c>
      <c r="NB61" s="102"/>
      <c r="NC61" s="104" t="str">
        <f t="shared" si="415"/>
        <v/>
      </c>
      <c r="ND61" s="102"/>
      <c r="NE61" s="102"/>
      <c r="NF61" s="104" t="str">
        <f t="shared" si="416"/>
        <v/>
      </c>
      <c r="NG61" s="102"/>
      <c r="NH61" s="104" t="str">
        <f t="shared" si="417"/>
        <v/>
      </c>
      <c r="NI61" s="102"/>
      <c r="NJ61" s="102"/>
      <c r="NK61" s="104" t="str">
        <f t="shared" si="418"/>
        <v/>
      </c>
      <c r="NL61" s="102"/>
      <c r="NM61" s="104" t="str">
        <f t="shared" si="419"/>
        <v/>
      </c>
      <c r="NN61" s="102"/>
      <c r="NO61" s="102"/>
      <c r="NP61" s="104" t="str">
        <f t="shared" si="420"/>
        <v/>
      </c>
      <c r="NQ61" s="102"/>
      <c r="NR61" s="104" t="str">
        <f t="shared" si="421"/>
        <v/>
      </c>
      <c r="NS61" s="104" t="str">
        <f t="shared" si="422"/>
        <v/>
      </c>
      <c r="NT61" s="104" t="str">
        <f t="shared" si="423"/>
        <v/>
      </c>
      <c r="NU61" s="104" t="str">
        <f t="shared" si="424"/>
        <v/>
      </c>
      <c r="NV61" s="104" t="str">
        <f t="shared" si="425"/>
        <v/>
      </c>
      <c r="NW61" s="104" t="str">
        <f t="shared" si="426"/>
        <v/>
      </c>
      <c r="NX61" s="105" t="str">
        <f t="shared" si="427"/>
        <v/>
      </c>
      <c r="NY61" s="109" t="str">
        <f t="shared" si="428"/>
        <v/>
      </c>
      <c r="OA61" s="104" t="str">
        <f t="shared" si="429"/>
        <v/>
      </c>
      <c r="OB61" s="104" t="str">
        <f t="shared" si="430"/>
        <v/>
      </c>
      <c r="OC61" s="104" t="str">
        <f t="shared" si="431"/>
        <v/>
      </c>
      <c r="OD61" s="104" t="str">
        <f t="shared" si="432"/>
        <v/>
      </c>
      <c r="OE61" s="104" t="str">
        <f t="shared" si="433"/>
        <v/>
      </c>
      <c r="OF61" s="104" t="str">
        <f t="shared" si="434"/>
        <v/>
      </c>
      <c r="OG61" s="104" t="str">
        <f t="shared" si="435"/>
        <v/>
      </c>
      <c r="OH61" s="104" t="str">
        <f t="shared" si="436"/>
        <v/>
      </c>
      <c r="OI61" s="104" t="str">
        <f t="shared" si="437"/>
        <v/>
      </c>
      <c r="OJ61" s="104" t="str">
        <f t="shared" si="438"/>
        <v/>
      </c>
      <c r="OK61" s="104" t="str">
        <f t="shared" si="439"/>
        <v/>
      </c>
      <c r="OL61" s="104" t="str">
        <f t="shared" si="440"/>
        <v/>
      </c>
      <c r="OM61" s="134"/>
      <c r="ON61" s="104" t="str">
        <f t="shared" si="441"/>
        <v/>
      </c>
      <c r="OO61" s="104" t="str">
        <f t="shared" si="442"/>
        <v/>
      </c>
      <c r="OP61" s="104" t="str">
        <f t="shared" si="443"/>
        <v/>
      </c>
      <c r="OQ61" s="104" t="str">
        <f t="shared" si="444"/>
        <v/>
      </c>
      <c r="OR61" s="105" t="str">
        <f t="shared" si="445"/>
        <v/>
      </c>
      <c r="OS61" s="105" t="str">
        <f t="shared" si="446"/>
        <v/>
      </c>
      <c r="OT61" s="134"/>
      <c r="OU61" s="109" t="str">
        <f t="shared" si="447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448"/>
        <v>43</v>
      </c>
      <c r="B62" s="195"/>
      <c r="C62" s="195"/>
      <c r="D62" s="195"/>
      <c r="E62" s="196"/>
      <c r="F62" s="102"/>
      <c r="G62" s="102"/>
      <c r="H62" s="104" t="str">
        <f t="shared" si="225"/>
        <v/>
      </c>
      <c r="I62" s="102"/>
      <c r="J62" s="104" t="str">
        <f t="shared" si="226"/>
        <v/>
      </c>
      <c r="K62" s="102"/>
      <c r="L62" s="102"/>
      <c r="M62" s="104" t="str">
        <f t="shared" si="227"/>
        <v/>
      </c>
      <c r="N62" s="102"/>
      <c r="O62" s="104" t="str">
        <f t="shared" si="228"/>
        <v/>
      </c>
      <c r="P62" s="102"/>
      <c r="Q62" s="102"/>
      <c r="R62" s="104" t="str">
        <f t="shared" si="229"/>
        <v/>
      </c>
      <c r="S62" s="102"/>
      <c r="T62" s="104" t="str">
        <f t="shared" si="230"/>
        <v/>
      </c>
      <c r="U62" s="102"/>
      <c r="V62" s="102"/>
      <c r="W62" s="104" t="str">
        <f t="shared" si="231"/>
        <v/>
      </c>
      <c r="X62" s="102"/>
      <c r="Y62" s="104" t="str">
        <f t="shared" si="232"/>
        <v/>
      </c>
      <c r="Z62" s="102"/>
      <c r="AA62" s="102"/>
      <c r="AB62" s="104" t="str">
        <f t="shared" si="233"/>
        <v/>
      </c>
      <c r="AC62" s="102"/>
      <c r="AD62" s="104" t="str">
        <f t="shared" si="234"/>
        <v/>
      </c>
      <c r="AE62" s="104" t="str">
        <f t="shared" si="235"/>
        <v/>
      </c>
      <c r="AF62" s="104" t="str">
        <f t="shared" si="236"/>
        <v/>
      </c>
      <c r="AG62" s="104" t="str">
        <f t="shared" si="237"/>
        <v/>
      </c>
      <c r="AH62" s="104" t="str">
        <f t="shared" si="238"/>
        <v/>
      </c>
      <c r="AI62" s="104" t="str">
        <f t="shared" si="239"/>
        <v/>
      </c>
      <c r="AJ62" s="105" t="str">
        <f t="shared" si="240"/>
        <v/>
      </c>
      <c r="AK62" s="109" t="str">
        <f t="shared" si="241"/>
        <v/>
      </c>
      <c r="AL62" s="102"/>
      <c r="AM62" s="102"/>
      <c r="AN62" s="104" t="str">
        <f t="shared" si="242"/>
        <v/>
      </c>
      <c r="AO62" s="102"/>
      <c r="AP62" s="104" t="str">
        <f t="shared" si="243"/>
        <v/>
      </c>
      <c r="AQ62" s="102"/>
      <c r="AR62" s="102"/>
      <c r="AS62" s="104" t="str">
        <f t="shared" si="244"/>
        <v/>
      </c>
      <c r="AT62" s="102"/>
      <c r="AU62" s="104" t="str">
        <f t="shared" si="245"/>
        <v/>
      </c>
      <c r="AV62" s="102"/>
      <c r="AW62" s="102"/>
      <c r="AX62" s="104" t="str">
        <f t="shared" si="246"/>
        <v/>
      </c>
      <c r="AY62" s="102"/>
      <c r="AZ62" s="104" t="str">
        <f t="shared" si="247"/>
        <v/>
      </c>
      <c r="BA62" s="102"/>
      <c r="BB62" s="102"/>
      <c r="BC62" s="104" t="str">
        <f t="shared" si="248"/>
        <v/>
      </c>
      <c r="BD62" s="102"/>
      <c r="BE62" s="104" t="str">
        <f t="shared" si="249"/>
        <v/>
      </c>
      <c r="BF62" s="102"/>
      <c r="BG62" s="102"/>
      <c r="BH62" s="104" t="str">
        <f t="shared" si="250"/>
        <v/>
      </c>
      <c r="BI62" s="102"/>
      <c r="BJ62" s="104" t="str">
        <f t="shared" si="251"/>
        <v/>
      </c>
      <c r="BK62" s="104" t="str">
        <f t="shared" si="252"/>
        <v/>
      </c>
      <c r="BL62" s="104" t="str">
        <f t="shared" si="253"/>
        <v/>
      </c>
      <c r="BM62" s="104" t="str">
        <f t="shared" si="254"/>
        <v/>
      </c>
      <c r="BN62" s="104" t="str">
        <f t="shared" si="255"/>
        <v/>
      </c>
      <c r="BO62" s="104" t="str">
        <f t="shared" si="256"/>
        <v/>
      </c>
      <c r="BP62" s="105" t="str">
        <f t="shared" si="257"/>
        <v/>
      </c>
      <c r="BQ62" s="109" t="str">
        <f t="shared" si="258"/>
        <v/>
      </c>
      <c r="BR62" s="102"/>
      <c r="BS62" s="102"/>
      <c r="BT62" s="104" t="str">
        <f t="shared" si="259"/>
        <v/>
      </c>
      <c r="BU62" s="102"/>
      <c r="BV62" s="104" t="str">
        <f t="shared" si="260"/>
        <v/>
      </c>
      <c r="BW62" s="102"/>
      <c r="BX62" s="102"/>
      <c r="BY62" s="104" t="str">
        <f t="shared" si="261"/>
        <v/>
      </c>
      <c r="BZ62" s="102"/>
      <c r="CA62" s="104" t="str">
        <f t="shared" si="262"/>
        <v/>
      </c>
      <c r="CB62" s="102"/>
      <c r="CC62" s="102"/>
      <c r="CD62" s="104" t="str">
        <f t="shared" si="263"/>
        <v/>
      </c>
      <c r="CE62" s="102"/>
      <c r="CF62" s="104" t="str">
        <f t="shared" si="264"/>
        <v/>
      </c>
      <c r="CG62" s="102"/>
      <c r="CH62" s="102"/>
      <c r="CI62" s="104" t="str">
        <f t="shared" si="265"/>
        <v/>
      </c>
      <c r="CJ62" s="102"/>
      <c r="CK62" s="104" t="str">
        <f t="shared" si="266"/>
        <v/>
      </c>
      <c r="CL62" s="102"/>
      <c r="CM62" s="102"/>
      <c r="CN62" s="104" t="str">
        <f t="shared" si="267"/>
        <v/>
      </c>
      <c r="CO62" s="102"/>
      <c r="CP62" s="104" t="str">
        <f t="shared" si="268"/>
        <v/>
      </c>
      <c r="CQ62" s="104" t="str">
        <f t="shared" si="269"/>
        <v/>
      </c>
      <c r="CR62" s="104" t="str">
        <f t="shared" si="270"/>
        <v/>
      </c>
      <c r="CS62" s="104" t="str">
        <f t="shared" si="271"/>
        <v/>
      </c>
      <c r="CT62" s="104" t="str">
        <f t="shared" si="272"/>
        <v/>
      </c>
      <c r="CU62" s="104" t="str">
        <f t="shared" si="273"/>
        <v/>
      </c>
      <c r="CV62" s="105" t="str">
        <f t="shared" si="274"/>
        <v/>
      </c>
      <c r="CW62" s="109" t="str">
        <f t="shared" si="275"/>
        <v/>
      </c>
      <c r="CX62" s="102"/>
      <c r="CY62" s="102"/>
      <c r="CZ62" s="104" t="str">
        <f t="shared" si="276"/>
        <v/>
      </c>
      <c r="DA62" s="102"/>
      <c r="DB62" s="104" t="str">
        <f t="shared" si="277"/>
        <v/>
      </c>
      <c r="DC62" s="102"/>
      <c r="DD62" s="102"/>
      <c r="DE62" s="104" t="str">
        <f t="shared" si="278"/>
        <v/>
      </c>
      <c r="DF62" s="102"/>
      <c r="DG62" s="104" t="str">
        <f t="shared" si="279"/>
        <v/>
      </c>
      <c r="DH62" s="102"/>
      <c r="DI62" s="102"/>
      <c r="DJ62" s="104" t="str">
        <f t="shared" si="280"/>
        <v/>
      </c>
      <c r="DK62" s="102"/>
      <c r="DL62" s="104" t="str">
        <f t="shared" si="281"/>
        <v/>
      </c>
      <c r="DM62" s="102"/>
      <c r="DN62" s="102"/>
      <c r="DO62" s="104" t="str">
        <f t="shared" si="282"/>
        <v/>
      </c>
      <c r="DP62" s="102"/>
      <c r="DQ62" s="104" t="str">
        <f t="shared" si="283"/>
        <v/>
      </c>
      <c r="DR62" s="102"/>
      <c r="DS62" s="102"/>
      <c r="DT62" s="104" t="str">
        <f t="shared" si="284"/>
        <v/>
      </c>
      <c r="DU62" s="102"/>
      <c r="DV62" s="104" t="str">
        <f t="shared" si="285"/>
        <v/>
      </c>
      <c r="DW62" s="104" t="str">
        <f t="shared" si="286"/>
        <v/>
      </c>
      <c r="DX62" s="104" t="str">
        <f t="shared" si="287"/>
        <v/>
      </c>
      <c r="DY62" s="104" t="str">
        <f t="shared" si="288"/>
        <v/>
      </c>
      <c r="DZ62" s="104" t="str">
        <f t="shared" si="289"/>
        <v/>
      </c>
      <c r="EA62" s="104" t="str">
        <f t="shared" si="290"/>
        <v/>
      </c>
      <c r="EB62" s="105" t="str">
        <f t="shared" si="291"/>
        <v/>
      </c>
      <c r="EC62" s="109" t="str">
        <f t="shared" si="292"/>
        <v/>
      </c>
      <c r="ED62" s="102"/>
      <c r="EE62" s="102"/>
      <c r="EF62" s="104" t="str">
        <f t="shared" si="293"/>
        <v/>
      </c>
      <c r="EG62" s="102"/>
      <c r="EH62" s="104" t="str">
        <f t="shared" si="294"/>
        <v/>
      </c>
      <c r="EI62" s="102"/>
      <c r="EJ62" s="102"/>
      <c r="EK62" s="104" t="str">
        <f t="shared" si="295"/>
        <v/>
      </c>
      <c r="EL62" s="102"/>
      <c r="EM62" s="104" t="str">
        <f t="shared" si="296"/>
        <v/>
      </c>
      <c r="EN62" s="102"/>
      <c r="EO62" s="102"/>
      <c r="EP62" s="104" t="str">
        <f t="shared" si="297"/>
        <v/>
      </c>
      <c r="EQ62" s="102"/>
      <c r="ER62" s="104" t="str">
        <f t="shared" si="298"/>
        <v/>
      </c>
      <c r="ES62" s="102"/>
      <c r="ET62" s="102"/>
      <c r="EU62" s="104" t="str">
        <f t="shared" si="299"/>
        <v/>
      </c>
      <c r="EV62" s="102"/>
      <c r="EW62" s="104" t="str">
        <f t="shared" si="300"/>
        <v/>
      </c>
      <c r="EX62" s="102"/>
      <c r="EY62" s="102"/>
      <c r="EZ62" s="104" t="str">
        <f t="shared" si="301"/>
        <v/>
      </c>
      <c r="FA62" s="102"/>
      <c r="FB62" s="104" t="str">
        <f t="shared" si="302"/>
        <v/>
      </c>
      <c r="FC62" s="104" t="str">
        <f t="shared" si="303"/>
        <v/>
      </c>
      <c r="FD62" s="104" t="str">
        <f t="shared" si="304"/>
        <v/>
      </c>
      <c r="FE62" s="104" t="str">
        <f t="shared" si="305"/>
        <v/>
      </c>
      <c r="FF62" s="104" t="str">
        <f t="shared" si="306"/>
        <v/>
      </c>
      <c r="FG62" s="104" t="str">
        <f t="shared" si="307"/>
        <v/>
      </c>
      <c r="FH62" s="105" t="str">
        <f t="shared" si="308"/>
        <v/>
      </c>
      <c r="FI62" s="109" t="str">
        <f t="shared" si="309"/>
        <v/>
      </c>
      <c r="FJ62" s="102"/>
      <c r="FK62" s="102"/>
      <c r="FL62" s="104" t="str">
        <f t="shared" si="310"/>
        <v/>
      </c>
      <c r="FM62" s="102"/>
      <c r="FN62" s="104" t="str">
        <f t="shared" si="311"/>
        <v/>
      </c>
      <c r="FO62" s="102"/>
      <c r="FP62" s="102"/>
      <c r="FQ62" s="104" t="str">
        <f t="shared" si="312"/>
        <v/>
      </c>
      <c r="FR62" s="102"/>
      <c r="FS62" s="104" t="str">
        <f t="shared" si="313"/>
        <v/>
      </c>
      <c r="FT62" s="102"/>
      <c r="FU62" s="102"/>
      <c r="FV62" s="104" t="str">
        <f t="shared" si="314"/>
        <v/>
      </c>
      <c r="FW62" s="102"/>
      <c r="FX62" s="104" t="str">
        <f t="shared" si="315"/>
        <v/>
      </c>
      <c r="FY62" s="102"/>
      <c r="FZ62" s="102"/>
      <c r="GA62" s="104" t="str">
        <f t="shared" si="316"/>
        <v/>
      </c>
      <c r="GB62" s="102"/>
      <c r="GC62" s="104" t="str">
        <f t="shared" si="317"/>
        <v/>
      </c>
      <c r="GD62" s="102"/>
      <c r="GE62" s="102"/>
      <c r="GF62" s="104" t="str">
        <f t="shared" si="318"/>
        <v/>
      </c>
      <c r="GG62" s="102"/>
      <c r="GH62" s="104" t="str">
        <f t="shared" si="319"/>
        <v/>
      </c>
      <c r="GI62" s="104" t="str">
        <f t="shared" si="320"/>
        <v/>
      </c>
      <c r="GJ62" s="104" t="str">
        <f t="shared" si="321"/>
        <v/>
      </c>
      <c r="GK62" s="104" t="str">
        <f t="shared" si="322"/>
        <v/>
      </c>
      <c r="GL62" s="104" t="str">
        <f t="shared" si="323"/>
        <v/>
      </c>
      <c r="GM62" s="104" t="str">
        <f t="shared" si="324"/>
        <v/>
      </c>
      <c r="GN62" s="105" t="str">
        <f t="shared" si="325"/>
        <v/>
      </c>
      <c r="GO62" s="109" t="str">
        <f t="shared" si="326"/>
        <v/>
      </c>
      <c r="GP62" s="102"/>
      <c r="GQ62" s="102"/>
      <c r="GR62" s="104" t="str">
        <f t="shared" si="327"/>
        <v/>
      </c>
      <c r="GS62" s="102"/>
      <c r="GT62" s="104" t="str">
        <f t="shared" si="328"/>
        <v/>
      </c>
      <c r="GU62" s="102"/>
      <c r="GV62" s="102"/>
      <c r="GW62" s="104" t="str">
        <f t="shared" si="329"/>
        <v/>
      </c>
      <c r="GX62" s="102"/>
      <c r="GY62" s="104" t="str">
        <f t="shared" si="330"/>
        <v/>
      </c>
      <c r="GZ62" s="102"/>
      <c r="HA62" s="102"/>
      <c r="HB62" s="104" t="str">
        <f t="shared" si="331"/>
        <v/>
      </c>
      <c r="HC62" s="102"/>
      <c r="HD62" s="104" t="str">
        <f t="shared" si="332"/>
        <v/>
      </c>
      <c r="HE62" s="102"/>
      <c r="HF62" s="102"/>
      <c r="HG62" s="104" t="str">
        <f t="shared" si="333"/>
        <v/>
      </c>
      <c r="HH62" s="102"/>
      <c r="HI62" s="104" t="str">
        <f t="shared" si="334"/>
        <v/>
      </c>
      <c r="HJ62" s="102"/>
      <c r="HK62" s="102"/>
      <c r="HL62" s="104" t="str">
        <f t="shared" si="335"/>
        <v/>
      </c>
      <c r="HM62" s="102"/>
      <c r="HN62" s="104" t="str">
        <f t="shared" si="336"/>
        <v/>
      </c>
      <c r="HO62" s="104" t="str">
        <f t="shared" si="337"/>
        <v/>
      </c>
      <c r="HP62" s="104" t="str">
        <f t="shared" si="338"/>
        <v/>
      </c>
      <c r="HQ62" s="104" t="str">
        <f t="shared" si="339"/>
        <v/>
      </c>
      <c r="HR62" s="104" t="str">
        <f t="shared" si="340"/>
        <v/>
      </c>
      <c r="HS62" s="104" t="str">
        <f t="shared" si="341"/>
        <v/>
      </c>
      <c r="HT62" s="105" t="str">
        <f t="shared" si="342"/>
        <v/>
      </c>
      <c r="HU62" s="109" t="str">
        <f t="shared" si="343"/>
        <v/>
      </c>
      <c r="HV62" s="102"/>
      <c r="HW62" s="102"/>
      <c r="HX62" s="104" t="str">
        <f t="shared" si="344"/>
        <v/>
      </c>
      <c r="HY62" s="102"/>
      <c r="HZ62" s="104" t="str">
        <f t="shared" si="345"/>
        <v/>
      </c>
      <c r="IA62" s="102"/>
      <c r="IB62" s="102"/>
      <c r="IC62" s="104" t="str">
        <f t="shared" si="346"/>
        <v/>
      </c>
      <c r="ID62" s="102"/>
      <c r="IE62" s="104" t="str">
        <f t="shared" si="347"/>
        <v/>
      </c>
      <c r="IF62" s="102"/>
      <c r="IG62" s="102"/>
      <c r="IH62" s="104" t="str">
        <f t="shared" si="348"/>
        <v/>
      </c>
      <c r="II62" s="102"/>
      <c r="IJ62" s="104" t="str">
        <f t="shared" si="349"/>
        <v/>
      </c>
      <c r="IK62" s="102"/>
      <c r="IL62" s="102"/>
      <c r="IM62" s="104" t="str">
        <f t="shared" si="350"/>
        <v/>
      </c>
      <c r="IN62" s="102"/>
      <c r="IO62" s="104" t="str">
        <f t="shared" si="351"/>
        <v/>
      </c>
      <c r="IP62" s="102"/>
      <c r="IQ62" s="102"/>
      <c r="IR62" s="104" t="str">
        <f t="shared" si="352"/>
        <v/>
      </c>
      <c r="IS62" s="102"/>
      <c r="IT62" s="104" t="str">
        <f t="shared" si="353"/>
        <v/>
      </c>
      <c r="IU62" s="104" t="str">
        <f t="shared" si="354"/>
        <v/>
      </c>
      <c r="IV62" s="104" t="str">
        <f t="shared" si="355"/>
        <v/>
      </c>
      <c r="IW62" s="104" t="str">
        <f t="shared" si="356"/>
        <v/>
      </c>
      <c r="IX62" s="104" t="str">
        <f t="shared" si="357"/>
        <v/>
      </c>
      <c r="IY62" s="104" t="str">
        <f t="shared" si="358"/>
        <v/>
      </c>
      <c r="IZ62" s="105" t="str">
        <f t="shared" si="359"/>
        <v/>
      </c>
      <c r="JA62" s="109" t="str">
        <f t="shared" si="360"/>
        <v/>
      </c>
      <c r="JB62" s="102"/>
      <c r="JC62" s="102"/>
      <c r="JD62" s="104" t="str">
        <f t="shared" si="361"/>
        <v/>
      </c>
      <c r="JE62" s="102"/>
      <c r="JF62" s="104" t="str">
        <f t="shared" si="362"/>
        <v/>
      </c>
      <c r="JG62" s="102"/>
      <c r="JH62" s="102"/>
      <c r="JI62" s="104" t="str">
        <f t="shared" si="363"/>
        <v/>
      </c>
      <c r="JJ62" s="102"/>
      <c r="JK62" s="104" t="str">
        <f t="shared" si="364"/>
        <v/>
      </c>
      <c r="JL62" s="102"/>
      <c r="JM62" s="102"/>
      <c r="JN62" s="104" t="str">
        <f t="shared" si="365"/>
        <v/>
      </c>
      <c r="JO62" s="102"/>
      <c r="JP62" s="104" t="str">
        <f t="shared" si="366"/>
        <v/>
      </c>
      <c r="JQ62" s="102"/>
      <c r="JR62" s="102"/>
      <c r="JS62" s="104" t="str">
        <f t="shared" si="367"/>
        <v/>
      </c>
      <c r="JT62" s="102"/>
      <c r="JU62" s="104" t="str">
        <f t="shared" si="368"/>
        <v/>
      </c>
      <c r="JV62" s="102"/>
      <c r="JW62" s="102"/>
      <c r="JX62" s="104" t="str">
        <f t="shared" si="369"/>
        <v/>
      </c>
      <c r="JY62" s="102"/>
      <c r="JZ62" s="104" t="str">
        <f t="shared" si="370"/>
        <v/>
      </c>
      <c r="KA62" s="104" t="str">
        <f t="shared" si="371"/>
        <v/>
      </c>
      <c r="KB62" s="104" t="str">
        <f t="shared" si="372"/>
        <v/>
      </c>
      <c r="KC62" s="104" t="str">
        <f t="shared" si="373"/>
        <v/>
      </c>
      <c r="KD62" s="104" t="str">
        <f t="shared" si="374"/>
        <v/>
      </c>
      <c r="KE62" s="104" t="str">
        <f t="shared" si="375"/>
        <v/>
      </c>
      <c r="KF62" s="105" t="str">
        <f t="shared" si="376"/>
        <v/>
      </c>
      <c r="KG62" s="109" t="str">
        <f t="shared" si="377"/>
        <v/>
      </c>
      <c r="KH62" s="102"/>
      <c r="KI62" s="102"/>
      <c r="KJ62" s="104" t="str">
        <f t="shared" si="378"/>
        <v/>
      </c>
      <c r="KK62" s="102"/>
      <c r="KL62" s="104" t="str">
        <f t="shared" si="379"/>
        <v/>
      </c>
      <c r="KM62" s="102"/>
      <c r="KN62" s="102"/>
      <c r="KO62" s="104" t="str">
        <f t="shared" si="380"/>
        <v/>
      </c>
      <c r="KP62" s="102"/>
      <c r="KQ62" s="104" t="str">
        <f t="shared" si="381"/>
        <v/>
      </c>
      <c r="KR62" s="102"/>
      <c r="KS62" s="102"/>
      <c r="KT62" s="104" t="str">
        <f t="shared" si="382"/>
        <v/>
      </c>
      <c r="KU62" s="102"/>
      <c r="KV62" s="104" t="str">
        <f t="shared" si="383"/>
        <v/>
      </c>
      <c r="KW62" s="102"/>
      <c r="KX62" s="102"/>
      <c r="KY62" s="104" t="str">
        <f t="shared" si="384"/>
        <v/>
      </c>
      <c r="KZ62" s="102"/>
      <c r="LA62" s="104" t="str">
        <f t="shared" si="385"/>
        <v/>
      </c>
      <c r="LB62" s="102"/>
      <c r="LC62" s="102"/>
      <c r="LD62" s="104" t="str">
        <f t="shared" si="386"/>
        <v/>
      </c>
      <c r="LE62" s="102"/>
      <c r="LF62" s="104" t="str">
        <f t="shared" si="387"/>
        <v/>
      </c>
      <c r="LG62" s="104" t="str">
        <f t="shared" si="388"/>
        <v/>
      </c>
      <c r="LH62" s="104" t="str">
        <f t="shared" si="389"/>
        <v/>
      </c>
      <c r="LI62" s="104" t="str">
        <f t="shared" si="390"/>
        <v/>
      </c>
      <c r="LJ62" s="104" t="str">
        <f t="shared" si="391"/>
        <v/>
      </c>
      <c r="LK62" s="104" t="str">
        <f t="shared" si="392"/>
        <v/>
      </c>
      <c r="LL62" s="105" t="str">
        <f t="shared" si="393"/>
        <v/>
      </c>
      <c r="LM62" s="109" t="str">
        <f t="shared" si="394"/>
        <v/>
      </c>
      <c r="LN62" s="102"/>
      <c r="LO62" s="102"/>
      <c r="LP62" s="104" t="str">
        <f t="shared" si="395"/>
        <v/>
      </c>
      <c r="LQ62" s="102"/>
      <c r="LR62" s="104" t="str">
        <f t="shared" si="396"/>
        <v/>
      </c>
      <c r="LS62" s="102"/>
      <c r="LT62" s="102"/>
      <c r="LU62" s="104" t="str">
        <f t="shared" si="397"/>
        <v/>
      </c>
      <c r="LV62" s="102"/>
      <c r="LW62" s="104" t="str">
        <f t="shared" si="398"/>
        <v/>
      </c>
      <c r="LX62" s="102"/>
      <c r="LY62" s="102"/>
      <c r="LZ62" s="104" t="str">
        <f t="shared" si="399"/>
        <v/>
      </c>
      <c r="MA62" s="102"/>
      <c r="MB62" s="104" t="str">
        <f t="shared" si="400"/>
        <v/>
      </c>
      <c r="MC62" s="102"/>
      <c r="MD62" s="102"/>
      <c r="ME62" s="104" t="str">
        <f t="shared" si="401"/>
        <v/>
      </c>
      <c r="MF62" s="102"/>
      <c r="MG62" s="104" t="str">
        <f t="shared" si="402"/>
        <v/>
      </c>
      <c r="MH62" s="102"/>
      <c r="MI62" s="102"/>
      <c r="MJ62" s="104" t="str">
        <f t="shared" si="403"/>
        <v/>
      </c>
      <c r="MK62" s="102"/>
      <c r="ML62" s="104" t="str">
        <f t="shared" si="404"/>
        <v/>
      </c>
      <c r="MM62" s="104" t="str">
        <f t="shared" si="405"/>
        <v/>
      </c>
      <c r="MN62" s="104" t="str">
        <f t="shared" si="406"/>
        <v/>
      </c>
      <c r="MO62" s="104" t="str">
        <f t="shared" si="407"/>
        <v/>
      </c>
      <c r="MP62" s="104" t="str">
        <f t="shared" si="408"/>
        <v/>
      </c>
      <c r="MQ62" s="104" t="str">
        <f t="shared" si="409"/>
        <v/>
      </c>
      <c r="MR62" s="105" t="str">
        <f t="shared" si="410"/>
        <v/>
      </c>
      <c r="MS62" s="109" t="str">
        <f t="shared" si="411"/>
        <v/>
      </c>
      <c r="MT62" s="102"/>
      <c r="MU62" s="102"/>
      <c r="MV62" s="104" t="str">
        <f t="shared" si="412"/>
        <v/>
      </c>
      <c r="MW62" s="102"/>
      <c r="MX62" s="104" t="str">
        <f t="shared" si="413"/>
        <v/>
      </c>
      <c r="MY62" s="102"/>
      <c r="MZ62" s="102"/>
      <c r="NA62" s="104" t="str">
        <f t="shared" si="414"/>
        <v/>
      </c>
      <c r="NB62" s="102"/>
      <c r="NC62" s="104" t="str">
        <f t="shared" si="415"/>
        <v/>
      </c>
      <c r="ND62" s="102"/>
      <c r="NE62" s="102"/>
      <c r="NF62" s="104" t="str">
        <f t="shared" si="416"/>
        <v/>
      </c>
      <c r="NG62" s="102"/>
      <c r="NH62" s="104" t="str">
        <f t="shared" si="417"/>
        <v/>
      </c>
      <c r="NI62" s="102"/>
      <c r="NJ62" s="102"/>
      <c r="NK62" s="104" t="str">
        <f t="shared" si="418"/>
        <v/>
      </c>
      <c r="NL62" s="102"/>
      <c r="NM62" s="104" t="str">
        <f t="shared" si="419"/>
        <v/>
      </c>
      <c r="NN62" s="102"/>
      <c r="NO62" s="102"/>
      <c r="NP62" s="104" t="str">
        <f t="shared" si="420"/>
        <v/>
      </c>
      <c r="NQ62" s="102"/>
      <c r="NR62" s="104" t="str">
        <f t="shared" si="421"/>
        <v/>
      </c>
      <c r="NS62" s="104" t="str">
        <f t="shared" si="422"/>
        <v/>
      </c>
      <c r="NT62" s="104" t="str">
        <f t="shared" si="423"/>
        <v/>
      </c>
      <c r="NU62" s="104" t="str">
        <f t="shared" si="424"/>
        <v/>
      </c>
      <c r="NV62" s="104" t="str">
        <f t="shared" si="425"/>
        <v/>
      </c>
      <c r="NW62" s="104" t="str">
        <f t="shared" si="426"/>
        <v/>
      </c>
      <c r="NX62" s="105" t="str">
        <f t="shared" si="427"/>
        <v/>
      </c>
      <c r="NY62" s="109" t="str">
        <f t="shared" si="428"/>
        <v/>
      </c>
      <c r="OA62" s="104" t="str">
        <f t="shared" si="429"/>
        <v/>
      </c>
      <c r="OB62" s="104" t="str">
        <f t="shared" si="430"/>
        <v/>
      </c>
      <c r="OC62" s="104" t="str">
        <f t="shared" si="431"/>
        <v/>
      </c>
      <c r="OD62" s="104" t="str">
        <f t="shared" si="432"/>
        <v/>
      </c>
      <c r="OE62" s="104" t="str">
        <f t="shared" si="433"/>
        <v/>
      </c>
      <c r="OF62" s="104" t="str">
        <f t="shared" si="434"/>
        <v/>
      </c>
      <c r="OG62" s="104" t="str">
        <f t="shared" si="435"/>
        <v/>
      </c>
      <c r="OH62" s="104" t="str">
        <f t="shared" si="436"/>
        <v/>
      </c>
      <c r="OI62" s="104" t="str">
        <f t="shared" si="437"/>
        <v/>
      </c>
      <c r="OJ62" s="104" t="str">
        <f t="shared" si="438"/>
        <v/>
      </c>
      <c r="OK62" s="104" t="str">
        <f t="shared" si="439"/>
        <v/>
      </c>
      <c r="OL62" s="104" t="str">
        <f t="shared" si="440"/>
        <v/>
      </c>
      <c r="OM62" s="134"/>
      <c r="ON62" s="104" t="str">
        <f t="shared" si="441"/>
        <v/>
      </c>
      <c r="OO62" s="104" t="str">
        <f t="shared" si="442"/>
        <v/>
      </c>
      <c r="OP62" s="104" t="str">
        <f t="shared" si="443"/>
        <v/>
      </c>
      <c r="OQ62" s="104" t="str">
        <f t="shared" si="444"/>
        <v/>
      </c>
      <c r="OR62" s="105" t="str">
        <f t="shared" si="445"/>
        <v/>
      </c>
      <c r="OS62" s="105" t="str">
        <f t="shared" si="446"/>
        <v/>
      </c>
      <c r="OT62" s="134"/>
      <c r="OU62" s="109" t="str">
        <f t="shared" si="447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448"/>
        <v>44</v>
      </c>
      <c r="B63" s="195"/>
      <c r="C63" s="195"/>
      <c r="D63" s="195"/>
      <c r="E63" s="196"/>
      <c r="F63" s="102"/>
      <c r="G63" s="102"/>
      <c r="H63" s="104" t="str">
        <f t="shared" si="225"/>
        <v/>
      </c>
      <c r="I63" s="102"/>
      <c r="J63" s="104" t="str">
        <f t="shared" si="226"/>
        <v/>
      </c>
      <c r="K63" s="102"/>
      <c r="L63" s="102"/>
      <c r="M63" s="104" t="str">
        <f t="shared" si="227"/>
        <v/>
      </c>
      <c r="N63" s="102"/>
      <c r="O63" s="104" t="str">
        <f t="shared" si="228"/>
        <v/>
      </c>
      <c r="P63" s="102"/>
      <c r="Q63" s="102"/>
      <c r="R63" s="104" t="str">
        <f t="shared" si="229"/>
        <v/>
      </c>
      <c r="S63" s="102"/>
      <c r="T63" s="104" t="str">
        <f t="shared" si="230"/>
        <v/>
      </c>
      <c r="U63" s="102"/>
      <c r="V63" s="102"/>
      <c r="W63" s="104" t="str">
        <f t="shared" si="231"/>
        <v/>
      </c>
      <c r="X63" s="102"/>
      <c r="Y63" s="104" t="str">
        <f t="shared" si="232"/>
        <v/>
      </c>
      <c r="Z63" s="102"/>
      <c r="AA63" s="102"/>
      <c r="AB63" s="104" t="str">
        <f t="shared" si="233"/>
        <v/>
      </c>
      <c r="AC63" s="102"/>
      <c r="AD63" s="104" t="str">
        <f t="shared" si="234"/>
        <v/>
      </c>
      <c r="AE63" s="104" t="str">
        <f t="shared" si="235"/>
        <v/>
      </c>
      <c r="AF63" s="104" t="str">
        <f t="shared" si="236"/>
        <v/>
      </c>
      <c r="AG63" s="104" t="str">
        <f t="shared" si="237"/>
        <v/>
      </c>
      <c r="AH63" s="104" t="str">
        <f t="shared" si="238"/>
        <v/>
      </c>
      <c r="AI63" s="104" t="str">
        <f t="shared" si="239"/>
        <v/>
      </c>
      <c r="AJ63" s="105" t="str">
        <f t="shared" si="240"/>
        <v/>
      </c>
      <c r="AK63" s="109" t="str">
        <f t="shared" si="241"/>
        <v/>
      </c>
      <c r="AL63" s="102"/>
      <c r="AM63" s="102"/>
      <c r="AN63" s="104" t="str">
        <f t="shared" si="242"/>
        <v/>
      </c>
      <c r="AO63" s="102"/>
      <c r="AP63" s="104" t="str">
        <f t="shared" si="243"/>
        <v/>
      </c>
      <c r="AQ63" s="102"/>
      <c r="AR63" s="102"/>
      <c r="AS63" s="104" t="str">
        <f t="shared" si="244"/>
        <v/>
      </c>
      <c r="AT63" s="102"/>
      <c r="AU63" s="104" t="str">
        <f t="shared" si="245"/>
        <v/>
      </c>
      <c r="AV63" s="102"/>
      <c r="AW63" s="102"/>
      <c r="AX63" s="104" t="str">
        <f t="shared" si="246"/>
        <v/>
      </c>
      <c r="AY63" s="102"/>
      <c r="AZ63" s="104" t="str">
        <f t="shared" si="247"/>
        <v/>
      </c>
      <c r="BA63" s="102"/>
      <c r="BB63" s="102"/>
      <c r="BC63" s="104" t="str">
        <f t="shared" si="248"/>
        <v/>
      </c>
      <c r="BD63" s="102"/>
      <c r="BE63" s="104" t="str">
        <f t="shared" si="249"/>
        <v/>
      </c>
      <c r="BF63" s="102"/>
      <c r="BG63" s="102"/>
      <c r="BH63" s="104" t="str">
        <f t="shared" si="250"/>
        <v/>
      </c>
      <c r="BI63" s="102"/>
      <c r="BJ63" s="104" t="str">
        <f t="shared" si="251"/>
        <v/>
      </c>
      <c r="BK63" s="104" t="str">
        <f t="shared" si="252"/>
        <v/>
      </c>
      <c r="BL63" s="104" t="str">
        <f t="shared" si="253"/>
        <v/>
      </c>
      <c r="BM63" s="104" t="str">
        <f t="shared" si="254"/>
        <v/>
      </c>
      <c r="BN63" s="104" t="str">
        <f t="shared" si="255"/>
        <v/>
      </c>
      <c r="BO63" s="104" t="str">
        <f t="shared" si="256"/>
        <v/>
      </c>
      <c r="BP63" s="105" t="str">
        <f t="shared" si="257"/>
        <v/>
      </c>
      <c r="BQ63" s="109" t="str">
        <f t="shared" si="258"/>
        <v/>
      </c>
      <c r="BR63" s="102"/>
      <c r="BS63" s="102"/>
      <c r="BT63" s="104" t="str">
        <f t="shared" si="259"/>
        <v/>
      </c>
      <c r="BU63" s="102"/>
      <c r="BV63" s="104" t="str">
        <f t="shared" si="260"/>
        <v/>
      </c>
      <c r="BW63" s="102"/>
      <c r="BX63" s="102"/>
      <c r="BY63" s="104" t="str">
        <f t="shared" si="261"/>
        <v/>
      </c>
      <c r="BZ63" s="102"/>
      <c r="CA63" s="104" t="str">
        <f t="shared" si="262"/>
        <v/>
      </c>
      <c r="CB63" s="102"/>
      <c r="CC63" s="102"/>
      <c r="CD63" s="104" t="str">
        <f t="shared" si="263"/>
        <v/>
      </c>
      <c r="CE63" s="102"/>
      <c r="CF63" s="104" t="str">
        <f t="shared" si="264"/>
        <v/>
      </c>
      <c r="CG63" s="102"/>
      <c r="CH63" s="102"/>
      <c r="CI63" s="104" t="str">
        <f t="shared" si="265"/>
        <v/>
      </c>
      <c r="CJ63" s="102"/>
      <c r="CK63" s="104" t="str">
        <f t="shared" si="266"/>
        <v/>
      </c>
      <c r="CL63" s="102"/>
      <c r="CM63" s="102"/>
      <c r="CN63" s="104" t="str">
        <f t="shared" si="267"/>
        <v/>
      </c>
      <c r="CO63" s="102"/>
      <c r="CP63" s="104" t="str">
        <f t="shared" si="268"/>
        <v/>
      </c>
      <c r="CQ63" s="104" t="str">
        <f t="shared" si="269"/>
        <v/>
      </c>
      <c r="CR63" s="104" t="str">
        <f t="shared" si="270"/>
        <v/>
      </c>
      <c r="CS63" s="104" t="str">
        <f t="shared" si="271"/>
        <v/>
      </c>
      <c r="CT63" s="104" t="str">
        <f t="shared" si="272"/>
        <v/>
      </c>
      <c r="CU63" s="104" t="str">
        <f t="shared" si="273"/>
        <v/>
      </c>
      <c r="CV63" s="105" t="str">
        <f t="shared" si="274"/>
        <v/>
      </c>
      <c r="CW63" s="109" t="str">
        <f t="shared" si="275"/>
        <v/>
      </c>
      <c r="CX63" s="102"/>
      <c r="CY63" s="102"/>
      <c r="CZ63" s="104" t="str">
        <f t="shared" si="276"/>
        <v/>
      </c>
      <c r="DA63" s="102"/>
      <c r="DB63" s="104" t="str">
        <f t="shared" si="277"/>
        <v/>
      </c>
      <c r="DC63" s="102"/>
      <c r="DD63" s="102"/>
      <c r="DE63" s="104" t="str">
        <f t="shared" si="278"/>
        <v/>
      </c>
      <c r="DF63" s="102"/>
      <c r="DG63" s="104" t="str">
        <f t="shared" si="279"/>
        <v/>
      </c>
      <c r="DH63" s="102"/>
      <c r="DI63" s="102"/>
      <c r="DJ63" s="104" t="str">
        <f t="shared" si="280"/>
        <v/>
      </c>
      <c r="DK63" s="102"/>
      <c r="DL63" s="104" t="str">
        <f t="shared" si="281"/>
        <v/>
      </c>
      <c r="DM63" s="102"/>
      <c r="DN63" s="102"/>
      <c r="DO63" s="104" t="str">
        <f t="shared" si="282"/>
        <v/>
      </c>
      <c r="DP63" s="102"/>
      <c r="DQ63" s="104" t="str">
        <f t="shared" si="283"/>
        <v/>
      </c>
      <c r="DR63" s="102"/>
      <c r="DS63" s="102"/>
      <c r="DT63" s="104" t="str">
        <f t="shared" si="284"/>
        <v/>
      </c>
      <c r="DU63" s="102"/>
      <c r="DV63" s="104" t="str">
        <f t="shared" si="285"/>
        <v/>
      </c>
      <c r="DW63" s="104" t="str">
        <f t="shared" si="286"/>
        <v/>
      </c>
      <c r="DX63" s="104" t="str">
        <f t="shared" si="287"/>
        <v/>
      </c>
      <c r="DY63" s="104" t="str">
        <f t="shared" si="288"/>
        <v/>
      </c>
      <c r="DZ63" s="104" t="str">
        <f t="shared" si="289"/>
        <v/>
      </c>
      <c r="EA63" s="104" t="str">
        <f t="shared" si="290"/>
        <v/>
      </c>
      <c r="EB63" s="105" t="str">
        <f t="shared" si="291"/>
        <v/>
      </c>
      <c r="EC63" s="109" t="str">
        <f t="shared" si="292"/>
        <v/>
      </c>
      <c r="ED63" s="102"/>
      <c r="EE63" s="102"/>
      <c r="EF63" s="104" t="str">
        <f t="shared" si="293"/>
        <v/>
      </c>
      <c r="EG63" s="102"/>
      <c r="EH63" s="104" t="str">
        <f t="shared" si="294"/>
        <v/>
      </c>
      <c r="EI63" s="102"/>
      <c r="EJ63" s="102"/>
      <c r="EK63" s="104" t="str">
        <f t="shared" si="295"/>
        <v/>
      </c>
      <c r="EL63" s="102"/>
      <c r="EM63" s="104" t="str">
        <f t="shared" si="296"/>
        <v/>
      </c>
      <c r="EN63" s="102"/>
      <c r="EO63" s="102"/>
      <c r="EP63" s="104" t="str">
        <f t="shared" si="297"/>
        <v/>
      </c>
      <c r="EQ63" s="102"/>
      <c r="ER63" s="104" t="str">
        <f t="shared" si="298"/>
        <v/>
      </c>
      <c r="ES63" s="102"/>
      <c r="ET63" s="102"/>
      <c r="EU63" s="104" t="str">
        <f t="shared" si="299"/>
        <v/>
      </c>
      <c r="EV63" s="102"/>
      <c r="EW63" s="104" t="str">
        <f t="shared" si="300"/>
        <v/>
      </c>
      <c r="EX63" s="102"/>
      <c r="EY63" s="102"/>
      <c r="EZ63" s="104" t="str">
        <f t="shared" si="301"/>
        <v/>
      </c>
      <c r="FA63" s="102"/>
      <c r="FB63" s="104" t="str">
        <f t="shared" si="302"/>
        <v/>
      </c>
      <c r="FC63" s="104" t="str">
        <f t="shared" si="303"/>
        <v/>
      </c>
      <c r="FD63" s="104" t="str">
        <f t="shared" si="304"/>
        <v/>
      </c>
      <c r="FE63" s="104" t="str">
        <f t="shared" si="305"/>
        <v/>
      </c>
      <c r="FF63" s="104" t="str">
        <f t="shared" si="306"/>
        <v/>
      </c>
      <c r="FG63" s="104" t="str">
        <f t="shared" si="307"/>
        <v/>
      </c>
      <c r="FH63" s="105" t="str">
        <f t="shared" si="308"/>
        <v/>
      </c>
      <c r="FI63" s="109" t="str">
        <f t="shared" si="309"/>
        <v/>
      </c>
      <c r="FJ63" s="102"/>
      <c r="FK63" s="102"/>
      <c r="FL63" s="104" t="str">
        <f t="shared" si="310"/>
        <v/>
      </c>
      <c r="FM63" s="102"/>
      <c r="FN63" s="104" t="str">
        <f t="shared" si="311"/>
        <v/>
      </c>
      <c r="FO63" s="102"/>
      <c r="FP63" s="102"/>
      <c r="FQ63" s="104" t="str">
        <f t="shared" si="312"/>
        <v/>
      </c>
      <c r="FR63" s="102"/>
      <c r="FS63" s="104" t="str">
        <f t="shared" si="313"/>
        <v/>
      </c>
      <c r="FT63" s="102"/>
      <c r="FU63" s="102"/>
      <c r="FV63" s="104" t="str">
        <f t="shared" si="314"/>
        <v/>
      </c>
      <c r="FW63" s="102"/>
      <c r="FX63" s="104" t="str">
        <f t="shared" si="315"/>
        <v/>
      </c>
      <c r="FY63" s="102"/>
      <c r="FZ63" s="102"/>
      <c r="GA63" s="104" t="str">
        <f t="shared" si="316"/>
        <v/>
      </c>
      <c r="GB63" s="102"/>
      <c r="GC63" s="104" t="str">
        <f t="shared" si="317"/>
        <v/>
      </c>
      <c r="GD63" s="102"/>
      <c r="GE63" s="102"/>
      <c r="GF63" s="104" t="str">
        <f t="shared" si="318"/>
        <v/>
      </c>
      <c r="GG63" s="102"/>
      <c r="GH63" s="104" t="str">
        <f t="shared" si="319"/>
        <v/>
      </c>
      <c r="GI63" s="104" t="str">
        <f t="shared" si="320"/>
        <v/>
      </c>
      <c r="GJ63" s="104" t="str">
        <f t="shared" si="321"/>
        <v/>
      </c>
      <c r="GK63" s="104" t="str">
        <f t="shared" si="322"/>
        <v/>
      </c>
      <c r="GL63" s="104" t="str">
        <f t="shared" si="323"/>
        <v/>
      </c>
      <c r="GM63" s="104" t="str">
        <f t="shared" si="324"/>
        <v/>
      </c>
      <c r="GN63" s="105" t="str">
        <f t="shared" si="325"/>
        <v/>
      </c>
      <c r="GO63" s="109" t="str">
        <f t="shared" si="326"/>
        <v/>
      </c>
      <c r="GP63" s="102"/>
      <c r="GQ63" s="102"/>
      <c r="GR63" s="104" t="str">
        <f t="shared" si="327"/>
        <v/>
      </c>
      <c r="GS63" s="102"/>
      <c r="GT63" s="104" t="str">
        <f t="shared" si="328"/>
        <v/>
      </c>
      <c r="GU63" s="102"/>
      <c r="GV63" s="102"/>
      <c r="GW63" s="104" t="str">
        <f t="shared" si="329"/>
        <v/>
      </c>
      <c r="GX63" s="102"/>
      <c r="GY63" s="104" t="str">
        <f t="shared" si="330"/>
        <v/>
      </c>
      <c r="GZ63" s="102"/>
      <c r="HA63" s="102"/>
      <c r="HB63" s="104" t="str">
        <f t="shared" si="331"/>
        <v/>
      </c>
      <c r="HC63" s="102"/>
      <c r="HD63" s="104" t="str">
        <f t="shared" si="332"/>
        <v/>
      </c>
      <c r="HE63" s="102"/>
      <c r="HF63" s="102"/>
      <c r="HG63" s="104" t="str">
        <f t="shared" si="333"/>
        <v/>
      </c>
      <c r="HH63" s="102"/>
      <c r="HI63" s="104" t="str">
        <f t="shared" si="334"/>
        <v/>
      </c>
      <c r="HJ63" s="102"/>
      <c r="HK63" s="102"/>
      <c r="HL63" s="104" t="str">
        <f t="shared" si="335"/>
        <v/>
      </c>
      <c r="HM63" s="102"/>
      <c r="HN63" s="104" t="str">
        <f t="shared" si="336"/>
        <v/>
      </c>
      <c r="HO63" s="104" t="str">
        <f t="shared" si="337"/>
        <v/>
      </c>
      <c r="HP63" s="104" t="str">
        <f t="shared" si="338"/>
        <v/>
      </c>
      <c r="HQ63" s="104" t="str">
        <f t="shared" si="339"/>
        <v/>
      </c>
      <c r="HR63" s="104" t="str">
        <f t="shared" si="340"/>
        <v/>
      </c>
      <c r="HS63" s="104" t="str">
        <f t="shared" si="341"/>
        <v/>
      </c>
      <c r="HT63" s="105" t="str">
        <f t="shared" si="342"/>
        <v/>
      </c>
      <c r="HU63" s="109" t="str">
        <f t="shared" si="343"/>
        <v/>
      </c>
      <c r="HV63" s="102"/>
      <c r="HW63" s="102"/>
      <c r="HX63" s="104" t="str">
        <f t="shared" si="344"/>
        <v/>
      </c>
      <c r="HY63" s="102"/>
      <c r="HZ63" s="104" t="str">
        <f t="shared" si="345"/>
        <v/>
      </c>
      <c r="IA63" s="102"/>
      <c r="IB63" s="102"/>
      <c r="IC63" s="104" t="str">
        <f t="shared" si="346"/>
        <v/>
      </c>
      <c r="ID63" s="102"/>
      <c r="IE63" s="104" t="str">
        <f t="shared" si="347"/>
        <v/>
      </c>
      <c r="IF63" s="102"/>
      <c r="IG63" s="102"/>
      <c r="IH63" s="104" t="str">
        <f t="shared" si="348"/>
        <v/>
      </c>
      <c r="II63" s="102"/>
      <c r="IJ63" s="104" t="str">
        <f t="shared" si="349"/>
        <v/>
      </c>
      <c r="IK63" s="102"/>
      <c r="IL63" s="102"/>
      <c r="IM63" s="104" t="str">
        <f t="shared" si="350"/>
        <v/>
      </c>
      <c r="IN63" s="102"/>
      <c r="IO63" s="104" t="str">
        <f t="shared" si="351"/>
        <v/>
      </c>
      <c r="IP63" s="102"/>
      <c r="IQ63" s="102"/>
      <c r="IR63" s="104" t="str">
        <f t="shared" si="352"/>
        <v/>
      </c>
      <c r="IS63" s="102"/>
      <c r="IT63" s="104" t="str">
        <f t="shared" si="353"/>
        <v/>
      </c>
      <c r="IU63" s="104" t="str">
        <f t="shared" si="354"/>
        <v/>
      </c>
      <c r="IV63" s="104" t="str">
        <f t="shared" si="355"/>
        <v/>
      </c>
      <c r="IW63" s="104" t="str">
        <f t="shared" si="356"/>
        <v/>
      </c>
      <c r="IX63" s="104" t="str">
        <f t="shared" si="357"/>
        <v/>
      </c>
      <c r="IY63" s="104" t="str">
        <f t="shared" si="358"/>
        <v/>
      </c>
      <c r="IZ63" s="105" t="str">
        <f t="shared" si="359"/>
        <v/>
      </c>
      <c r="JA63" s="109" t="str">
        <f t="shared" si="360"/>
        <v/>
      </c>
      <c r="JB63" s="102"/>
      <c r="JC63" s="102"/>
      <c r="JD63" s="104" t="str">
        <f t="shared" si="361"/>
        <v/>
      </c>
      <c r="JE63" s="102"/>
      <c r="JF63" s="104" t="str">
        <f t="shared" si="362"/>
        <v/>
      </c>
      <c r="JG63" s="102"/>
      <c r="JH63" s="102"/>
      <c r="JI63" s="104" t="str">
        <f t="shared" si="363"/>
        <v/>
      </c>
      <c r="JJ63" s="102"/>
      <c r="JK63" s="104" t="str">
        <f t="shared" si="364"/>
        <v/>
      </c>
      <c r="JL63" s="102"/>
      <c r="JM63" s="102"/>
      <c r="JN63" s="104" t="str">
        <f t="shared" si="365"/>
        <v/>
      </c>
      <c r="JO63" s="102"/>
      <c r="JP63" s="104" t="str">
        <f t="shared" si="366"/>
        <v/>
      </c>
      <c r="JQ63" s="102"/>
      <c r="JR63" s="102"/>
      <c r="JS63" s="104" t="str">
        <f t="shared" si="367"/>
        <v/>
      </c>
      <c r="JT63" s="102"/>
      <c r="JU63" s="104" t="str">
        <f t="shared" si="368"/>
        <v/>
      </c>
      <c r="JV63" s="102"/>
      <c r="JW63" s="102"/>
      <c r="JX63" s="104" t="str">
        <f t="shared" si="369"/>
        <v/>
      </c>
      <c r="JY63" s="102"/>
      <c r="JZ63" s="104" t="str">
        <f t="shared" si="370"/>
        <v/>
      </c>
      <c r="KA63" s="104" t="str">
        <f t="shared" si="371"/>
        <v/>
      </c>
      <c r="KB63" s="104" t="str">
        <f t="shared" si="372"/>
        <v/>
      </c>
      <c r="KC63" s="104" t="str">
        <f t="shared" si="373"/>
        <v/>
      </c>
      <c r="KD63" s="104" t="str">
        <f t="shared" si="374"/>
        <v/>
      </c>
      <c r="KE63" s="104" t="str">
        <f t="shared" si="375"/>
        <v/>
      </c>
      <c r="KF63" s="105" t="str">
        <f t="shared" si="376"/>
        <v/>
      </c>
      <c r="KG63" s="109" t="str">
        <f t="shared" si="377"/>
        <v/>
      </c>
      <c r="KH63" s="102"/>
      <c r="KI63" s="102"/>
      <c r="KJ63" s="104" t="str">
        <f t="shared" si="378"/>
        <v/>
      </c>
      <c r="KK63" s="102"/>
      <c r="KL63" s="104" t="str">
        <f t="shared" si="379"/>
        <v/>
      </c>
      <c r="KM63" s="102"/>
      <c r="KN63" s="102"/>
      <c r="KO63" s="104" t="str">
        <f t="shared" si="380"/>
        <v/>
      </c>
      <c r="KP63" s="102"/>
      <c r="KQ63" s="104" t="str">
        <f t="shared" si="381"/>
        <v/>
      </c>
      <c r="KR63" s="102"/>
      <c r="KS63" s="102"/>
      <c r="KT63" s="104" t="str">
        <f t="shared" si="382"/>
        <v/>
      </c>
      <c r="KU63" s="102"/>
      <c r="KV63" s="104" t="str">
        <f t="shared" si="383"/>
        <v/>
      </c>
      <c r="KW63" s="102"/>
      <c r="KX63" s="102"/>
      <c r="KY63" s="104" t="str">
        <f t="shared" si="384"/>
        <v/>
      </c>
      <c r="KZ63" s="102"/>
      <c r="LA63" s="104" t="str">
        <f t="shared" si="385"/>
        <v/>
      </c>
      <c r="LB63" s="102"/>
      <c r="LC63" s="102"/>
      <c r="LD63" s="104" t="str">
        <f t="shared" si="386"/>
        <v/>
      </c>
      <c r="LE63" s="102"/>
      <c r="LF63" s="104" t="str">
        <f t="shared" si="387"/>
        <v/>
      </c>
      <c r="LG63" s="104" t="str">
        <f t="shared" si="388"/>
        <v/>
      </c>
      <c r="LH63" s="104" t="str">
        <f t="shared" si="389"/>
        <v/>
      </c>
      <c r="LI63" s="104" t="str">
        <f t="shared" si="390"/>
        <v/>
      </c>
      <c r="LJ63" s="104" t="str">
        <f t="shared" si="391"/>
        <v/>
      </c>
      <c r="LK63" s="104" t="str">
        <f t="shared" si="392"/>
        <v/>
      </c>
      <c r="LL63" s="105" t="str">
        <f t="shared" si="393"/>
        <v/>
      </c>
      <c r="LM63" s="109" t="str">
        <f t="shared" si="394"/>
        <v/>
      </c>
      <c r="LN63" s="102"/>
      <c r="LO63" s="102"/>
      <c r="LP63" s="104" t="str">
        <f t="shared" si="395"/>
        <v/>
      </c>
      <c r="LQ63" s="102"/>
      <c r="LR63" s="104" t="str">
        <f t="shared" si="396"/>
        <v/>
      </c>
      <c r="LS63" s="102"/>
      <c r="LT63" s="102"/>
      <c r="LU63" s="104" t="str">
        <f t="shared" si="397"/>
        <v/>
      </c>
      <c r="LV63" s="102"/>
      <c r="LW63" s="104" t="str">
        <f t="shared" si="398"/>
        <v/>
      </c>
      <c r="LX63" s="102"/>
      <c r="LY63" s="102"/>
      <c r="LZ63" s="104" t="str">
        <f t="shared" si="399"/>
        <v/>
      </c>
      <c r="MA63" s="102"/>
      <c r="MB63" s="104" t="str">
        <f t="shared" si="400"/>
        <v/>
      </c>
      <c r="MC63" s="102"/>
      <c r="MD63" s="102"/>
      <c r="ME63" s="104" t="str">
        <f t="shared" si="401"/>
        <v/>
      </c>
      <c r="MF63" s="102"/>
      <c r="MG63" s="104" t="str">
        <f t="shared" si="402"/>
        <v/>
      </c>
      <c r="MH63" s="102"/>
      <c r="MI63" s="102"/>
      <c r="MJ63" s="104" t="str">
        <f t="shared" si="403"/>
        <v/>
      </c>
      <c r="MK63" s="102"/>
      <c r="ML63" s="104" t="str">
        <f t="shared" si="404"/>
        <v/>
      </c>
      <c r="MM63" s="104" t="str">
        <f t="shared" si="405"/>
        <v/>
      </c>
      <c r="MN63" s="104" t="str">
        <f t="shared" si="406"/>
        <v/>
      </c>
      <c r="MO63" s="104" t="str">
        <f t="shared" si="407"/>
        <v/>
      </c>
      <c r="MP63" s="104" t="str">
        <f t="shared" si="408"/>
        <v/>
      </c>
      <c r="MQ63" s="104" t="str">
        <f t="shared" si="409"/>
        <v/>
      </c>
      <c r="MR63" s="105" t="str">
        <f t="shared" si="410"/>
        <v/>
      </c>
      <c r="MS63" s="109" t="str">
        <f t="shared" si="411"/>
        <v/>
      </c>
      <c r="MT63" s="102"/>
      <c r="MU63" s="102"/>
      <c r="MV63" s="104" t="str">
        <f t="shared" si="412"/>
        <v/>
      </c>
      <c r="MW63" s="102"/>
      <c r="MX63" s="104" t="str">
        <f t="shared" si="413"/>
        <v/>
      </c>
      <c r="MY63" s="102"/>
      <c r="MZ63" s="102"/>
      <c r="NA63" s="104" t="str">
        <f t="shared" si="414"/>
        <v/>
      </c>
      <c r="NB63" s="102"/>
      <c r="NC63" s="104" t="str">
        <f t="shared" si="415"/>
        <v/>
      </c>
      <c r="ND63" s="102"/>
      <c r="NE63" s="102"/>
      <c r="NF63" s="104" t="str">
        <f t="shared" si="416"/>
        <v/>
      </c>
      <c r="NG63" s="102"/>
      <c r="NH63" s="104" t="str">
        <f t="shared" si="417"/>
        <v/>
      </c>
      <c r="NI63" s="102"/>
      <c r="NJ63" s="102"/>
      <c r="NK63" s="104" t="str">
        <f t="shared" si="418"/>
        <v/>
      </c>
      <c r="NL63" s="102"/>
      <c r="NM63" s="104" t="str">
        <f t="shared" si="419"/>
        <v/>
      </c>
      <c r="NN63" s="102"/>
      <c r="NO63" s="102"/>
      <c r="NP63" s="104" t="str">
        <f t="shared" si="420"/>
        <v/>
      </c>
      <c r="NQ63" s="102"/>
      <c r="NR63" s="104" t="str">
        <f t="shared" si="421"/>
        <v/>
      </c>
      <c r="NS63" s="104" t="str">
        <f t="shared" si="422"/>
        <v/>
      </c>
      <c r="NT63" s="104" t="str">
        <f t="shared" si="423"/>
        <v/>
      </c>
      <c r="NU63" s="104" t="str">
        <f t="shared" si="424"/>
        <v/>
      </c>
      <c r="NV63" s="104" t="str">
        <f t="shared" si="425"/>
        <v/>
      </c>
      <c r="NW63" s="104" t="str">
        <f t="shared" si="426"/>
        <v/>
      </c>
      <c r="NX63" s="105" t="str">
        <f t="shared" si="427"/>
        <v/>
      </c>
      <c r="NY63" s="109" t="str">
        <f t="shared" si="428"/>
        <v/>
      </c>
      <c r="OA63" s="104" t="str">
        <f t="shared" si="429"/>
        <v/>
      </c>
      <c r="OB63" s="104" t="str">
        <f t="shared" si="430"/>
        <v/>
      </c>
      <c r="OC63" s="104" t="str">
        <f t="shared" si="431"/>
        <v/>
      </c>
      <c r="OD63" s="104" t="str">
        <f t="shared" si="432"/>
        <v/>
      </c>
      <c r="OE63" s="104" t="str">
        <f t="shared" si="433"/>
        <v/>
      </c>
      <c r="OF63" s="104" t="str">
        <f t="shared" si="434"/>
        <v/>
      </c>
      <c r="OG63" s="104" t="str">
        <f t="shared" si="435"/>
        <v/>
      </c>
      <c r="OH63" s="104" t="str">
        <f t="shared" si="436"/>
        <v/>
      </c>
      <c r="OI63" s="104" t="str">
        <f t="shared" si="437"/>
        <v/>
      </c>
      <c r="OJ63" s="104" t="str">
        <f t="shared" si="438"/>
        <v/>
      </c>
      <c r="OK63" s="104" t="str">
        <f t="shared" si="439"/>
        <v/>
      </c>
      <c r="OL63" s="104" t="str">
        <f t="shared" si="440"/>
        <v/>
      </c>
      <c r="OM63" s="134"/>
      <c r="ON63" s="104" t="str">
        <f t="shared" si="441"/>
        <v/>
      </c>
      <c r="OO63" s="104" t="str">
        <f t="shared" si="442"/>
        <v/>
      </c>
      <c r="OP63" s="104" t="str">
        <f t="shared" si="443"/>
        <v/>
      </c>
      <c r="OQ63" s="104" t="str">
        <f t="shared" si="444"/>
        <v/>
      </c>
      <c r="OR63" s="105" t="str">
        <f t="shared" si="445"/>
        <v/>
      </c>
      <c r="OS63" s="105" t="str">
        <f t="shared" si="446"/>
        <v/>
      </c>
      <c r="OT63" s="134"/>
      <c r="OU63" s="109" t="str">
        <f t="shared" si="447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448"/>
        <v>45</v>
      </c>
      <c r="B64" s="195"/>
      <c r="C64" s="195"/>
      <c r="D64" s="195"/>
      <c r="E64" s="196"/>
      <c r="F64" s="102"/>
      <c r="G64" s="102"/>
      <c r="H64" s="104" t="str">
        <f t="shared" si="225"/>
        <v/>
      </c>
      <c r="I64" s="102"/>
      <c r="J64" s="104" t="str">
        <f t="shared" si="226"/>
        <v/>
      </c>
      <c r="K64" s="102"/>
      <c r="L64" s="102"/>
      <c r="M64" s="104" t="str">
        <f t="shared" si="227"/>
        <v/>
      </c>
      <c r="N64" s="102"/>
      <c r="O64" s="104" t="str">
        <f t="shared" si="228"/>
        <v/>
      </c>
      <c r="P64" s="102"/>
      <c r="Q64" s="102"/>
      <c r="R64" s="104" t="str">
        <f t="shared" si="229"/>
        <v/>
      </c>
      <c r="S64" s="102"/>
      <c r="T64" s="104" t="str">
        <f t="shared" si="230"/>
        <v/>
      </c>
      <c r="U64" s="102"/>
      <c r="V64" s="102"/>
      <c r="W64" s="104" t="str">
        <f t="shared" si="231"/>
        <v/>
      </c>
      <c r="X64" s="102"/>
      <c r="Y64" s="104" t="str">
        <f t="shared" si="232"/>
        <v/>
      </c>
      <c r="Z64" s="102"/>
      <c r="AA64" s="102"/>
      <c r="AB64" s="104" t="str">
        <f t="shared" si="233"/>
        <v/>
      </c>
      <c r="AC64" s="102"/>
      <c r="AD64" s="104" t="str">
        <f t="shared" si="234"/>
        <v/>
      </c>
      <c r="AE64" s="104" t="str">
        <f t="shared" si="235"/>
        <v/>
      </c>
      <c r="AF64" s="104" t="str">
        <f t="shared" si="236"/>
        <v/>
      </c>
      <c r="AG64" s="104" t="str">
        <f t="shared" si="237"/>
        <v/>
      </c>
      <c r="AH64" s="104" t="str">
        <f t="shared" si="238"/>
        <v/>
      </c>
      <c r="AI64" s="104" t="str">
        <f t="shared" si="239"/>
        <v/>
      </c>
      <c r="AJ64" s="105" t="str">
        <f t="shared" si="240"/>
        <v/>
      </c>
      <c r="AK64" s="109" t="str">
        <f t="shared" si="241"/>
        <v/>
      </c>
      <c r="AL64" s="102"/>
      <c r="AM64" s="102"/>
      <c r="AN64" s="104" t="str">
        <f t="shared" si="242"/>
        <v/>
      </c>
      <c r="AO64" s="102"/>
      <c r="AP64" s="104" t="str">
        <f t="shared" si="243"/>
        <v/>
      </c>
      <c r="AQ64" s="102"/>
      <c r="AR64" s="102"/>
      <c r="AS64" s="104" t="str">
        <f t="shared" si="244"/>
        <v/>
      </c>
      <c r="AT64" s="102"/>
      <c r="AU64" s="104" t="str">
        <f t="shared" si="245"/>
        <v/>
      </c>
      <c r="AV64" s="102"/>
      <c r="AW64" s="102"/>
      <c r="AX64" s="104" t="str">
        <f t="shared" si="246"/>
        <v/>
      </c>
      <c r="AY64" s="102"/>
      <c r="AZ64" s="104" t="str">
        <f t="shared" si="247"/>
        <v/>
      </c>
      <c r="BA64" s="102"/>
      <c r="BB64" s="102"/>
      <c r="BC64" s="104" t="str">
        <f t="shared" si="248"/>
        <v/>
      </c>
      <c r="BD64" s="102"/>
      <c r="BE64" s="104" t="str">
        <f t="shared" si="249"/>
        <v/>
      </c>
      <c r="BF64" s="102"/>
      <c r="BG64" s="102"/>
      <c r="BH64" s="104" t="str">
        <f t="shared" si="250"/>
        <v/>
      </c>
      <c r="BI64" s="102"/>
      <c r="BJ64" s="104" t="str">
        <f t="shared" si="251"/>
        <v/>
      </c>
      <c r="BK64" s="104" t="str">
        <f t="shared" si="252"/>
        <v/>
      </c>
      <c r="BL64" s="104" t="str">
        <f t="shared" si="253"/>
        <v/>
      </c>
      <c r="BM64" s="104" t="str">
        <f t="shared" si="254"/>
        <v/>
      </c>
      <c r="BN64" s="104" t="str">
        <f t="shared" si="255"/>
        <v/>
      </c>
      <c r="BO64" s="104" t="str">
        <f t="shared" si="256"/>
        <v/>
      </c>
      <c r="BP64" s="105" t="str">
        <f t="shared" si="257"/>
        <v/>
      </c>
      <c r="BQ64" s="109" t="str">
        <f t="shared" si="258"/>
        <v/>
      </c>
      <c r="BR64" s="102"/>
      <c r="BS64" s="102"/>
      <c r="BT64" s="104" t="str">
        <f t="shared" si="259"/>
        <v/>
      </c>
      <c r="BU64" s="102"/>
      <c r="BV64" s="104" t="str">
        <f t="shared" si="260"/>
        <v/>
      </c>
      <c r="BW64" s="102"/>
      <c r="BX64" s="102"/>
      <c r="BY64" s="104" t="str">
        <f t="shared" si="261"/>
        <v/>
      </c>
      <c r="BZ64" s="102"/>
      <c r="CA64" s="104" t="str">
        <f t="shared" si="262"/>
        <v/>
      </c>
      <c r="CB64" s="102"/>
      <c r="CC64" s="102"/>
      <c r="CD64" s="104" t="str">
        <f t="shared" si="263"/>
        <v/>
      </c>
      <c r="CE64" s="102"/>
      <c r="CF64" s="104" t="str">
        <f t="shared" si="264"/>
        <v/>
      </c>
      <c r="CG64" s="102"/>
      <c r="CH64" s="102"/>
      <c r="CI64" s="104" t="str">
        <f t="shared" si="265"/>
        <v/>
      </c>
      <c r="CJ64" s="102"/>
      <c r="CK64" s="104" t="str">
        <f t="shared" si="266"/>
        <v/>
      </c>
      <c r="CL64" s="102"/>
      <c r="CM64" s="102"/>
      <c r="CN64" s="104" t="str">
        <f t="shared" si="267"/>
        <v/>
      </c>
      <c r="CO64" s="102"/>
      <c r="CP64" s="104" t="str">
        <f t="shared" si="268"/>
        <v/>
      </c>
      <c r="CQ64" s="104" t="str">
        <f t="shared" si="269"/>
        <v/>
      </c>
      <c r="CR64" s="104" t="str">
        <f t="shared" si="270"/>
        <v/>
      </c>
      <c r="CS64" s="104" t="str">
        <f t="shared" si="271"/>
        <v/>
      </c>
      <c r="CT64" s="104" t="str">
        <f t="shared" si="272"/>
        <v/>
      </c>
      <c r="CU64" s="104" t="str">
        <f t="shared" si="273"/>
        <v/>
      </c>
      <c r="CV64" s="105" t="str">
        <f t="shared" si="274"/>
        <v/>
      </c>
      <c r="CW64" s="109" t="str">
        <f t="shared" si="275"/>
        <v/>
      </c>
      <c r="CX64" s="102"/>
      <c r="CY64" s="102"/>
      <c r="CZ64" s="104" t="str">
        <f t="shared" si="276"/>
        <v/>
      </c>
      <c r="DA64" s="102"/>
      <c r="DB64" s="104" t="str">
        <f t="shared" si="277"/>
        <v/>
      </c>
      <c r="DC64" s="102"/>
      <c r="DD64" s="102"/>
      <c r="DE64" s="104" t="str">
        <f t="shared" si="278"/>
        <v/>
      </c>
      <c r="DF64" s="102"/>
      <c r="DG64" s="104" t="str">
        <f t="shared" si="279"/>
        <v/>
      </c>
      <c r="DH64" s="102"/>
      <c r="DI64" s="102"/>
      <c r="DJ64" s="104" t="str">
        <f t="shared" si="280"/>
        <v/>
      </c>
      <c r="DK64" s="102"/>
      <c r="DL64" s="104" t="str">
        <f t="shared" si="281"/>
        <v/>
      </c>
      <c r="DM64" s="102"/>
      <c r="DN64" s="102"/>
      <c r="DO64" s="104" t="str">
        <f t="shared" si="282"/>
        <v/>
      </c>
      <c r="DP64" s="102"/>
      <c r="DQ64" s="104" t="str">
        <f t="shared" si="283"/>
        <v/>
      </c>
      <c r="DR64" s="102"/>
      <c r="DS64" s="102"/>
      <c r="DT64" s="104" t="str">
        <f t="shared" si="284"/>
        <v/>
      </c>
      <c r="DU64" s="102"/>
      <c r="DV64" s="104" t="str">
        <f t="shared" si="285"/>
        <v/>
      </c>
      <c r="DW64" s="104" t="str">
        <f t="shared" si="286"/>
        <v/>
      </c>
      <c r="DX64" s="104" t="str">
        <f t="shared" si="287"/>
        <v/>
      </c>
      <c r="DY64" s="104" t="str">
        <f t="shared" si="288"/>
        <v/>
      </c>
      <c r="DZ64" s="104" t="str">
        <f t="shared" si="289"/>
        <v/>
      </c>
      <c r="EA64" s="104" t="str">
        <f t="shared" si="290"/>
        <v/>
      </c>
      <c r="EB64" s="105" t="str">
        <f t="shared" si="291"/>
        <v/>
      </c>
      <c r="EC64" s="109" t="str">
        <f t="shared" si="292"/>
        <v/>
      </c>
      <c r="ED64" s="102"/>
      <c r="EE64" s="102"/>
      <c r="EF64" s="104" t="str">
        <f t="shared" si="293"/>
        <v/>
      </c>
      <c r="EG64" s="102"/>
      <c r="EH64" s="104" t="str">
        <f t="shared" si="294"/>
        <v/>
      </c>
      <c r="EI64" s="102"/>
      <c r="EJ64" s="102"/>
      <c r="EK64" s="104" t="str">
        <f t="shared" si="295"/>
        <v/>
      </c>
      <c r="EL64" s="102"/>
      <c r="EM64" s="104" t="str">
        <f t="shared" si="296"/>
        <v/>
      </c>
      <c r="EN64" s="102"/>
      <c r="EO64" s="102"/>
      <c r="EP64" s="104" t="str">
        <f t="shared" si="297"/>
        <v/>
      </c>
      <c r="EQ64" s="102"/>
      <c r="ER64" s="104" t="str">
        <f t="shared" si="298"/>
        <v/>
      </c>
      <c r="ES64" s="102"/>
      <c r="ET64" s="102"/>
      <c r="EU64" s="104" t="str">
        <f t="shared" si="299"/>
        <v/>
      </c>
      <c r="EV64" s="102"/>
      <c r="EW64" s="104" t="str">
        <f t="shared" si="300"/>
        <v/>
      </c>
      <c r="EX64" s="102"/>
      <c r="EY64" s="102"/>
      <c r="EZ64" s="104" t="str">
        <f t="shared" si="301"/>
        <v/>
      </c>
      <c r="FA64" s="102"/>
      <c r="FB64" s="104" t="str">
        <f t="shared" si="302"/>
        <v/>
      </c>
      <c r="FC64" s="104" t="str">
        <f t="shared" si="303"/>
        <v/>
      </c>
      <c r="FD64" s="104" t="str">
        <f t="shared" si="304"/>
        <v/>
      </c>
      <c r="FE64" s="104" t="str">
        <f t="shared" si="305"/>
        <v/>
      </c>
      <c r="FF64" s="104" t="str">
        <f t="shared" si="306"/>
        <v/>
      </c>
      <c r="FG64" s="104" t="str">
        <f t="shared" si="307"/>
        <v/>
      </c>
      <c r="FH64" s="105" t="str">
        <f t="shared" si="308"/>
        <v/>
      </c>
      <c r="FI64" s="109" t="str">
        <f t="shared" si="309"/>
        <v/>
      </c>
      <c r="FJ64" s="102"/>
      <c r="FK64" s="102"/>
      <c r="FL64" s="104" t="str">
        <f t="shared" si="310"/>
        <v/>
      </c>
      <c r="FM64" s="102"/>
      <c r="FN64" s="104" t="str">
        <f t="shared" si="311"/>
        <v/>
      </c>
      <c r="FO64" s="102"/>
      <c r="FP64" s="102"/>
      <c r="FQ64" s="104" t="str">
        <f t="shared" si="312"/>
        <v/>
      </c>
      <c r="FR64" s="102"/>
      <c r="FS64" s="104" t="str">
        <f t="shared" si="313"/>
        <v/>
      </c>
      <c r="FT64" s="102"/>
      <c r="FU64" s="102"/>
      <c r="FV64" s="104" t="str">
        <f t="shared" si="314"/>
        <v/>
      </c>
      <c r="FW64" s="102"/>
      <c r="FX64" s="104" t="str">
        <f t="shared" si="315"/>
        <v/>
      </c>
      <c r="FY64" s="102"/>
      <c r="FZ64" s="102"/>
      <c r="GA64" s="104" t="str">
        <f t="shared" si="316"/>
        <v/>
      </c>
      <c r="GB64" s="102"/>
      <c r="GC64" s="104" t="str">
        <f t="shared" si="317"/>
        <v/>
      </c>
      <c r="GD64" s="102"/>
      <c r="GE64" s="102"/>
      <c r="GF64" s="104" t="str">
        <f t="shared" si="318"/>
        <v/>
      </c>
      <c r="GG64" s="102"/>
      <c r="GH64" s="104" t="str">
        <f t="shared" si="319"/>
        <v/>
      </c>
      <c r="GI64" s="104" t="str">
        <f t="shared" si="320"/>
        <v/>
      </c>
      <c r="GJ64" s="104" t="str">
        <f t="shared" si="321"/>
        <v/>
      </c>
      <c r="GK64" s="104" t="str">
        <f t="shared" si="322"/>
        <v/>
      </c>
      <c r="GL64" s="104" t="str">
        <f t="shared" si="323"/>
        <v/>
      </c>
      <c r="GM64" s="104" t="str">
        <f t="shared" si="324"/>
        <v/>
      </c>
      <c r="GN64" s="105" t="str">
        <f t="shared" si="325"/>
        <v/>
      </c>
      <c r="GO64" s="109" t="str">
        <f t="shared" si="326"/>
        <v/>
      </c>
      <c r="GP64" s="102"/>
      <c r="GQ64" s="102"/>
      <c r="GR64" s="104" t="str">
        <f t="shared" si="327"/>
        <v/>
      </c>
      <c r="GS64" s="102"/>
      <c r="GT64" s="104" t="str">
        <f t="shared" si="328"/>
        <v/>
      </c>
      <c r="GU64" s="102"/>
      <c r="GV64" s="102"/>
      <c r="GW64" s="104" t="str">
        <f t="shared" si="329"/>
        <v/>
      </c>
      <c r="GX64" s="102"/>
      <c r="GY64" s="104" t="str">
        <f t="shared" si="330"/>
        <v/>
      </c>
      <c r="GZ64" s="102"/>
      <c r="HA64" s="102"/>
      <c r="HB64" s="104" t="str">
        <f t="shared" si="331"/>
        <v/>
      </c>
      <c r="HC64" s="102"/>
      <c r="HD64" s="104" t="str">
        <f t="shared" si="332"/>
        <v/>
      </c>
      <c r="HE64" s="102"/>
      <c r="HF64" s="102"/>
      <c r="HG64" s="104" t="str">
        <f t="shared" si="333"/>
        <v/>
      </c>
      <c r="HH64" s="102"/>
      <c r="HI64" s="104" t="str">
        <f t="shared" si="334"/>
        <v/>
      </c>
      <c r="HJ64" s="102"/>
      <c r="HK64" s="102"/>
      <c r="HL64" s="104" t="str">
        <f t="shared" si="335"/>
        <v/>
      </c>
      <c r="HM64" s="102"/>
      <c r="HN64" s="104" t="str">
        <f t="shared" si="336"/>
        <v/>
      </c>
      <c r="HO64" s="104" t="str">
        <f t="shared" si="337"/>
        <v/>
      </c>
      <c r="HP64" s="104" t="str">
        <f t="shared" si="338"/>
        <v/>
      </c>
      <c r="HQ64" s="104" t="str">
        <f t="shared" si="339"/>
        <v/>
      </c>
      <c r="HR64" s="104" t="str">
        <f t="shared" si="340"/>
        <v/>
      </c>
      <c r="HS64" s="104" t="str">
        <f t="shared" si="341"/>
        <v/>
      </c>
      <c r="HT64" s="105" t="str">
        <f t="shared" si="342"/>
        <v/>
      </c>
      <c r="HU64" s="109" t="str">
        <f t="shared" si="343"/>
        <v/>
      </c>
      <c r="HV64" s="102"/>
      <c r="HW64" s="102"/>
      <c r="HX64" s="104" t="str">
        <f t="shared" si="344"/>
        <v/>
      </c>
      <c r="HY64" s="102"/>
      <c r="HZ64" s="104" t="str">
        <f t="shared" si="345"/>
        <v/>
      </c>
      <c r="IA64" s="102"/>
      <c r="IB64" s="102"/>
      <c r="IC64" s="104" t="str">
        <f t="shared" si="346"/>
        <v/>
      </c>
      <c r="ID64" s="102"/>
      <c r="IE64" s="104" t="str">
        <f t="shared" si="347"/>
        <v/>
      </c>
      <c r="IF64" s="102"/>
      <c r="IG64" s="102"/>
      <c r="IH64" s="104" t="str">
        <f t="shared" si="348"/>
        <v/>
      </c>
      <c r="II64" s="102"/>
      <c r="IJ64" s="104" t="str">
        <f t="shared" si="349"/>
        <v/>
      </c>
      <c r="IK64" s="102"/>
      <c r="IL64" s="102"/>
      <c r="IM64" s="104" t="str">
        <f t="shared" si="350"/>
        <v/>
      </c>
      <c r="IN64" s="102"/>
      <c r="IO64" s="104" t="str">
        <f t="shared" si="351"/>
        <v/>
      </c>
      <c r="IP64" s="102"/>
      <c r="IQ64" s="102"/>
      <c r="IR64" s="104" t="str">
        <f t="shared" si="352"/>
        <v/>
      </c>
      <c r="IS64" s="102"/>
      <c r="IT64" s="104" t="str">
        <f t="shared" si="353"/>
        <v/>
      </c>
      <c r="IU64" s="104" t="str">
        <f t="shared" si="354"/>
        <v/>
      </c>
      <c r="IV64" s="104" t="str">
        <f t="shared" si="355"/>
        <v/>
      </c>
      <c r="IW64" s="104" t="str">
        <f t="shared" si="356"/>
        <v/>
      </c>
      <c r="IX64" s="104" t="str">
        <f t="shared" si="357"/>
        <v/>
      </c>
      <c r="IY64" s="104" t="str">
        <f t="shared" si="358"/>
        <v/>
      </c>
      <c r="IZ64" s="105" t="str">
        <f t="shared" si="359"/>
        <v/>
      </c>
      <c r="JA64" s="109" t="str">
        <f t="shared" si="360"/>
        <v/>
      </c>
      <c r="JB64" s="102"/>
      <c r="JC64" s="102"/>
      <c r="JD64" s="104" t="str">
        <f t="shared" si="361"/>
        <v/>
      </c>
      <c r="JE64" s="102"/>
      <c r="JF64" s="104" t="str">
        <f t="shared" si="362"/>
        <v/>
      </c>
      <c r="JG64" s="102"/>
      <c r="JH64" s="102"/>
      <c r="JI64" s="104" t="str">
        <f t="shared" si="363"/>
        <v/>
      </c>
      <c r="JJ64" s="102"/>
      <c r="JK64" s="104" t="str">
        <f t="shared" si="364"/>
        <v/>
      </c>
      <c r="JL64" s="102"/>
      <c r="JM64" s="102"/>
      <c r="JN64" s="104" t="str">
        <f t="shared" si="365"/>
        <v/>
      </c>
      <c r="JO64" s="102"/>
      <c r="JP64" s="104" t="str">
        <f t="shared" si="366"/>
        <v/>
      </c>
      <c r="JQ64" s="102"/>
      <c r="JR64" s="102"/>
      <c r="JS64" s="104" t="str">
        <f t="shared" si="367"/>
        <v/>
      </c>
      <c r="JT64" s="102"/>
      <c r="JU64" s="104" t="str">
        <f t="shared" si="368"/>
        <v/>
      </c>
      <c r="JV64" s="102"/>
      <c r="JW64" s="102"/>
      <c r="JX64" s="104" t="str">
        <f t="shared" si="369"/>
        <v/>
      </c>
      <c r="JY64" s="102"/>
      <c r="JZ64" s="104" t="str">
        <f t="shared" si="370"/>
        <v/>
      </c>
      <c r="KA64" s="104" t="str">
        <f t="shared" si="371"/>
        <v/>
      </c>
      <c r="KB64" s="104" t="str">
        <f t="shared" si="372"/>
        <v/>
      </c>
      <c r="KC64" s="104" t="str">
        <f t="shared" si="373"/>
        <v/>
      </c>
      <c r="KD64" s="104" t="str">
        <f t="shared" si="374"/>
        <v/>
      </c>
      <c r="KE64" s="104" t="str">
        <f t="shared" si="375"/>
        <v/>
      </c>
      <c r="KF64" s="105" t="str">
        <f t="shared" si="376"/>
        <v/>
      </c>
      <c r="KG64" s="109" t="str">
        <f t="shared" si="377"/>
        <v/>
      </c>
      <c r="KH64" s="102"/>
      <c r="KI64" s="102"/>
      <c r="KJ64" s="104" t="str">
        <f t="shared" si="378"/>
        <v/>
      </c>
      <c r="KK64" s="102"/>
      <c r="KL64" s="104" t="str">
        <f t="shared" si="379"/>
        <v/>
      </c>
      <c r="KM64" s="102"/>
      <c r="KN64" s="102"/>
      <c r="KO64" s="104" t="str">
        <f t="shared" si="380"/>
        <v/>
      </c>
      <c r="KP64" s="102"/>
      <c r="KQ64" s="104" t="str">
        <f t="shared" si="381"/>
        <v/>
      </c>
      <c r="KR64" s="102"/>
      <c r="KS64" s="102"/>
      <c r="KT64" s="104" t="str">
        <f t="shared" si="382"/>
        <v/>
      </c>
      <c r="KU64" s="102"/>
      <c r="KV64" s="104" t="str">
        <f t="shared" si="383"/>
        <v/>
      </c>
      <c r="KW64" s="102"/>
      <c r="KX64" s="102"/>
      <c r="KY64" s="104" t="str">
        <f t="shared" si="384"/>
        <v/>
      </c>
      <c r="KZ64" s="102"/>
      <c r="LA64" s="104" t="str">
        <f t="shared" si="385"/>
        <v/>
      </c>
      <c r="LB64" s="102"/>
      <c r="LC64" s="102"/>
      <c r="LD64" s="104" t="str">
        <f t="shared" si="386"/>
        <v/>
      </c>
      <c r="LE64" s="102"/>
      <c r="LF64" s="104" t="str">
        <f t="shared" si="387"/>
        <v/>
      </c>
      <c r="LG64" s="104" t="str">
        <f t="shared" si="388"/>
        <v/>
      </c>
      <c r="LH64" s="104" t="str">
        <f t="shared" si="389"/>
        <v/>
      </c>
      <c r="LI64" s="104" t="str">
        <f t="shared" si="390"/>
        <v/>
      </c>
      <c r="LJ64" s="104" t="str">
        <f t="shared" si="391"/>
        <v/>
      </c>
      <c r="LK64" s="104" t="str">
        <f t="shared" si="392"/>
        <v/>
      </c>
      <c r="LL64" s="105" t="str">
        <f t="shared" si="393"/>
        <v/>
      </c>
      <c r="LM64" s="109" t="str">
        <f t="shared" si="394"/>
        <v/>
      </c>
      <c r="LN64" s="102"/>
      <c r="LO64" s="102"/>
      <c r="LP64" s="104" t="str">
        <f t="shared" si="395"/>
        <v/>
      </c>
      <c r="LQ64" s="102"/>
      <c r="LR64" s="104" t="str">
        <f t="shared" si="396"/>
        <v/>
      </c>
      <c r="LS64" s="102"/>
      <c r="LT64" s="102"/>
      <c r="LU64" s="104" t="str">
        <f t="shared" si="397"/>
        <v/>
      </c>
      <c r="LV64" s="102"/>
      <c r="LW64" s="104" t="str">
        <f t="shared" si="398"/>
        <v/>
      </c>
      <c r="LX64" s="102"/>
      <c r="LY64" s="102"/>
      <c r="LZ64" s="104" t="str">
        <f t="shared" si="399"/>
        <v/>
      </c>
      <c r="MA64" s="102"/>
      <c r="MB64" s="104" t="str">
        <f t="shared" si="400"/>
        <v/>
      </c>
      <c r="MC64" s="102"/>
      <c r="MD64" s="102"/>
      <c r="ME64" s="104" t="str">
        <f t="shared" si="401"/>
        <v/>
      </c>
      <c r="MF64" s="102"/>
      <c r="MG64" s="104" t="str">
        <f t="shared" si="402"/>
        <v/>
      </c>
      <c r="MH64" s="102"/>
      <c r="MI64" s="102"/>
      <c r="MJ64" s="104" t="str">
        <f t="shared" si="403"/>
        <v/>
      </c>
      <c r="MK64" s="102"/>
      <c r="ML64" s="104" t="str">
        <f t="shared" si="404"/>
        <v/>
      </c>
      <c r="MM64" s="104" t="str">
        <f t="shared" si="405"/>
        <v/>
      </c>
      <c r="MN64" s="104" t="str">
        <f t="shared" si="406"/>
        <v/>
      </c>
      <c r="MO64" s="104" t="str">
        <f t="shared" si="407"/>
        <v/>
      </c>
      <c r="MP64" s="104" t="str">
        <f t="shared" si="408"/>
        <v/>
      </c>
      <c r="MQ64" s="104" t="str">
        <f t="shared" si="409"/>
        <v/>
      </c>
      <c r="MR64" s="105" t="str">
        <f t="shared" si="410"/>
        <v/>
      </c>
      <c r="MS64" s="109" t="str">
        <f t="shared" si="411"/>
        <v/>
      </c>
      <c r="MT64" s="102"/>
      <c r="MU64" s="102"/>
      <c r="MV64" s="104" t="str">
        <f t="shared" si="412"/>
        <v/>
      </c>
      <c r="MW64" s="102"/>
      <c r="MX64" s="104" t="str">
        <f t="shared" si="413"/>
        <v/>
      </c>
      <c r="MY64" s="102"/>
      <c r="MZ64" s="102"/>
      <c r="NA64" s="104" t="str">
        <f t="shared" si="414"/>
        <v/>
      </c>
      <c r="NB64" s="102"/>
      <c r="NC64" s="104" t="str">
        <f t="shared" si="415"/>
        <v/>
      </c>
      <c r="ND64" s="102"/>
      <c r="NE64" s="102"/>
      <c r="NF64" s="104" t="str">
        <f t="shared" si="416"/>
        <v/>
      </c>
      <c r="NG64" s="102"/>
      <c r="NH64" s="104" t="str">
        <f t="shared" si="417"/>
        <v/>
      </c>
      <c r="NI64" s="102"/>
      <c r="NJ64" s="102"/>
      <c r="NK64" s="104" t="str">
        <f t="shared" si="418"/>
        <v/>
      </c>
      <c r="NL64" s="102"/>
      <c r="NM64" s="104" t="str">
        <f t="shared" si="419"/>
        <v/>
      </c>
      <c r="NN64" s="102"/>
      <c r="NO64" s="102"/>
      <c r="NP64" s="104" t="str">
        <f t="shared" si="420"/>
        <v/>
      </c>
      <c r="NQ64" s="102"/>
      <c r="NR64" s="104" t="str">
        <f t="shared" si="421"/>
        <v/>
      </c>
      <c r="NS64" s="104" t="str">
        <f t="shared" si="422"/>
        <v/>
      </c>
      <c r="NT64" s="104" t="str">
        <f t="shared" si="423"/>
        <v/>
      </c>
      <c r="NU64" s="104" t="str">
        <f t="shared" si="424"/>
        <v/>
      </c>
      <c r="NV64" s="104" t="str">
        <f t="shared" si="425"/>
        <v/>
      </c>
      <c r="NW64" s="104" t="str">
        <f t="shared" si="426"/>
        <v/>
      </c>
      <c r="NX64" s="105" t="str">
        <f t="shared" si="427"/>
        <v/>
      </c>
      <c r="NY64" s="109" t="str">
        <f t="shared" si="428"/>
        <v/>
      </c>
      <c r="OA64" s="104" t="str">
        <f t="shared" si="429"/>
        <v/>
      </c>
      <c r="OB64" s="104" t="str">
        <f t="shared" si="430"/>
        <v/>
      </c>
      <c r="OC64" s="104" t="str">
        <f t="shared" si="431"/>
        <v/>
      </c>
      <c r="OD64" s="104" t="str">
        <f t="shared" si="432"/>
        <v/>
      </c>
      <c r="OE64" s="104" t="str">
        <f t="shared" si="433"/>
        <v/>
      </c>
      <c r="OF64" s="104" t="str">
        <f t="shared" si="434"/>
        <v/>
      </c>
      <c r="OG64" s="104" t="str">
        <f t="shared" si="435"/>
        <v/>
      </c>
      <c r="OH64" s="104" t="str">
        <f t="shared" si="436"/>
        <v/>
      </c>
      <c r="OI64" s="104" t="str">
        <f t="shared" si="437"/>
        <v/>
      </c>
      <c r="OJ64" s="104" t="str">
        <f t="shared" si="438"/>
        <v/>
      </c>
      <c r="OK64" s="104" t="str">
        <f t="shared" si="439"/>
        <v/>
      </c>
      <c r="OL64" s="104" t="str">
        <f t="shared" si="440"/>
        <v/>
      </c>
      <c r="OM64" s="134"/>
      <c r="ON64" s="104" t="str">
        <f t="shared" si="441"/>
        <v/>
      </c>
      <c r="OO64" s="104" t="str">
        <f t="shared" si="442"/>
        <v/>
      </c>
      <c r="OP64" s="104" t="str">
        <f t="shared" si="443"/>
        <v/>
      </c>
      <c r="OQ64" s="104" t="str">
        <f t="shared" si="444"/>
        <v/>
      </c>
      <c r="OR64" s="105" t="str">
        <f t="shared" si="445"/>
        <v/>
      </c>
      <c r="OS64" s="105" t="str">
        <f t="shared" si="446"/>
        <v/>
      </c>
      <c r="OT64" s="134"/>
      <c r="OU64" s="109" t="str">
        <f t="shared" si="447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448"/>
        <v>46</v>
      </c>
      <c r="B65" s="195"/>
      <c r="C65" s="195"/>
      <c r="D65" s="195"/>
      <c r="E65" s="196"/>
      <c r="F65" s="102"/>
      <c r="G65" s="102"/>
      <c r="H65" s="104" t="str">
        <f t="shared" si="225"/>
        <v/>
      </c>
      <c r="I65" s="102"/>
      <c r="J65" s="104" t="str">
        <f t="shared" si="226"/>
        <v/>
      </c>
      <c r="K65" s="102"/>
      <c r="L65" s="102"/>
      <c r="M65" s="104" t="str">
        <f t="shared" si="227"/>
        <v/>
      </c>
      <c r="N65" s="102"/>
      <c r="O65" s="104" t="str">
        <f t="shared" si="228"/>
        <v/>
      </c>
      <c r="P65" s="102"/>
      <c r="Q65" s="102"/>
      <c r="R65" s="104" t="str">
        <f t="shared" si="229"/>
        <v/>
      </c>
      <c r="S65" s="102"/>
      <c r="T65" s="104" t="str">
        <f t="shared" si="230"/>
        <v/>
      </c>
      <c r="U65" s="102"/>
      <c r="V65" s="102"/>
      <c r="W65" s="104" t="str">
        <f t="shared" si="231"/>
        <v/>
      </c>
      <c r="X65" s="102"/>
      <c r="Y65" s="104" t="str">
        <f t="shared" si="232"/>
        <v/>
      </c>
      <c r="Z65" s="102"/>
      <c r="AA65" s="102"/>
      <c r="AB65" s="104" t="str">
        <f t="shared" si="233"/>
        <v/>
      </c>
      <c r="AC65" s="102"/>
      <c r="AD65" s="104" t="str">
        <f t="shared" si="234"/>
        <v/>
      </c>
      <c r="AE65" s="104" t="str">
        <f t="shared" si="235"/>
        <v/>
      </c>
      <c r="AF65" s="104" t="str">
        <f t="shared" si="236"/>
        <v/>
      </c>
      <c r="AG65" s="104" t="str">
        <f t="shared" si="237"/>
        <v/>
      </c>
      <c r="AH65" s="104" t="str">
        <f t="shared" si="238"/>
        <v/>
      </c>
      <c r="AI65" s="104" t="str">
        <f t="shared" si="239"/>
        <v/>
      </c>
      <c r="AJ65" s="105" t="str">
        <f t="shared" si="240"/>
        <v/>
      </c>
      <c r="AK65" s="109" t="str">
        <f t="shared" si="241"/>
        <v/>
      </c>
      <c r="AL65" s="102"/>
      <c r="AM65" s="102"/>
      <c r="AN65" s="104" t="str">
        <f t="shared" si="242"/>
        <v/>
      </c>
      <c r="AO65" s="102"/>
      <c r="AP65" s="104" t="str">
        <f t="shared" si="243"/>
        <v/>
      </c>
      <c r="AQ65" s="102"/>
      <c r="AR65" s="102"/>
      <c r="AS65" s="104" t="str">
        <f t="shared" si="244"/>
        <v/>
      </c>
      <c r="AT65" s="102"/>
      <c r="AU65" s="104" t="str">
        <f t="shared" si="245"/>
        <v/>
      </c>
      <c r="AV65" s="102"/>
      <c r="AW65" s="102"/>
      <c r="AX65" s="104" t="str">
        <f t="shared" si="246"/>
        <v/>
      </c>
      <c r="AY65" s="102"/>
      <c r="AZ65" s="104" t="str">
        <f t="shared" si="247"/>
        <v/>
      </c>
      <c r="BA65" s="102"/>
      <c r="BB65" s="102"/>
      <c r="BC65" s="104" t="str">
        <f t="shared" si="248"/>
        <v/>
      </c>
      <c r="BD65" s="102"/>
      <c r="BE65" s="104" t="str">
        <f t="shared" si="249"/>
        <v/>
      </c>
      <c r="BF65" s="102"/>
      <c r="BG65" s="102"/>
      <c r="BH65" s="104" t="str">
        <f t="shared" si="250"/>
        <v/>
      </c>
      <c r="BI65" s="102"/>
      <c r="BJ65" s="104" t="str">
        <f t="shared" si="251"/>
        <v/>
      </c>
      <c r="BK65" s="104" t="str">
        <f t="shared" si="252"/>
        <v/>
      </c>
      <c r="BL65" s="104" t="str">
        <f t="shared" si="253"/>
        <v/>
      </c>
      <c r="BM65" s="104" t="str">
        <f t="shared" si="254"/>
        <v/>
      </c>
      <c r="BN65" s="104" t="str">
        <f t="shared" si="255"/>
        <v/>
      </c>
      <c r="BO65" s="104" t="str">
        <f t="shared" si="256"/>
        <v/>
      </c>
      <c r="BP65" s="105" t="str">
        <f t="shared" si="257"/>
        <v/>
      </c>
      <c r="BQ65" s="109" t="str">
        <f t="shared" si="258"/>
        <v/>
      </c>
      <c r="BR65" s="102"/>
      <c r="BS65" s="102"/>
      <c r="BT65" s="104" t="str">
        <f t="shared" si="259"/>
        <v/>
      </c>
      <c r="BU65" s="102"/>
      <c r="BV65" s="104" t="str">
        <f t="shared" si="260"/>
        <v/>
      </c>
      <c r="BW65" s="102"/>
      <c r="BX65" s="102"/>
      <c r="BY65" s="104" t="str">
        <f t="shared" si="261"/>
        <v/>
      </c>
      <c r="BZ65" s="102"/>
      <c r="CA65" s="104" t="str">
        <f t="shared" si="262"/>
        <v/>
      </c>
      <c r="CB65" s="102"/>
      <c r="CC65" s="102"/>
      <c r="CD65" s="104" t="str">
        <f t="shared" si="263"/>
        <v/>
      </c>
      <c r="CE65" s="102"/>
      <c r="CF65" s="104" t="str">
        <f t="shared" si="264"/>
        <v/>
      </c>
      <c r="CG65" s="102"/>
      <c r="CH65" s="102"/>
      <c r="CI65" s="104" t="str">
        <f t="shared" si="265"/>
        <v/>
      </c>
      <c r="CJ65" s="102"/>
      <c r="CK65" s="104" t="str">
        <f t="shared" si="266"/>
        <v/>
      </c>
      <c r="CL65" s="102"/>
      <c r="CM65" s="102"/>
      <c r="CN65" s="104" t="str">
        <f t="shared" si="267"/>
        <v/>
      </c>
      <c r="CO65" s="102"/>
      <c r="CP65" s="104" t="str">
        <f t="shared" si="268"/>
        <v/>
      </c>
      <c r="CQ65" s="104" t="str">
        <f t="shared" si="269"/>
        <v/>
      </c>
      <c r="CR65" s="104" t="str">
        <f t="shared" si="270"/>
        <v/>
      </c>
      <c r="CS65" s="104" t="str">
        <f t="shared" si="271"/>
        <v/>
      </c>
      <c r="CT65" s="104" t="str">
        <f t="shared" si="272"/>
        <v/>
      </c>
      <c r="CU65" s="104" t="str">
        <f t="shared" si="273"/>
        <v/>
      </c>
      <c r="CV65" s="105" t="str">
        <f t="shared" si="274"/>
        <v/>
      </c>
      <c r="CW65" s="109" t="str">
        <f t="shared" si="275"/>
        <v/>
      </c>
      <c r="CX65" s="102"/>
      <c r="CY65" s="102"/>
      <c r="CZ65" s="104" t="str">
        <f t="shared" si="276"/>
        <v/>
      </c>
      <c r="DA65" s="102"/>
      <c r="DB65" s="104" t="str">
        <f t="shared" si="277"/>
        <v/>
      </c>
      <c r="DC65" s="102"/>
      <c r="DD65" s="102"/>
      <c r="DE65" s="104" t="str">
        <f t="shared" si="278"/>
        <v/>
      </c>
      <c r="DF65" s="102"/>
      <c r="DG65" s="104" t="str">
        <f t="shared" si="279"/>
        <v/>
      </c>
      <c r="DH65" s="102"/>
      <c r="DI65" s="102"/>
      <c r="DJ65" s="104" t="str">
        <f t="shared" si="280"/>
        <v/>
      </c>
      <c r="DK65" s="102"/>
      <c r="DL65" s="104" t="str">
        <f t="shared" si="281"/>
        <v/>
      </c>
      <c r="DM65" s="102"/>
      <c r="DN65" s="102"/>
      <c r="DO65" s="104" t="str">
        <f t="shared" si="282"/>
        <v/>
      </c>
      <c r="DP65" s="102"/>
      <c r="DQ65" s="104" t="str">
        <f t="shared" si="283"/>
        <v/>
      </c>
      <c r="DR65" s="102"/>
      <c r="DS65" s="102"/>
      <c r="DT65" s="104" t="str">
        <f t="shared" si="284"/>
        <v/>
      </c>
      <c r="DU65" s="102"/>
      <c r="DV65" s="104" t="str">
        <f t="shared" si="285"/>
        <v/>
      </c>
      <c r="DW65" s="104" t="str">
        <f t="shared" si="286"/>
        <v/>
      </c>
      <c r="DX65" s="104" t="str">
        <f t="shared" si="287"/>
        <v/>
      </c>
      <c r="DY65" s="104" t="str">
        <f t="shared" si="288"/>
        <v/>
      </c>
      <c r="DZ65" s="104" t="str">
        <f t="shared" si="289"/>
        <v/>
      </c>
      <c r="EA65" s="104" t="str">
        <f t="shared" si="290"/>
        <v/>
      </c>
      <c r="EB65" s="105" t="str">
        <f t="shared" si="291"/>
        <v/>
      </c>
      <c r="EC65" s="109" t="str">
        <f t="shared" si="292"/>
        <v/>
      </c>
      <c r="ED65" s="102"/>
      <c r="EE65" s="102"/>
      <c r="EF65" s="104" t="str">
        <f t="shared" si="293"/>
        <v/>
      </c>
      <c r="EG65" s="102"/>
      <c r="EH65" s="104" t="str">
        <f t="shared" si="294"/>
        <v/>
      </c>
      <c r="EI65" s="102"/>
      <c r="EJ65" s="102"/>
      <c r="EK65" s="104" t="str">
        <f t="shared" si="295"/>
        <v/>
      </c>
      <c r="EL65" s="102"/>
      <c r="EM65" s="104" t="str">
        <f t="shared" si="296"/>
        <v/>
      </c>
      <c r="EN65" s="102"/>
      <c r="EO65" s="102"/>
      <c r="EP65" s="104" t="str">
        <f t="shared" si="297"/>
        <v/>
      </c>
      <c r="EQ65" s="102"/>
      <c r="ER65" s="104" t="str">
        <f t="shared" si="298"/>
        <v/>
      </c>
      <c r="ES65" s="102"/>
      <c r="ET65" s="102"/>
      <c r="EU65" s="104" t="str">
        <f t="shared" si="299"/>
        <v/>
      </c>
      <c r="EV65" s="102"/>
      <c r="EW65" s="104" t="str">
        <f t="shared" si="300"/>
        <v/>
      </c>
      <c r="EX65" s="102"/>
      <c r="EY65" s="102"/>
      <c r="EZ65" s="104" t="str">
        <f t="shared" si="301"/>
        <v/>
      </c>
      <c r="FA65" s="102"/>
      <c r="FB65" s="104" t="str">
        <f t="shared" si="302"/>
        <v/>
      </c>
      <c r="FC65" s="104" t="str">
        <f t="shared" si="303"/>
        <v/>
      </c>
      <c r="FD65" s="104" t="str">
        <f t="shared" si="304"/>
        <v/>
      </c>
      <c r="FE65" s="104" t="str">
        <f t="shared" si="305"/>
        <v/>
      </c>
      <c r="FF65" s="104" t="str">
        <f t="shared" si="306"/>
        <v/>
      </c>
      <c r="FG65" s="104" t="str">
        <f t="shared" si="307"/>
        <v/>
      </c>
      <c r="FH65" s="105" t="str">
        <f t="shared" si="308"/>
        <v/>
      </c>
      <c r="FI65" s="109" t="str">
        <f t="shared" si="309"/>
        <v/>
      </c>
      <c r="FJ65" s="102"/>
      <c r="FK65" s="102"/>
      <c r="FL65" s="104" t="str">
        <f t="shared" si="310"/>
        <v/>
      </c>
      <c r="FM65" s="102"/>
      <c r="FN65" s="104" t="str">
        <f t="shared" si="311"/>
        <v/>
      </c>
      <c r="FO65" s="102"/>
      <c r="FP65" s="102"/>
      <c r="FQ65" s="104" t="str">
        <f t="shared" si="312"/>
        <v/>
      </c>
      <c r="FR65" s="102"/>
      <c r="FS65" s="104" t="str">
        <f t="shared" si="313"/>
        <v/>
      </c>
      <c r="FT65" s="102"/>
      <c r="FU65" s="102"/>
      <c r="FV65" s="104" t="str">
        <f t="shared" si="314"/>
        <v/>
      </c>
      <c r="FW65" s="102"/>
      <c r="FX65" s="104" t="str">
        <f t="shared" si="315"/>
        <v/>
      </c>
      <c r="FY65" s="102"/>
      <c r="FZ65" s="102"/>
      <c r="GA65" s="104" t="str">
        <f t="shared" si="316"/>
        <v/>
      </c>
      <c r="GB65" s="102"/>
      <c r="GC65" s="104" t="str">
        <f t="shared" si="317"/>
        <v/>
      </c>
      <c r="GD65" s="102"/>
      <c r="GE65" s="102"/>
      <c r="GF65" s="104" t="str">
        <f t="shared" si="318"/>
        <v/>
      </c>
      <c r="GG65" s="102"/>
      <c r="GH65" s="104" t="str">
        <f t="shared" si="319"/>
        <v/>
      </c>
      <c r="GI65" s="104" t="str">
        <f t="shared" si="320"/>
        <v/>
      </c>
      <c r="GJ65" s="104" t="str">
        <f t="shared" si="321"/>
        <v/>
      </c>
      <c r="GK65" s="104" t="str">
        <f t="shared" si="322"/>
        <v/>
      </c>
      <c r="GL65" s="104" t="str">
        <f t="shared" si="323"/>
        <v/>
      </c>
      <c r="GM65" s="104" t="str">
        <f t="shared" si="324"/>
        <v/>
      </c>
      <c r="GN65" s="105" t="str">
        <f t="shared" si="325"/>
        <v/>
      </c>
      <c r="GO65" s="109" t="str">
        <f t="shared" si="326"/>
        <v/>
      </c>
      <c r="GP65" s="102"/>
      <c r="GQ65" s="102"/>
      <c r="GR65" s="104" t="str">
        <f t="shared" si="327"/>
        <v/>
      </c>
      <c r="GS65" s="102"/>
      <c r="GT65" s="104" t="str">
        <f t="shared" si="328"/>
        <v/>
      </c>
      <c r="GU65" s="102"/>
      <c r="GV65" s="102"/>
      <c r="GW65" s="104" t="str">
        <f t="shared" si="329"/>
        <v/>
      </c>
      <c r="GX65" s="102"/>
      <c r="GY65" s="104" t="str">
        <f t="shared" si="330"/>
        <v/>
      </c>
      <c r="GZ65" s="102"/>
      <c r="HA65" s="102"/>
      <c r="HB65" s="104" t="str">
        <f t="shared" si="331"/>
        <v/>
      </c>
      <c r="HC65" s="102"/>
      <c r="HD65" s="104" t="str">
        <f t="shared" si="332"/>
        <v/>
      </c>
      <c r="HE65" s="102"/>
      <c r="HF65" s="102"/>
      <c r="HG65" s="104" t="str">
        <f t="shared" si="333"/>
        <v/>
      </c>
      <c r="HH65" s="102"/>
      <c r="HI65" s="104" t="str">
        <f t="shared" si="334"/>
        <v/>
      </c>
      <c r="HJ65" s="102"/>
      <c r="HK65" s="102"/>
      <c r="HL65" s="104" t="str">
        <f t="shared" si="335"/>
        <v/>
      </c>
      <c r="HM65" s="102"/>
      <c r="HN65" s="104" t="str">
        <f t="shared" si="336"/>
        <v/>
      </c>
      <c r="HO65" s="104" t="str">
        <f t="shared" si="337"/>
        <v/>
      </c>
      <c r="HP65" s="104" t="str">
        <f t="shared" si="338"/>
        <v/>
      </c>
      <c r="HQ65" s="104" t="str">
        <f t="shared" si="339"/>
        <v/>
      </c>
      <c r="HR65" s="104" t="str">
        <f t="shared" si="340"/>
        <v/>
      </c>
      <c r="HS65" s="104" t="str">
        <f t="shared" si="341"/>
        <v/>
      </c>
      <c r="HT65" s="105" t="str">
        <f t="shared" si="342"/>
        <v/>
      </c>
      <c r="HU65" s="109" t="str">
        <f t="shared" si="343"/>
        <v/>
      </c>
      <c r="HV65" s="102"/>
      <c r="HW65" s="102"/>
      <c r="HX65" s="104" t="str">
        <f t="shared" si="344"/>
        <v/>
      </c>
      <c r="HY65" s="102"/>
      <c r="HZ65" s="104" t="str">
        <f t="shared" si="345"/>
        <v/>
      </c>
      <c r="IA65" s="102"/>
      <c r="IB65" s="102"/>
      <c r="IC65" s="104" t="str">
        <f t="shared" si="346"/>
        <v/>
      </c>
      <c r="ID65" s="102"/>
      <c r="IE65" s="104" t="str">
        <f t="shared" si="347"/>
        <v/>
      </c>
      <c r="IF65" s="102"/>
      <c r="IG65" s="102"/>
      <c r="IH65" s="104" t="str">
        <f t="shared" si="348"/>
        <v/>
      </c>
      <c r="II65" s="102"/>
      <c r="IJ65" s="104" t="str">
        <f t="shared" si="349"/>
        <v/>
      </c>
      <c r="IK65" s="102"/>
      <c r="IL65" s="102"/>
      <c r="IM65" s="104" t="str">
        <f t="shared" si="350"/>
        <v/>
      </c>
      <c r="IN65" s="102"/>
      <c r="IO65" s="104" t="str">
        <f t="shared" si="351"/>
        <v/>
      </c>
      <c r="IP65" s="102"/>
      <c r="IQ65" s="102"/>
      <c r="IR65" s="104" t="str">
        <f t="shared" si="352"/>
        <v/>
      </c>
      <c r="IS65" s="102"/>
      <c r="IT65" s="104" t="str">
        <f t="shared" si="353"/>
        <v/>
      </c>
      <c r="IU65" s="104" t="str">
        <f t="shared" si="354"/>
        <v/>
      </c>
      <c r="IV65" s="104" t="str">
        <f t="shared" si="355"/>
        <v/>
      </c>
      <c r="IW65" s="104" t="str">
        <f t="shared" si="356"/>
        <v/>
      </c>
      <c r="IX65" s="104" t="str">
        <f t="shared" si="357"/>
        <v/>
      </c>
      <c r="IY65" s="104" t="str">
        <f t="shared" si="358"/>
        <v/>
      </c>
      <c r="IZ65" s="105" t="str">
        <f t="shared" si="359"/>
        <v/>
      </c>
      <c r="JA65" s="109" t="str">
        <f t="shared" si="360"/>
        <v/>
      </c>
      <c r="JB65" s="102"/>
      <c r="JC65" s="102"/>
      <c r="JD65" s="104" t="str">
        <f t="shared" si="361"/>
        <v/>
      </c>
      <c r="JE65" s="102"/>
      <c r="JF65" s="104" t="str">
        <f t="shared" si="362"/>
        <v/>
      </c>
      <c r="JG65" s="102"/>
      <c r="JH65" s="102"/>
      <c r="JI65" s="104" t="str">
        <f t="shared" si="363"/>
        <v/>
      </c>
      <c r="JJ65" s="102"/>
      <c r="JK65" s="104" t="str">
        <f t="shared" si="364"/>
        <v/>
      </c>
      <c r="JL65" s="102"/>
      <c r="JM65" s="102"/>
      <c r="JN65" s="104" t="str">
        <f t="shared" si="365"/>
        <v/>
      </c>
      <c r="JO65" s="102"/>
      <c r="JP65" s="104" t="str">
        <f t="shared" si="366"/>
        <v/>
      </c>
      <c r="JQ65" s="102"/>
      <c r="JR65" s="102"/>
      <c r="JS65" s="104" t="str">
        <f t="shared" si="367"/>
        <v/>
      </c>
      <c r="JT65" s="102"/>
      <c r="JU65" s="104" t="str">
        <f t="shared" si="368"/>
        <v/>
      </c>
      <c r="JV65" s="102"/>
      <c r="JW65" s="102"/>
      <c r="JX65" s="104" t="str">
        <f t="shared" si="369"/>
        <v/>
      </c>
      <c r="JY65" s="102"/>
      <c r="JZ65" s="104" t="str">
        <f t="shared" si="370"/>
        <v/>
      </c>
      <c r="KA65" s="104" t="str">
        <f t="shared" si="371"/>
        <v/>
      </c>
      <c r="KB65" s="104" t="str">
        <f t="shared" si="372"/>
        <v/>
      </c>
      <c r="KC65" s="104" t="str">
        <f t="shared" si="373"/>
        <v/>
      </c>
      <c r="KD65" s="104" t="str">
        <f t="shared" si="374"/>
        <v/>
      </c>
      <c r="KE65" s="104" t="str">
        <f t="shared" si="375"/>
        <v/>
      </c>
      <c r="KF65" s="105" t="str">
        <f t="shared" si="376"/>
        <v/>
      </c>
      <c r="KG65" s="109" t="str">
        <f t="shared" si="377"/>
        <v/>
      </c>
      <c r="KH65" s="102"/>
      <c r="KI65" s="102"/>
      <c r="KJ65" s="104" t="str">
        <f t="shared" si="378"/>
        <v/>
      </c>
      <c r="KK65" s="102"/>
      <c r="KL65" s="104" t="str">
        <f t="shared" si="379"/>
        <v/>
      </c>
      <c r="KM65" s="102"/>
      <c r="KN65" s="102"/>
      <c r="KO65" s="104" t="str">
        <f t="shared" si="380"/>
        <v/>
      </c>
      <c r="KP65" s="102"/>
      <c r="KQ65" s="104" t="str">
        <f t="shared" si="381"/>
        <v/>
      </c>
      <c r="KR65" s="102"/>
      <c r="KS65" s="102"/>
      <c r="KT65" s="104" t="str">
        <f t="shared" si="382"/>
        <v/>
      </c>
      <c r="KU65" s="102"/>
      <c r="KV65" s="104" t="str">
        <f t="shared" si="383"/>
        <v/>
      </c>
      <c r="KW65" s="102"/>
      <c r="KX65" s="102"/>
      <c r="KY65" s="104" t="str">
        <f t="shared" si="384"/>
        <v/>
      </c>
      <c r="KZ65" s="102"/>
      <c r="LA65" s="104" t="str">
        <f t="shared" si="385"/>
        <v/>
      </c>
      <c r="LB65" s="102"/>
      <c r="LC65" s="102"/>
      <c r="LD65" s="104" t="str">
        <f t="shared" si="386"/>
        <v/>
      </c>
      <c r="LE65" s="102"/>
      <c r="LF65" s="104" t="str">
        <f t="shared" si="387"/>
        <v/>
      </c>
      <c r="LG65" s="104" t="str">
        <f t="shared" si="388"/>
        <v/>
      </c>
      <c r="LH65" s="104" t="str">
        <f t="shared" si="389"/>
        <v/>
      </c>
      <c r="LI65" s="104" t="str">
        <f t="shared" si="390"/>
        <v/>
      </c>
      <c r="LJ65" s="104" t="str">
        <f t="shared" si="391"/>
        <v/>
      </c>
      <c r="LK65" s="104" t="str">
        <f t="shared" si="392"/>
        <v/>
      </c>
      <c r="LL65" s="105" t="str">
        <f t="shared" si="393"/>
        <v/>
      </c>
      <c r="LM65" s="109" t="str">
        <f t="shared" si="394"/>
        <v/>
      </c>
      <c r="LN65" s="102"/>
      <c r="LO65" s="102"/>
      <c r="LP65" s="104" t="str">
        <f t="shared" si="395"/>
        <v/>
      </c>
      <c r="LQ65" s="102"/>
      <c r="LR65" s="104" t="str">
        <f t="shared" si="396"/>
        <v/>
      </c>
      <c r="LS65" s="102"/>
      <c r="LT65" s="102"/>
      <c r="LU65" s="104" t="str">
        <f t="shared" si="397"/>
        <v/>
      </c>
      <c r="LV65" s="102"/>
      <c r="LW65" s="104" t="str">
        <f t="shared" si="398"/>
        <v/>
      </c>
      <c r="LX65" s="102"/>
      <c r="LY65" s="102"/>
      <c r="LZ65" s="104" t="str">
        <f t="shared" si="399"/>
        <v/>
      </c>
      <c r="MA65" s="102"/>
      <c r="MB65" s="104" t="str">
        <f t="shared" si="400"/>
        <v/>
      </c>
      <c r="MC65" s="102"/>
      <c r="MD65" s="102"/>
      <c r="ME65" s="104" t="str">
        <f t="shared" si="401"/>
        <v/>
      </c>
      <c r="MF65" s="102"/>
      <c r="MG65" s="104" t="str">
        <f t="shared" si="402"/>
        <v/>
      </c>
      <c r="MH65" s="102"/>
      <c r="MI65" s="102"/>
      <c r="MJ65" s="104" t="str">
        <f t="shared" si="403"/>
        <v/>
      </c>
      <c r="MK65" s="102"/>
      <c r="ML65" s="104" t="str">
        <f t="shared" si="404"/>
        <v/>
      </c>
      <c r="MM65" s="104" t="str">
        <f t="shared" si="405"/>
        <v/>
      </c>
      <c r="MN65" s="104" t="str">
        <f t="shared" si="406"/>
        <v/>
      </c>
      <c r="MO65" s="104" t="str">
        <f t="shared" si="407"/>
        <v/>
      </c>
      <c r="MP65" s="104" t="str">
        <f t="shared" si="408"/>
        <v/>
      </c>
      <c r="MQ65" s="104" t="str">
        <f t="shared" si="409"/>
        <v/>
      </c>
      <c r="MR65" s="105" t="str">
        <f t="shared" si="410"/>
        <v/>
      </c>
      <c r="MS65" s="109" t="str">
        <f t="shared" si="411"/>
        <v/>
      </c>
      <c r="MT65" s="102"/>
      <c r="MU65" s="102"/>
      <c r="MV65" s="104" t="str">
        <f t="shared" si="412"/>
        <v/>
      </c>
      <c r="MW65" s="102"/>
      <c r="MX65" s="104" t="str">
        <f t="shared" si="413"/>
        <v/>
      </c>
      <c r="MY65" s="102"/>
      <c r="MZ65" s="102"/>
      <c r="NA65" s="104" t="str">
        <f t="shared" si="414"/>
        <v/>
      </c>
      <c r="NB65" s="102"/>
      <c r="NC65" s="104" t="str">
        <f t="shared" si="415"/>
        <v/>
      </c>
      <c r="ND65" s="102"/>
      <c r="NE65" s="102"/>
      <c r="NF65" s="104" t="str">
        <f t="shared" si="416"/>
        <v/>
      </c>
      <c r="NG65" s="102"/>
      <c r="NH65" s="104" t="str">
        <f t="shared" si="417"/>
        <v/>
      </c>
      <c r="NI65" s="102"/>
      <c r="NJ65" s="102"/>
      <c r="NK65" s="104" t="str">
        <f t="shared" si="418"/>
        <v/>
      </c>
      <c r="NL65" s="102"/>
      <c r="NM65" s="104" t="str">
        <f t="shared" si="419"/>
        <v/>
      </c>
      <c r="NN65" s="102"/>
      <c r="NO65" s="102"/>
      <c r="NP65" s="104" t="str">
        <f t="shared" si="420"/>
        <v/>
      </c>
      <c r="NQ65" s="102"/>
      <c r="NR65" s="104" t="str">
        <f t="shared" si="421"/>
        <v/>
      </c>
      <c r="NS65" s="104" t="str">
        <f t="shared" si="422"/>
        <v/>
      </c>
      <c r="NT65" s="104" t="str">
        <f t="shared" si="423"/>
        <v/>
      </c>
      <c r="NU65" s="104" t="str">
        <f t="shared" si="424"/>
        <v/>
      </c>
      <c r="NV65" s="104" t="str">
        <f t="shared" si="425"/>
        <v/>
      </c>
      <c r="NW65" s="104" t="str">
        <f t="shared" si="426"/>
        <v/>
      </c>
      <c r="NX65" s="105" t="str">
        <f t="shared" si="427"/>
        <v/>
      </c>
      <c r="NY65" s="109" t="str">
        <f t="shared" si="428"/>
        <v/>
      </c>
      <c r="OA65" s="104" t="str">
        <f t="shared" si="429"/>
        <v/>
      </c>
      <c r="OB65" s="104" t="str">
        <f t="shared" si="430"/>
        <v/>
      </c>
      <c r="OC65" s="104" t="str">
        <f t="shared" si="431"/>
        <v/>
      </c>
      <c r="OD65" s="104" t="str">
        <f t="shared" si="432"/>
        <v/>
      </c>
      <c r="OE65" s="104" t="str">
        <f t="shared" si="433"/>
        <v/>
      </c>
      <c r="OF65" s="104" t="str">
        <f t="shared" si="434"/>
        <v/>
      </c>
      <c r="OG65" s="104" t="str">
        <f t="shared" si="435"/>
        <v/>
      </c>
      <c r="OH65" s="104" t="str">
        <f t="shared" si="436"/>
        <v/>
      </c>
      <c r="OI65" s="104" t="str">
        <f t="shared" si="437"/>
        <v/>
      </c>
      <c r="OJ65" s="104" t="str">
        <f t="shared" si="438"/>
        <v/>
      </c>
      <c r="OK65" s="104" t="str">
        <f t="shared" si="439"/>
        <v/>
      </c>
      <c r="OL65" s="104" t="str">
        <f t="shared" si="440"/>
        <v/>
      </c>
      <c r="OM65" s="134"/>
      <c r="ON65" s="104" t="str">
        <f t="shared" si="441"/>
        <v/>
      </c>
      <c r="OO65" s="104" t="str">
        <f t="shared" si="442"/>
        <v/>
      </c>
      <c r="OP65" s="104" t="str">
        <f t="shared" si="443"/>
        <v/>
      </c>
      <c r="OQ65" s="104" t="str">
        <f t="shared" si="444"/>
        <v/>
      </c>
      <c r="OR65" s="105" t="str">
        <f t="shared" si="445"/>
        <v/>
      </c>
      <c r="OS65" s="105" t="str">
        <f t="shared" si="446"/>
        <v/>
      </c>
      <c r="OT65" s="134"/>
      <c r="OU65" s="109" t="str">
        <f t="shared" si="447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448"/>
        <v>47</v>
      </c>
      <c r="B66" s="195"/>
      <c r="C66" s="195"/>
      <c r="D66" s="195"/>
      <c r="E66" s="196"/>
      <c r="F66" s="102"/>
      <c r="G66" s="102"/>
      <c r="H66" s="104" t="str">
        <f t="shared" si="225"/>
        <v/>
      </c>
      <c r="I66" s="102"/>
      <c r="J66" s="104" t="str">
        <f t="shared" si="226"/>
        <v/>
      </c>
      <c r="K66" s="102"/>
      <c r="L66" s="102"/>
      <c r="M66" s="104" t="str">
        <f t="shared" si="227"/>
        <v/>
      </c>
      <c r="N66" s="102"/>
      <c r="O66" s="104" t="str">
        <f t="shared" si="228"/>
        <v/>
      </c>
      <c r="P66" s="102"/>
      <c r="Q66" s="102"/>
      <c r="R66" s="104" t="str">
        <f t="shared" si="229"/>
        <v/>
      </c>
      <c r="S66" s="102"/>
      <c r="T66" s="104" t="str">
        <f t="shared" si="230"/>
        <v/>
      </c>
      <c r="U66" s="102"/>
      <c r="V66" s="102"/>
      <c r="W66" s="104" t="str">
        <f t="shared" si="231"/>
        <v/>
      </c>
      <c r="X66" s="102"/>
      <c r="Y66" s="104" t="str">
        <f t="shared" si="232"/>
        <v/>
      </c>
      <c r="Z66" s="102"/>
      <c r="AA66" s="102"/>
      <c r="AB66" s="104" t="str">
        <f t="shared" si="233"/>
        <v/>
      </c>
      <c r="AC66" s="102"/>
      <c r="AD66" s="104" t="str">
        <f t="shared" si="234"/>
        <v/>
      </c>
      <c r="AE66" s="104" t="str">
        <f t="shared" si="235"/>
        <v/>
      </c>
      <c r="AF66" s="104" t="str">
        <f t="shared" si="236"/>
        <v/>
      </c>
      <c r="AG66" s="104" t="str">
        <f t="shared" si="237"/>
        <v/>
      </c>
      <c r="AH66" s="104" t="str">
        <f t="shared" si="238"/>
        <v/>
      </c>
      <c r="AI66" s="104" t="str">
        <f t="shared" si="239"/>
        <v/>
      </c>
      <c r="AJ66" s="105" t="str">
        <f t="shared" si="240"/>
        <v/>
      </c>
      <c r="AK66" s="109" t="str">
        <f t="shared" si="241"/>
        <v/>
      </c>
      <c r="AL66" s="102"/>
      <c r="AM66" s="102"/>
      <c r="AN66" s="104" t="str">
        <f t="shared" si="242"/>
        <v/>
      </c>
      <c r="AO66" s="102"/>
      <c r="AP66" s="104" t="str">
        <f t="shared" si="243"/>
        <v/>
      </c>
      <c r="AQ66" s="102"/>
      <c r="AR66" s="102"/>
      <c r="AS66" s="104" t="str">
        <f t="shared" si="244"/>
        <v/>
      </c>
      <c r="AT66" s="102"/>
      <c r="AU66" s="104" t="str">
        <f t="shared" si="245"/>
        <v/>
      </c>
      <c r="AV66" s="102"/>
      <c r="AW66" s="102"/>
      <c r="AX66" s="104" t="str">
        <f t="shared" si="246"/>
        <v/>
      </c>
      <c r="AY66" s="102"/>
      <c r="AZ66" s="104" t="str">
        <f t="shared" si="247"/>
        <v/>
      </c>
      <c r="BA66" s="102"/>
      <c r="BB66" s="102"/>
      <c r="BC66" s="104" t="str">
        <f t="shared" si="248"/>
        <v/>
      </c>
      <c r="BD66" s="102"/>
      <c r="BE66" s="104" t="str">
        <f t="shared" si="249"/>
        <v/>
      </c>
      <c r="BF66" s="102"/>
      <c r="BG66" s="102"/>
      <c r="BH66" s="104" t="str">
        <f t="shared" si="250"/>
        <v/>
      </c>
      <c r="BI66" s="102"/>
      <c r="BJ66" s="104" t="str">
        <f t="shared" si="251"/>
        <v/>
      </c>
      <c r="BK66" s="104" t="str">
        <f t="shared" si="252"/>
        <v/>
      </c>
      <c r="BL66" s="104" t="str">
        <f t="shared" si="253"/>
        <v/>
      </c>
      <c r="BM66" s="104" t="str">
        <f t="shared" si="254"/>
        <v/>
      </c>
      <c r="BN66" s="104" t="str">
        <f t="shared" si="255"/>
        <v/>
      </c>
      <c r="BO66" s="104" t="str">
        <f t="shared" si="256"/>
        <v/>
      </c>
      <c r="BP66" s="105" t="str">
        <f t="shared" si="257"/>
        <v/>
      </c>
      <c r="BQ66" s="109" t="str">
        <f t="shared" si="258"/>
        <v/>
      </c>
      <c r="BR66" s="102"/>
      <c r="BS66" s="102"/>
      <c r="BT66" s="104" t="str">
        <f t="shared" si="259"/>
        <v/>
      </c>
      <c r="BU66" s="102"/>
      <c r="BV66" s="104" t="str">
        <f t="shared" si="260"/>
        <v/>
      </c>
      <c r="BW66" s="102"/>
      <c r="BX66" s="102"/>
      <c r="BY66" s="104" t="str">
        <f t="shared" si="261"/>
        <v/>
      </c>
      <c r="BZ66" s="102"/>
      <c r="CA66" s="104" t="str">
        <f t="shared" si="262"/>
        <v/>
      </c>
      <c r="CB66" s="102"/>
      <c r="CC66" s="102"/>
      <c r="CD66" s="104" t="str">
        <f t="shared" si="263"/>
        <v/>
      </c>
      <c r="CE66" s="102"/>
      <c r="CF66" s="104" t="str">
        <f t="shared" si="264"/>
        <v/>
      </c>
      <c r="CG66" s="102"/>
      <c r="CH66" s="102"/>
      <c r="CI66" s="104" t="str">
        <f t="shared" si="265"/>
        <v/>
      </c>
      <c r="CJ66" s="102"/>
      <c r="CK66" s="104" t="str">
        <f t="shared" si="266"/>
        <v/>
      </c>
      <c r="CL66" s="102"/>
      <c r="CM66" s="102"/>
      <c r="CN66" s="104" t="str">
        <f t="shared" si="267"/>
        <v/>
      </c>
      <c r="CO66" s="102"/>
      <c r="CP66" s="104" t="str">
        <f t="shared" si="268"/>
        <v/>
      </c>
      <c r="CQ66" s="104" t="str">
        <f t="shared" si="269"/>
        <v/>
      </c>
      <c r="CR66" s="104" t="str">
        <f t="shared" si="270"/>
        <v/>
      </c>
      <c r="CS66" s="104" t="str">
        <f t="shared" si="271"/>
        <v/>
      </c>
      <c r="CT66" s="104" t="str">
        <f t="shared" si="272"/>
        <v/>
      </c>
      <c r="CU66" s="104" t="str">
        <f t="shared" si="273"/>
        <v/>
      </c>
      <c r="CV66" s="105" t="str">
        <f t="shared" si="274"/>
        <v/>
      </c>
      <c r="CW66" s="109" t="str">
        <f t="shared" si="275"/>
        <v/>
      </c>
      <c r="CX66" s="102"/>
      <c r="CY66" s="102"/>
      <c r="CZ66" s="104" t="str">
        <f t="shared" si="276"/>
        <v/>
      </c>
      <c r="DA66" s="102"/>
      <c r="DB66" s="104" t="str">
        <f t="shared" si="277"/>
        <v/>
      </c>
      <c r="DC66" s="102"/>
      <c r="DD66" s="102"/>
      <c r="DE66" s="104" t="str">
        <f t="shared" si="278"/>
        <v/>
      </c>
      <c r="DF66" s="102"/>
      <c r="DG66" s="104" t="str">
        <f t="shared" si="279"/>
        <v/>
      </c>
      <c r="DH66" s="102"/>
      <c r="DI66" s="102"/>
      <c r="DJ66" s="104" t="str">
        <f t="shared" si="280"/>
        <v/>
      </c>
      <c r="DK66" s="102"/>
      <c r="DL66" s="104" t="str">
        <f t="shared" si="281"/>
        <v/>
      </c>
      <c r="DM66" s="102"/>
      <c r="DN66" s="102"/>
      <c r="DO66" s="104" t="str">
        <f t="shared" si="282"/>
        <v/>
      </c>
      <c r="DP66" s="102"/>
      <c r="DQ66" s="104" t="str">
        <f t="shared" si="283"/>
        <v/>
      </c>
      <c r="DR66" s="102"/>
      <c r="DS66" s="102"/>
      <c r="DT66" s="104" t="str">
        <f t="shared" si="284"/>
        <v/>
      </c>
      <c r="DU66" s="102"/>
      <c r="DV66" s="104" t="str">
        <f t="shared" si="285"/>
        <v/>
      </c>
      <c r="DW66" s="104" t="str">
        <f t="shared" si="286"/>
        <v/>
      </c>
      <c r="DX66" s="104" t="str">
        <f t="shared" si="287"/>
        <v/>
      </c>
      <c r="DY66" s="104" t="str">
        <f t="shared" si="288"/>
        <v/>
      </c>
      <c r="DZ66" s="104" t="str">
        <f t="shared" si="289"/>
        <v/>
      </c>
      <c r="EA66" s="104" t="str">
        <f t="shared" si="290"/>
        <v/>
      </c>
      <c r="EB66" s="105" t="str">
        <f t="shared" si="291"/>
        <v/>
      </c>
      <c r="EC66" s="109" t="str">
        <f t="shared" si="292"/>
        <v/>
      </c>
      <c r="ED66" s="102"/>
      <c r="EE66" s="102"/>
      <c r="EF66" s="104" t="str">
        <f t="shared" si="293"/>
        <v/>
      </c>
      <c r="EG66" s="102"/>
      <c r="EH66" s="104" t="str">
        <f t="shared" si="294"/>
        <v/>
      </c>
      <c r="EI66" s="102"/>
      <c r="EJ66" s="102"/>
      <c r="EK66" s="104" t="str">
        <f t="shared" si="295"/>
        <v/>
      </c>
      <c r="EL66" s="102"/>
      <c r="EM66" s="104" t="str">
        <f t="shared" si="296"/>
        <v/>
      </c>
      <c r="EN66" s="102"/>
      <c r="EO66" s="102"/>
      <c r="EP66" s="104" t="str">
        <f t="shared" si="297"/>
        <v/>
      </c>
      <c r="EQ66" s="102"/>
      <c r="ER66" s="104" t="str">
        <f t="shared" si="298"/>
        <v/>
      </c>
      <c r="ES66" s="102"/>
      <c r="ET66" s="102"/>
      <c r="EU66" s="104" t="str">
        <f t="shared" si="299"/>
        <v/>
      </c>
      <c r="EV66" s="102"/>
      <c r="EW66" s="104" t="str">
        <f t="shared" si="300"/>
        <v/>
      </c>
      <c r="EX66" s="102"/>
      <c r="EY66" s="102"/>
      <c r="EZ66" s="104" t="str">
        <f t="shared" si="301"/>
        <v/>
      </c>
      <c r="FA66" s="102"/>
      <c r="FB66" s="104" t="str">
        <f t="shared" si="302"/>
        <v/>
      </c>
      <c r="FC66" s="104" t="str">
        <f t="shared" si="303"/>
        <v/>
      </c>
      <c r="FD66" s="104" t="str">
        <f t="shared" si="304"/>
        <v/>
      </c>
      <c r="FE66" s="104" t="str">
        <f t="shared" si="305"/>
        <v/>
      </c>
      <c r="FF66" s="104" t="str">
        <f t="shared" si="306"/>
        <v/>
      </c>
      <c r="FG66" s="104" t="str">
        <f t="shared" si="307"/>
        <v/>
      </c>
      <c r="FH66" s="105" t="str">
        <f t="shared" si="308"/>
        <v/>
      </c>
      <c r="FI66" s="109" t="str">
        <f t="shared" si="309"/>
        <v/>
      </c>
      <c r="FJ66" s="102"/>
      <c r="FK66" s="102"/>
      <c r="FL66" s="104" t="str">
        <f t="shared" si="310"/>
        <v/>
      </c>
      <c r="FM66" s="102"/>
      <c r="FN66" s="104" t="str">
        <f t="shared" si="311"/>
        <v/>
      </c>
      <c r="FO66" s="102"/>
      <c r="FP66" s="102"/>
      <c r="FQ66" s="104" t="str">
        <f t="shared" si="312"/>
        <v/>
      </c>
      <c r="FR66" s="102"/>
      <c r="FS66" s="104" t="str">
        <f t="shared" si="313"/>
        <v/>
      </c>
      <c r="FT66" s="102"/>
      <c r="FU66" s="102"/>
      <c r="FV66" s="104" t="str">
        <f t="shared" si="314"/>
        <v/>
      </c>
      <c r="FW66" s="102"/>
      <c r="FX66" s="104" t="str">
        <f t="shared" si="315"/>
        <v/>
      </c>
      <c r="FY66" s="102"/>
      <c r="FZ66" s="102"/>
      <c r="GA66" s="104" t="str">
        <f t="shared" si="316"/>
        <v/>
      </c>
      <c r="GB66" s="102"/>
      <c r="GC66" s="104" t="str">
        <f t="shared" si="317"/>
        <v/>
      </c>
      <c r="GD66" s="102"/>
      <c r="GE66" s="102"/>
      <c r="GF66" s="104" t="str">
        <f t="shared" si="318"/>
        <v/>
      </c>
      <c r="GG66" s="102"/>
      <c r="GH66" s="104" t="str">
        <f t="shared" si="319"/>
        <v/>
      </c>
      <c r="GI66" s="104" t="str">
        <f t="shared" si="320"/>
        <v/>
      </c>
      <c r="GJ66" s="104" t="str">
        <f t="shared" si="321"/>
        <v/>
      </c>
      <c r="GK66" s="104" t="str">
        <f t="shared" si="322"/>
        <v/>
      </c>
      <c r="GL66" s="104" t="str">
        <f t="shared" si="323"/>
        <v/>
      </c>
      <c r="GM66" s="104" t="str">
        <f t="shared" si="324"/>
        <v/>
      </c>
      <c r="GN66" s="105" t="str">
        <f t="shared" si="325"/>
        <v/>
      </c>
      <c r="GO66" s="109" t="str">
        <f t="shared" si="326"/>
        <v/>
      </c>
      <c r="GP66" s="102"/>
      <c r="GQ66" s="102"/>
      <c r="GR66" s="104" t="str">
        <f t="shared" si="327"/>
        <v/>
      </c>
      <c r="GS66" s="102"/>
      <c r="GT66" s="104" t="str">
        <f t="shared" si="328"/>
        <v/>
      </c>
      <c r="GU66" s="102"/>
      <c r="GV66" s="102"/>
      <c r="GW66" s="104" t="str">
        <f t="shared" si="329"/>
        <v/>
      </c>
      <c r="GX66" s="102"/>
      <c r="GY66" s="104" t="str">
        <f t="shared" si="330"/>
        <v/>
      </c>
      <c r="GZ66" s="102"/>
      <c r="HA66" s="102"/>
      <c r="HB66" s="104" t="str">
        <f t="shared" si="331"/>
        <v/>
      </c>
      <c r="HC66" s="102"/>
      <c r="HD66" s="104" t="str">
        <f t="shared" si="332"/>
        <v/>
      </c>
      <c r="HE66" s="102"/>
      <c r="HF66" s="102"/>
      <c r="HG66" s="104" t="str">
        <f t="shared" si="333"/>
        <v/>
      </c>
      <c r="HH66" s="102"/>
      <c r="HI66" s="104" t="str">
        <f t="shared" si="334"/>
        <v/>
      </c>
      <c r="HJ66" s="102"/>
      <c r="HK66" s="102"/>
      <c r="HL66" s="104" t="str">
        <f t="shared" si="335"/>
        <v/>
      </c>
      <c r="HM66" s="102"/>
      <c r="HN66" s="104" t="str">
        <f t="shared" si="336"/>
        <v/>
      </c>
      <c r="HO66" s="104" t="str">
        <f t="shared" si="337"/>
        <v/>
      </c>
      <c r="HP66" s="104" t="str">
        <f t="shared" si="338"/>
        <v/>
      </c>
      <c r="HQ66" s="104" t="str">
        <f t="shared" si="339"/>
        <v/>
      </c>
      <c r="HR66" s="104" t="str">
        <f t="shared" si="340"/>
        <v/>
      </c>
      <c r="HS66" s="104" t="str">
        <f t="shared" si="341"/>
        <v/>
      </c>
      <c r="HT66" s="105" t="str">
        <f t="shared" si="342"/>
        <v/>
      </c>
      <c r="HU66" s="109" t="str">
        <f t="shared" si="343"/>
        <v/>
      </c>
      <c r="HV66" s="102"/>
      <c r="HW66" s="102"/>
      <c r="HX66" s="104" t="str">
        <f t="shared" si="344"/>
        <v/>
      </c>
      <c r="HY66" s="102"/>
      <c r="HZ66" s="104" t="str">
        <f t="shared" si="345"/>
        <v/>
      </c>
      <c r="IA66" s="102"/>
      <c r="IB66" s="102"/>
      <c r="IC66" s="104" t="str">
        <f t="shared" si="346"/>
        <v/>
      </c>
      <c r="ID66" s="102"/>
      <c r="IE66" s="104" t="str">
        <f t="shared" si="347"/>
        <v/>
      </c>
      <c r="IF66" s="102"/>
      <c r="IG66" s="102"/>
      <c r="IH66" s="104" t="str">
        <f t="shared" si="348"/>
        <v/>
      </c>
      <c r="II66" s="102"/>
      <c r="IJ66" s="104" t="str">
        <f t="shared" si="349"/>
        <v/>
      </c>
      <c r="IK66" s="102"/>
      <c r="IL66" s="102"/>
      <c r="IM66" s="104" t="str">
        <f t="shared" si="350"/>
        <v/>
      </c>
      <c r="IN66" s="102"/>
      <c r="IO66" s="104" t="str">
        <f t="shared" si="351"/>
        <v/>
      </c>
      <c r="IP66" s="102"/>
      <c r="IQ66" s="102"/>
      <c r="IR66" s="104" t="str">
        <f t="shared" si="352"/>
        <v/>
      </c>
      <c r="IS66" s="102"/>
      <c r="IT66" s="104" t="str">
        <f t="shared" si="353"/>
        <v/>
      </c>
      <c r="IU66" s="104" t="str">
        <f t="shared" si="354"/>
        <v/>
      </c>
      <c r="IV66" s="104" t="str">
        <f t="shared" si="355"/>
        <v/>
      </c>
      <c r="IW66" s="104" t="str">
        <f t="shared" si="356"/>
        <v/>
      </c>
      <c r="IX66" s="104" t="str">
        <f t="shared" si="357"/>
        <v/>
      </c>
      <c r="IY66" s="104" t="str">
        <f t="shared" si="358"/>
        <v/>
      </c>
      <c r="IZ66" s="105" t="str">
        <f t="shared" si="359"/>
        <v/>
      </c>
      <c r="JA66" s="109" t="str">
        <f t="shared" si="360"/>
        <v/>
      </c>
      <c r="JB66" s="102"/>
      <c r="JC66" s="102"/>
      <c r="JD66" s="104" t="str">
        <f t="shared" si="361"/>
        <v/>
      </c>
      <c r="JE66" s="102"/>
      <c r="JF66" s="104" t="str">
        <f t="shared" si="362"/>
        <v/>
      </c>
      <c r="JG66" s="102"/>
      <c r="JH66" s="102"/>
      <c r="JI66" s="104" t="str">
        <f t="shared" si="363"/>
        <v/>
      </c>
      <c r="JJ66" s="102"/>
      <c r="JK66" s="104" t="str">
        <f t="shared" si="364"/>
        <v/>
      </c>
      <c r="JL66" s="102"/>
      <c r="JM66" s="102"/>
      <c r="JN66" s="104" t="str">
        <f t="shared" si="365"/>
        <v/>
      </c>
      <c r="JO66" s="102"/>
      <c r="JP66" s="104" t="str">
        <f t="shared" si="366"/>
        <v/>
      </c>
      <c r="JQ66" s="102"/>
      <c r="JR66" s="102"/>
      <c r="JS66" s="104" t="str">
        <f t="shared" si="367"/>
        <v/>
      </c>
      <c r="JT66" s="102"/>
      <c r="JU66" s="104" t="str">
        <f t="shared" si="368"/>
        <v/>
      </c>
      <c r="JV66" s="102"/>
      <c r="JW66" s="102"/>
      <c r="JX66" s="104" t="str">
        <f t="shared" si="369"/>
        <v/>
      </c>
      <c r="JY66" s="102"/>
      <c r="JZ66" s="104" t="str">
        <f t="shared" si="370"/>
        <v/>
      </c>
      <c r="KA66" s="104" t="str">
        <f t="shared" si="371"/>
        <v/>
      </c>
      <c r="KB66" s="104" t="str">
        <f t="shared" si="372"/>
        <v/>
      </c>
      <c r="KC66" s="104" t="str">
        <f t="shared" si="373"/>
        <v/>
      </c>
      <c r="KD66" s="104" t="str">
        <f t="shared" si="374"/>
        <v/>
      </c>
      <c r="KE66" s="104" t="str">
        <f t="shared" si="375"/>
        <v/>
      </c>
      <c r="KF66" s="105" t="str">
        <f t="shared" si="376"/>
        <v/>
      </c>
      <c r="KG66" s="109" t="str">
        <f t="shared" si="377"/>
        <v/>
      </c>
      <c r="KH66" s="102"/>
      <c r="KI66" s="102"/>
      <c r="KJ66" s="104" t="str">
        <f t="shared" si="378"/>
        <v/>
      </c>
      <c r="KK66" s="102"/>
      <c r="KL66" s="104" t="str">
        <f t="shared" si="379"/>
        <v/>
      </c>
      <c r="KM66" s="102"/>
      <c r="KN66" s="102"/>
      <c r="KO66" s="104" t="str">
        <f t="shared" si="380"/>
        <v/>
      </c>
      <c r="KP66" s="102"/>
      <c r="KQ66" s="104" t="str">
        <f t="shared" si="381"/>
        <v/>
      </c>
      <c r="KR66" s="102"/>
      <c r="KS66" s="102"/>
      <c r="KT66" s="104" t="str">
        <f t="shared" si="382"/>
        <v/>
      </c>
      <c r="KU66" s="102"/>
      <c r="KV66" s="104" t="str">
        <f t="shared" si="383"/>
        <v/>
      </c>
      <c r="KW66" s="102"/>
      <c r="KX66" s="102"/>
      <c r="KY66" s="104" t="str">
        <f t="shared" si="384"/>
        <v/>
      </c>
      <c r="KZ66" s="102"/>
      <c r="LA66" s="104" t="str">
        <f t="shared" si="385"/>
        <v/>
      </c>
      <c r="LB66" s="102"/>
      <c r="LC66" s="102"/>
      <c r="LD66" s="104" t="str">
        <f t="shared" si="386"/>
        <v/>
      </c>
      <c r="LE66" s="102"/>
      <c r="LF66" s="104" t="str">
        <f t="shared" si="387"/>
        <v/>
      </c>
      <c r="LG66" s="104" t="str">
        <f t="shared" si="388"/>
        <v/>
      </c>
      <c r="LH66" s="104" t="str">
        <f t="shared" si="389"/>
        <v/>
      </c>
      <c r="LI66" s="104" t="str">
        <f t="shared" si="390"/>
        <v/>
      </c>
      <c r="LJ66" s="104" t="str">
        <f t="shared" si="391"/>
        <v/>
      </c>
      <c r="LK66" s="104" t="str">
        <f t="shared" si="392"/>
        <v/>
      </c>
      <c r="LL66" s="105" t="str">
        <f t="shared" si="393"/>
        <v/>
      </c>
      <c r="LM66" s="109" t="str">
        <f t="shared" si="394"/>
        <v/>
      </c>
      <c r="LN66" s="102"/>
      <c r="LO66" s="102"/>
      <c r="LP66" s="104" t="str">
        <f t="shared" si="395"/>
        <v/>
      </c>
      <c r="LQ66" s="102"/>
      <c r="LR66" s="104" t="str">
        <f t="shared" si="396"/>
        <v/>
      </c>
      <c r="LS66" s="102"/>
      <c r="LT66" s="102"/>
      <c r="LU66" s="104" t="str">
        <f t="shared" si="397"/>
        <v/>
      </c>
      <c r="LV66" s="102"/>
      <c r="LW66" s="104" t="str">
        <f t="shared" si="398"/>
        <v/>
      </c>
      <c r="LX66" s="102"/>
      <c r="LY66" s="102"/>
      <c r="LZ66" s="104" t="str">
        <f t="shared" si="399"/>
        <v/>
      </c>
      <c r="MA66" s="102"/>
      <c r="MB66" s="104" t="str">
        <f t="shared" si="400"/>
        <v/>
      </c>
      <c r="MC66" s="102"/>
      <c r="MD66" s="102"/>
      <c r="ME66" s="104" t="str">
        <f t="shared" si="401"/>
        <v/>
      </c>
      <c r="MF66" s="102"/>
      <c r="MG66" s="104" t="str">
        <f t="shared" si="402"/>
        <v/>
      </c>
      <c r="MH66" s="102"/>
      <c r="MI66" s="102"/>
      <c r="MJ66" s="104" t="str">
        <f t="shared" si="403"/>
        <v/>
      </c>
      <c r="MK66" s="102"/>
      <c r="ML66" s="104" t="str">
        <f t="shared" si="404"/>
        <v/>
      </c>
      <c r="MM66" s="104" t="str">
        <f t="shared" si="405"/>
        <v/>
      </c>
      <c r="MN66" s="104" t="str">
        <f t="shared" si="406"/>
        <v/>
      </c>
      <c r="MO66" s="104" t="str">
        <f t="shared" si="407"/>
        <v/>
      </c>
      <c r="MP66" s="104" t="str">
        <f t="shared" si="408"/>
        <v/>
      </c>
      <c r="MQ66" s="104" t="str">
        <f t="shared" si="409"/>
        <v/>
      </c>
      <c r="MR66" s="105" t="str">
        <f t="shared" si="410"/>
        <v/>
      </c>
      <c r="MS66" s="109" t="str">
        <f t="shared" si="411"/>
        <v/>
      </c>
      <c r="MT66" s="102"/>
      <c r="MU66" s="102"/>
      <c r="MV66" s="104" t="str">
        <f t="shared" si="412"/>
        <v/>
      </c>
      <c r="MW66" s="102"/>
      <c r="MX66" s="104" t="str">
        <f t="shared" si="413"/>
        <v/>
      </c>
      <c r="MY66" s="102"/>
      <c r="MZ66" s="102"/>
      <c r="NA66" s="104" t="str">
        <f t="shared" si="414"/>
        <v/>
      </c>
      <c r="NB66" s="102"/>
      <c r="NC66" s="104" t="str">
        <f t="shared" si="415"/>
        <v/>
      </c>
      <c r="ND66" s="102"/>
      <c r="NE66" s="102"/>
      <c r="NF66" s="104" t="str">
        <f t="shared" si="416"/>
        <v/>
      </c>
      <c r="NG66" s="102"/>
      <c r="NH66" s="104" t="str">
        <f t="shared" si="417"/>
        <v/>
      </c>
      <c r="NI66" s="102"/>
      <c r="NJ66" s="102"/>
      <c r="NK66" s="104" t="str">
        <f t="shared" si="418"/>
        <v/>
      </c>
      <c r="NL66" s="102"/>
      <c r="NM66" s="104" t="str">
        <f t="shared" si="419"/>
        <v/>
      </c>
      <c r="NN66" s="102"/>
      <c r="NO66" s="102"/>
      <c r="NP66" s="104" t="str">
        <f t="shared" si="420"/>
        <v/>
      </c>
      <c r="NQ66" s="102"/>
      <c r="NR66" s="104" t="str">
        <f t="shared" si="421"/>
        <v/>
      </c>
      <c r="NS66" s="104" t="str">
        <f t="shared" si="422"/>
        <v/>
      </c>
      <c r="NT66" s="104" t="str">
        <f t="shared" si="423"/>
        <v/>
      </c>
      <c r="NU66" s="104" t="str">
        <f t="shared" si="424"/>
        <v/>
      </c>
      <c r="NV66" s="104" t="str">
        <f t="shared" si="425"/>
        <v/>
      </c>
      <c r="NW66" s="104" t="str">
        <f t="shared" si="426"/>
        <v/>
      </c>
      <c r="NX66" s="105" t="str">
        <f t="shared" si="427"/>
        <v/>
      </c>
      <c r="NY66" s="109" t="str">
        <f t="shared" si="428"/>
        <v/>
      </c>
      <c r="OA66" s="104" t="str">
        <f t="shared" si="429"/>
        <v/>
      </c>
      <c r="OB66" s="104" t="str">
        <f t="shared" si="430"/>
        <v/>
      </c>
      <c r="OC66" s="104" t="str">
        <f t="shared" si="431"/>
        <v/>
      </c>
      <c r="OD66" s="104" t="str">
        <f t="shared" si="432"/>
        <v/>
      </c>
      <c r="OE66" s="104" t="str">
        <f t="shared" si="433"/>
        <v/>
      </c>
      <c r="OF66" s="104" t="str">
        <f t="shared" si="434"/>
        <v/>
      </c>
      <c r="OG66" s="104" t="str">
        <f t="shared" si="435"/>
        <v/>
      </c>
      <c r="OH66" s="104" t="str">
        <f t="shared" si="436"/>
        <v/>
      </c>
      <c r="OI66" s="104" t="str">
        <f t="shared" si="437"/>
        <v/>
      </c>
      <c r="OJ66" s="104" t="str">
        <f t="shared" si="438"/>
        <v/>
      </c>
      <c r="OK66" s="104" t="str">
        <f t="shared" si="439"/>
        <v/>
      </c>
      <c r="OL66" s="104" t="str">
        <f t="shared" si="440"/>
        <v/>
      </c>
      <c r="OM66" s="134"/>
      <c r="ON66" s="104" t="str">
        <f t="shared" si="441"/>
        <v/>
      </c>
      <c r="OO66" s="104" t="str">
        <f t="shared" si="442"/>
        <v/>
      </c>
      <c r="OP66" s="104" t="str">
        <f t="shared" si="443"/>
        <v/>
      </c>
      <c r="OQ66" s="104" t="str">
        <f t="shared" si="444"/>
        <v/>
      </c>
      <c r="OR66" s="105" t="str">
        <f t="shared" si="445"/>
        <v/>
      </c>
      <c r="OS66" s="105" t="str">
        <f t="shared" si="446"/>
        <v/>
      </c>
      <c r="OT66" s="134"/>
      <c r="OU66" s="109" t="str">
        <f t="shared" si="447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448"/>
        <v>48</v>
      </c>
      <c r="B67" s="195"/>
      <c r="C67" s="195"/>
      <c r="D67" s="195"/>
      <c r="E67" s="196"/>
      <c r="F67" s="102"/>
      <c r="G67" s="102"/>
      <c r="H67" s="104" t="str">
        <f t="shared" si="225"/>
        <v/>
      </c>
      <c r="I67" s="102"/>
      <c r="J67" s="104" t="str">
        <f t="shared" si="226"/>
        <v/>
      </c>
      <c r="K67" s="102"/>
      <c r="L67" s="102"/>
      <c r="M67" s="104" t="str">
        <f t="shared" si="227"/>
        <v/>
      </c>
      <c r="N67" s="102"/>
      <c r="O67" s="104" t="str">
        <f t="shared" si="228"/>
        <v/>
      </c>
      <c r="P67" s="102"/>
      <c r="Q67" s="102"/>
      <c r="R67" s="104" t="str">
        <f t="shared" si="229"/>
        <v/>
      </c>
      <c r="S67" s="102"/>
      <c r="T67" s="104" t="str">
        <f t="shared" si="230"/>
        <v/>
      </c>
      <c r="U67" s="102"/>
      <c r="V67" s="102"/>
      <c r="W67" s="104" t="str">
        <f t="shared" si="231"/>
        <v/>
      </c>
      <c r="X67" s="102"/>
      <c r="Y67" s="104" t="str">
        <f t="shared" si="232"/>
        <v/>
      </c>
      <c r="Z67" s="102"/>
      <c r="AA67" s="102"/>
      <c r="AB67" s="104" t="str">
        <f t="shared" si="233"/>
        <v/>
      </c>
      <c r="AC67" s="102"/>
      <c r="AD67" s="104" t="str">
        <f t="shared" si="234"/>
        <v/>
      </c>
      <c r="AE67" s="104" t="str">
        <f t="shared" si="235"/>
        <v/>
      </c>
      <c r="AF67" s="104" t="str">
        <f t="shared" si="236"/>
        <v/>
      </c>
      <c r="AG67" s="104" t="str">
        <f t="shared" si="237"/>
        <v/>
      </c>
      <c r="AH67" s="104" t="str">
        <f t="shared" si="238"/>
        <v/>
      </c>
      <c r="AI67" s="104" t="str">
        <f t="shared" si="239"/>
        <v/>
      </c>
      <c r="AJ67" s="105" t="str">
        <f t="shared" si="240"/>
        <v/>
      </c>
      <c r="AK67" s="109" t="str">
        <f t="shared" si="241"/>
        <v/>
      </c>
      <c r="AL67" s="102"/>
      <c r="AM67" s="102"/>
      <c r="AN67" s="104" t="str">
        <f t="shared" si="242"/>
        <v/>
      </c>
      <c r="AO67" s="102"/>
      <c r="AP67" s="104" t="str">
        <f t="shared" si="243"/>
        <v/>
      </c>
      <c r="AQ67" s="102"/>
      <c r="AR67" s="102"/>
      <c r="AS67" s="104" t="str">
        <f t="shared" si="244"/>
        <v/>
      </c>
      <c r="AT67" s="102"/>
      <c r="AU67" s="104" t="str">
        <f t="shared" si="245"/>
        <v/>
      </c>
      <c r="AV67" s="102"/>
      <c r="AW67" s="102"/>
      <c r="AX67" s="104" t="str">
        <f t="shared" si="246"/>
        <v/>
      </c>
      <c r="AY67" s="102"/>
      <c r="AZ67" s="104" t="str">
        <f t="shared" si="247"/>
        <v/>
      </c>
      <c r="BA67" s="102"/>
      <c r="BB67" s="102"/>
      <c r="BC67" s="104" t="str">
        <f t="shared" si="248"/>
        <v/>
      </c>
      <c r="BD67" s="102"/>
      <c r="BE67" s="104" t="str">
        <f t="shared" si="249"/>
        <v/>
      </c>
      <c r="BF67" s="102"/>
      <c r="BG67" s="102"/>
      <c r="BH67" s="104" t="str">
        <f t="shared" si="250"/>
        <v/>
      </c>
      <c r="BI67" s="102"/>
      <c r="BJ67" s="104" t="str">
        <f t="shared" si="251"/>
        <v/>
      </c>
      <c r="BK67" s="104" t="str">
        <f t="shared" si="252"/>
        <v/>
      </c>
      <c r="BL67" s="104" t="str">
        <f t="shared" si="253"/>
        <v/>
      </c>
      <c r="BM67" s="104" t="str">
        <f t="shared" si="254"/>
        <v/>
      </c>
      <c r="BN67" s="104" t="str">
        <f t="shared" si="255"/>
        <v/>
      </c>
      <c r="BO67" s="104" t="str">
        <f t="shared" si="256"/>
        <v/>
      </c>
      <c r="BP67" s="105" t="str">
        <f t="shared" si="257"/>
        <v/>
      </c>
      <c r="BQ67" s="109" t="str">
        <f t="shared" si="258"/>
        <v/>
      </c>
      <c r="BR67" s="102"/>
      <c r="BS67" s="102"/>
      <c r="BT67" s="104" t="str">
        <f t="shared" si="259"/>
        <v/>
      </c>
      <c r="BU67" s="102"/>
      <c r="BV67" s="104" t="str">
        <f t="shared" si="260"/>
        <v/>
      </c>
      <c r="BW67" s="102"/>
      <c r="BX67" s="102"/>
      <c r="BY67" s="104" t="str">
        <f t="shared" si="261"/>
        <v/>
      </c>
      <c r="BZ67" s="102"/>
      <c r="CA67" s="104" t="str">
        <f t="shared" si="262"/>
        <v/>
      </c>
      <c r="CB67" s="102"/>
      <c r="CC67" s="102"/>
      <c r="CD67" s="104" t="str">
        <f t="shared" si="263"/>
        <v/>
      </c>
      <c r="CE67" s="102"/>
      <c r="CF67" s="104" t="str">
        <f t="shared" si="264"/>
        <v/>
      </c>
      <c r="CG67" s="102"/>
      <c r="CH67" s="102"/>
      <c r="CI67" s="104" t="str">
        <f t="shared" si="265"/>
        <v/>
      </c>
      <c r="CJ67" s="102"/>
      <c r="CK67" s="104" t="str">
        <f t="shared" si="266"/>
        <v/>
      </c>
      <c r="CL67" s="102"/>
      <c r="CM67" s="102"/>
      <c r="CN67" s="104" t="str">
        <f t="shared" si="267"/>
        <v/>
      </c>
      <c r="CO67" s="102"/>
      <c r="CP67" s="104" t="str">
        <f t="shared" si="268"/>
        <v/>
      </c>
      <c r="CQ67" s="104" t="str">
        <f t="shared" si="269"/>
        <v/>
      </c>
      <c r="CR67" s="104" t="str">
        <f t="shared" si="270"/>
        <v/>
      </c>
      <c r="CS67" s="104" t="str">
        <f t="shared" si="271"/>
        <v/>
      </c>
      <c r="CT67" s="104" t="str">
        <f t="shared" si="272"/>
        <v/>
      </c>
      <c r="CU67" s="104" t="str">
        <f t="shared" si="273"/>
        <v/>
      </c>
      <c r="CV67" s="105" t="str">
        <f t="shared" si="274"/>
        <v/>
      </c>
      <c r="CW67" s="109" t="str">
        <f t="shared" si="275"/>
        <v/>
      </c>
      <c r="CX67" s="102"/>
      <c r="CY67" s="102"/>
      <c r="CZ67" s="104" t="str">
        <f t="shared" si="276"/>
        <v/>
      </c>
      <c r="DA67" s="102"/>
      <c r="DB67" s="104" t="str">
        <f t="shared" si="277"/>
        <v/>
      </c>
      <c r="DC67" s="102"/>
      <c r="DD67" s="102"/>
      <c r="DE67" s="104" t="str">
        <f t="shared" si="278"/>
        <v/>
      </c>
      <c r="DF67" s="102"/>
      <c r="DG67" s="104" t="str">
        <f t="shared" si="279"/>
        <v/>
      </c>
      <c r="DH67" s="102"/>
      <c r="DI67" s="102"/>
      <c r="DJ67" s="104" t="str">
        <f t="shared" si="280"/>
        <v/>
      </c>
      <c r="DK67" s="102"/>
      <c r="DL67" s="104" t="str">
        <f t="shared" si="281"/>
        <v/>
      </c>
      <c r="DM67" s="102"/>
      <c r="DN67" s="102"/>
      <c r="DO67" s="104" t="str">
        <f t="shared" si="282"/>
        <v/>
      </c>
      <c r="DP67" s="102"/>
      <c r="DQ67" s="104" t="str">
        <f t="shared" si="283"/>
        <v/>
      </c>
      <c r="DR67" s="102"/>
      <c r="DS67" s="102"/>
      <c r="DT67" s="104" t="str">
        <f t="shared" si="284"/>
        <v/>
      </c>
      <c r="DU67" s="102"/>
      <c r="DV67" s="104" t="str">
        <f t="shared" si="285"/>
        <v/>
      </c>
      <c r="DW67" s="104" t="str">
        <f t="shared" si="286"/>
        <v/>
      </c>
      <c r="DX67" s="104" t="str">
        <f t="shared" si="287"/>
        <v/>
      </c>
      <c r="DY67" s="104" t="str">
        <f t="shared" si="288"/>
        <v/>
      </c>
      <c r="DZ67" s="104" t="str">
        <f t="shared" si="289"/>
        <v/>
      </c>
      <c r="EA67" s="104" t="str">
        <f t="shared" si="290"/>
        <v/>
      </c>
      <c r="EB67" s="105" t="str">
        <f t="shared" si="291"/>
        <v/>
      </c>
      <c r="EC67" s="109" t="str">
        <f t="shared" si="292"/>
        <v/>
      </c>
      <c r="ED67" s="102"/>
      <c r="EE67" s="102"/>
      <c r="EF67" s="104" t="str">
        <f t="shared" si="293"/>
        <v/>
      </c>
      <c r="EG67" s="102"/>
      <c r="EH67" s="104" t="str">
        <f t="shared" si="294"/>
        <v/>
      </c>
      <c r="EI67" s="102"/>
      <c r="EJ67" s="102"/>
      <c r="EK67" s="104" t="str">
        <f t="shared" si="295"/>
        <v/>
      </c>
      <c r="EL67" s="102"/>
      <c r="EM67" s="104" t="str">
        <f t="shared" si="296"/>
        <v/>
      </c>
      <c r="EN67" s="102"/>
      <c r="EO67" s="102"/>
      <c r="EP67" s="104" t="str">
        <f t="shared" si="297"/>
        <v/>
      </c>
      <c r="EQ67" s="102"/>
      <c r="ER67" s="104" t="str">
        <f t="shared" si="298"/>
        <v/>
      </c>
      <c r="ES67" s="102"/>
      <c r="ET67" s="102"/>
      <c r="EU67" s="104" t="str">
        <f t="shared" si="299"/>
        <v/>
      </c>
      <c r="EV67" s="102"/>
      <c r="EW67" s="104" t="str">
        <f t="shared" si="300"/>
        <v/>
      </c>
      <c r="EX67" s="102"/>
      <c r="EY67" s="102"/>
      <c r="EZ67" s="104" t="str">
        <f t="shared" si="301"/>
        <v/>
      </c>
      <c r="FA67" s="102"/>
      <c r="FB67" s="104" t="str">
        <f t="shared" si="302"/>
        <v/>
      </c>
      <c r="FC67" s="104" t="str">
        <f t="shared" si="303"/>
        <v/>
      </c>
      <c r="FD67" s="104" t="str">
        <f t="shared" si="304"/>
        <v/>
      </c>
      <c r="FE67" s="104" t="str">
        <f t="shared" si="305"/>
        <v/>
      </c>
      <c r="FF67" s="104" t="str">
        <f t="shared" si="306"/>
        <v/>
      </c>
      <c r="FG67" s="104" t="str">
        <f t="shared" si="307"/>
        <v/>
      </c>
      <c r="FH67" s="105" t="str">
        <f t="shared" si="308"/>
        <v/>
      </c>
      <c r="FI67" s="109" t="str">
        <f t="shared" si="309"/>
        <v/>
      </c>
      <c r="FJ67" s="102"/>
      <c r="FK67" s="102"/>
      <c r="FL67" s="104" t="str">
        <f t="shared" si="310"/>
        <v/>
      </c>
      <c r="FM67" s="102"/>
      <c r="FN67" s="104" t="str">
        <f t="shared" si="311"/>
        <v/>
      </c>
      <c r="FO67" s="102"/>
      <c r="FP67" s="102"/>
      <c r="FQ67" s="104" t="str">
        <f t="shared" si="312"/>
        <v/>
      </c>
      <c r="FR67" s="102"/>
      <c r="FS67" s="104" t="str">
        <f t="shared" si="313"/>
        <v/>
      </c>
      <c r="FT67" s="102"/>
      <c r="FU67" s="102"/>
      <c r="FV67" s="104" t="str">
        <f t="shared" si="314"/>
        <v/>
      </c>
      <c r="FW67" s="102"/>
      <c r="FX67" s="104" t="str">
        <f t="shared" si="315"/>
        <v/>
      </c>
      <c r="FY67" s="102"/>
      <c r="FZ67" s="102"/>
      <c r="GA67" s="104" t="str">
        <f t="shared" si="316"/>
        <v/>
      </c>
      <c r="GB67" s="102"/>
      <c r="GC67" s="104" t="str">
        <f t="shared" si="317"/>
        <v/>
      </c>
      <c r="GD67" s="102"/>
      <c r="GE67" s="102"/>
      <c r="GF67" s="104" t="str">
        <f t="shared" si="318"/>
        <v/>
      </c>
      <c r="GG67" s="102"/>
      <c r="GH67" s="104" t="str">
        <f t="shared" si="319"/>
        <v/>
      </c>
      <c r="GI67" s="104" t="str">
        <f t="shared" si="320"/>
        <v/>
      </c>
      <c r="GJ67" s="104" t="str">
        <f t="shared" si="321"/>
        <v/>
      </c>
      <c r="GK67" s="104" t="str">
        <f t="shared" si="322"/>
        <v/>
      </c>
      <c r="GL67" s="104" t="str">
        <f t="shared" si="323"/>
        <v/>
      </c>
      <c r="GM67" s="104" t="str">
        <f t="shared" si="324"/>
        <v/>
      </c>
      <c r="GN67" s="105" t="str">
        <f t="shared" si="325"/>
        <v/>
      </c>
      <c r="GO67" s="109" t="str">
        <f t="shared" si="326"/>
        <v/>
      </c>
      <c r="GP67" s="102"/>
      <c r="GQ67" s="102"/>
      <c r="GR67" s="104" t="str">
        <f t="shared" si="327"/>
        <v/>
      </c>
      <c r="GS67" s="102"/>
      <c r="GT67" s="104" t="str">
        <f t="shared" si="328"/>
        <v/>
      </c>
      <c r="GU67" s="102"/>
      <c r="GV67" s="102"/>
      <c r="GW67" s="104" t="str">
        <f t="shared" si="329"/>
        <v/>
      </c>
      <c r="GX67" s="102"/>
      <c r="GY67" s="104" t="str">
        <f t="shared" si="330"/>
        <v/>
      </c>
      <c r="GZ67" s="102"/>
      <c r="HA67" s="102"/>
      <c r="HB67" s="104" t="str">
        <f t="shared" si="331"/>
        <v/>
      </c>
      <c r="HC67" s="102"/>
      <c r="HD67" s="104" t="str">
        <f t="shared" si="332"/>
        <v/>
      </c>
      <c r="HE67" s="102"/>
      <c r="HF67" s="102"/>
      <c r="HG67" s="104" t="str">
        <f t="shared" si="333"/>
        <v/>
      </c>
      <c r="HH67" s="102"/>
      <c r="HI67" s="104" t="str">
        <f t="shared" si="334"/>
        <v/>
      </c>
      <c r="HJ67" s="102"/>
      <c r="HK67" s="102"/>
      <c r="HL67" s="104" t="str">
        <f t="shared" si="335"/>
        <v/>
      </c>
      <c r="HM67" s="102"/>
      <c r="HN67" s="104" t="str">
        <f t="shared" si="336"/>
        <v/>
      </c>
      <c r="HO67" s="104" t="str">
        <f t="shared" si="337"/>
        <v/>
      </c>
      <c r="HP67" s="104" t="str">
        <f t="shared" si="338"/>
        <v/>
      </c>
      <c r="HQ67" s="104" t="str">
        <f t="shared" si="339"/>
        <v/>
      </c>
      <c r="HR67" s="104" t="str">
        <f t="shared" si="340"/>
        <v/>
      </c>
      <c r="HS67" s="104" t="str">
        <f t="shared" si="341"/>
        <v/>
      </c>
      <c r="HT67" s="105" t="str">
        <f t="shared" si="342"/>
        <v/>
      </c>
      <c r="HU67" s="109" t="str">
        <f t="shared" si="343"/>
        <v/>
      </c>
      <c r="HV67" s="102"/>
      <c r="HW67" s="102"/>
      <c r="HX67" s="104" t="str">
        <f t="shared" si="344"/>
        <v/>
      </c>
      <c r="HY67" s="102"/>
      <c r="HZ67" s="104" t="str">
        <f t="shared" si="345"/>
        <v/>
      </c>
      <c r="IA67" s="102"/>
      <c r="IB67" s="102"/>
      <c r="IC67" s="104" t="str">
        <f t="shared" si="346"/>
        <v/>
      </c>
      <c r="ID67" s="102"/>
      <c r="IE67" s="104" t="str">
        <f t="shared" si="347"/>
        <v/>
      </c>
      <c r="IF67" s="102"/>
      <c r="IG67" s="102"/>
      <c r="IH67" s="104" t="str">
        <f t="shared" si="348"/>
        <v/>
      </c>
      <c r="II67" s="102"/>
      <c r="IJ67" s="104" t="str">
        <f t="shared" si="349"/>
        <v/>
      </c>
      <c r="IK67" s="102"/>
      <c r="IL67" s="102"/>
      <c r="IM67" s="104" t="str">
        <f t="shared" si="350"/>
        <v/>
      </c>
      <c r="IN67" s="102"/>
      <c r="IO67" s="104" t="str">
        <f t="shared" si="351"/>
        <v/>
      </c>
      <c r="IP67" s="102"/>
      <c r="IQ67" s="102"/>
      <c r="IR67" s="104" t="str">
        <f t="shared" si="352"/>
        <v/>
      </c>
      <c r="IS67" s="102"/>
      <c r="IT67" s="104" t="str">
        <f t="shared" si="353"/>
        <v/>
      </c>
      <c r="IU67" s="104" t="str">
        <f t="shared" si="354"/>
        <v/>
      </c>
      <c r="IV67" s="104" t="str">
        <f t="shared" si="355"/>
        <v/>
      </c>
      <c r="IW67" s="104" t="str">
        <f t="shared" si="356"/>
        <v/>
      </c>
      <c r="IX67" s="104" t="str">
        <f t="shared" si="357"/>
        <v/>
      </c>
      <c r="IY67" s="104" t="str">
        <f t="shared" si="358"/>
        <v/>
      </c>
      <c r="IZ67" s="105" t="str">
        <f t="shared" si="359"/>
        <v/>
      </c>
      <c r="JA67" s="109" t="str">
        <f t="shared" si="360"/>
        <v/>
      </c>
      <c r="JB67" s="102"/>
      <c r="JC67" s="102"/>
      <c r="JD67" s="104" t="str">
        <f t="shared" si="361"/>
        <v/>
      </c>
      <c r="JE67" s="102"/>
      <c r="JF67" s="104" t="str">
        <f t="shared" si="362"/>
        <v/>
      </c>
      <c r="JG67" s="102"/>
      <c r="JH67" s="102"/>
      <c r="JI67" s="104" t="str">
        <f t="shared" si="363"/>
        <v/>
      </c>
      <c r="JJ67" s="102"/>
      <c r="JK67" s="104" t="str">
        <f t="shared" si="364"/>
        <v/>
      </c>
      <c r="JL67" s="102"/>
      <c r="JM67" s="102"/>
      <c r="JN67" s="104" t="str">
        <f t="shared" si="365"/>
        <v/>
      </c>
      <c r="JO67" s="102"/>
      <c r="JP67" s="104" t="str">
        <f t="shared" si="366"/>
        <v/>
      </c>
      <c r="JQ67" s="102"/>
      <c r="JR67" s="102"/>
      <c r="JS67" s="104" t="str">
        <f t="shared" si="367"/>
        <v/>
      </c>
      <c r="JT67" s="102"/>
      <c r="JU67" s="104" t="str">
        <f t="shared" si="368"/>
        <v/>
      </c>
      <c r="JV67" s="102"/>
      <c r="JW67" s="102"/>
      <c r="JX67" s="104" t="str">
        <f t="shared" si="369"/>
        <v/>
      </c>
      <c r="JY67" s="102"/>
      <c r="JZ67" s="104" t="str">
        <f t="shared" si="370"/>
        <v/>
      </c>
      <c r="KA67" s="104" t="str">
        <f t="shared" si="371"/>
        <v/>
      </c>
      <c r="KB67" s="104" t="str">
        <f t="shared" si="372"/>
        <v/>
      </c>
      <c r="KC67" s="104" t="str">
        <f t="shared" si="373"/>
        <v/>
      </c>
      <c r="KD67" s="104" t="str">
        <f t="shared" si="374"/>
        <v/>
      </c>
      <c r="KE67" s="104" t="str">
        <f t="shared" si="375"/>
        <v/>
      </c>
      <c r="KF67" s="105" t="str">
        <f t="shared" si="376"/>
        <v/>
      </c>
      <c r="KG67" s="109" t="str">
        <f t="shared" si="377"/>
        <v/>
      </c>
      <c r="KH67" s="102"/>
      <c r="KI67" s="102"/>
      <c r="KJ67" s="104" t="str">
        <f t="shared" si="378"/>
        <v/>
      </c>
      <c r="KK67" s="102"/>
      <c r="KL67" s="104" t="str">
        <f t="shared" si="379"/>
        <v/>
      </c>
      <c r="KM67" s="102"/>
      <c r="KN67" s="102"/>
      <c r="KO67" s="104" t="str">
        <f t="shared" si="380"/>
        <v/>
      </c>
      <c r="KP67" s="102"/>
      <c r="KQ67" s="104" t="str">
        <f t="shared" si="381"/>
        <v/>
      </c>
      <c r="KR67" s="102"/>
      <c r="KS67" s="102"/>
      <c r="KT67" s="104" t="str">
        <f t="shared" si="382"/>
        <v/>
      </c>
      <c r="KU67" s="102"/>
      <c r="KV67" s="104" t="str">
        <f t="shared" si="383"/>
        <v/>
      </c>
      <c r="KW67" s="102"/>
      <c r="KX67" s="102"/>
      <c r="KY67" s="104" t="str">
        <f t="shared" si="384"/>
        <v/>
      </c>
      <c r="KZ67" s="102"/>
      <c r="LA67" s="104" t="str">
        <f t="shared" si="385"/>
        <v/>
      </c>
      <c r="LB67" s="102"/>
      <c r="LC67" s="102"/>
      <c r="LD67" s="104" t="str">
        <f t="shared" si="386"/>
        <v/>
      </c>
      <c r="LE67" s="102"/>
      <c r="LF67" s="104" t="str">
        <f t="shared" si="387"/>
        <v/>
      </c>
      <c r="LG67" s="104" t="str">
        <f t="shared" si="388"/>
        <v/>
      </c>
      <c r="LH67" s="104" t="str">
        <f t="shared" si="389"/>
        <v/>
      </c>
      <c r="LI67" s="104" t="str">
        <f t="shared" si="390"/>
        <v/>
      </c>
      <c r="LJ67" s="104" t="str">
        <f t="shared" si="391"/>
        <v/>
      </c>
      <c r="LK67" s="104" t="str">
        <f t="shared" si="392"/>
        <v/>
      </c>
      <c r="LL67" s="105" t="str">
        <f t="shared" si="393"/>
        <v/>
      </c>
      <c r="LM67" s="109" t="str">
        <f t="shared" si="394"/>
        <v/>
      </c>
      <c r="LN67" s="102"/>
      <c r="LO67" s="102"/>
      <c r="LP67" s="104" t="str">
        <f t="shared" si="395"/>
        <v/>
      </c>
      <c r="LQ67" s="102"/>
      <c r="LR67" s="104" t="str">
        <f t="shared" si="396"/>
        <v/>
      </c>
      <c r="LS67" s="102"/>
      <c r="LT67" s="102"/>
      <c r="LU67" s="104" t="str">
        <f t="shared" si="397"/>
        <v/>
      </c>
      <c r="LV67" s="102"/>
      <c r="LW67" s="104" t="str">
        <f t="shared" si="398"/>
        <v/>
      </c>
      <c r="LX67" s="102"/>
      <c r="LY67" s="102"/>
      <c r="LZ67" s="104" t="str">
        <f t="shared" si="399"/>
        <v/>
      </c>
      <c r="MA67" s="102"/>
      <c r="MB67" s="104" t="str">
        <f t="shared" si="400"/>
        <v/>
      </c>
      <c r="MC67" s="102"/>
      <c r="MD67" s="102"/>
      <c r="ME67" s="104" t="str">
        <f t="shared" si="401"/>
        <v/>
      </c>
      <c r="MF67" s="102"/>
      <c r="MG67" s="104" t="str">
        <f t="shared" si="402"/>
        <v/>
      </c>
      <c r="MH67" s="102"/>
      <c r="MI67" s="102"/>
      <c r="MJ67" s="104" t="str">
        <f t="shared" si="403"/>
        <v/>
      </c>
      <c r="MK67" s="102"/>
      <c r="ML67" s="104" t="str">
        <f t="shared" si="404"/>
        <v/>
      </c>
      <c r="MM67" s="104" t="str">
        <f t="shared" si="405"/>
        <v/>
      </c>
      <c r="MN67" s="104" t="str">
        <f t="shared" si="406"/>
        <v/>
      </c>
      <c r="MO67" s="104" t="str">
        <f t="shared" si="407"/>
        <v/>
      </c>
      <c r="MP67" s="104" t="str">
        <f t="shared" si="408"/>
        <v/>
      </c>
      <c r="MQ67" s="104" t="str">
        <f t="shared" si="409"/>
        <v/>
      </c>
      <c r="MR67" s="105" t="str">
        <f t="shared" si="410"/>
        <v/>
      </c>
      <c r="MS67" s="109" t="str">
        <f t="shared" si="411"/>
        <v/>
      </c>
      <c r="MT67" s="102"/>
      <c r="MU67" s="102"/>
      <c r="MV67" s="104" t="str">
        <f t="shared" si="412"/>
        <v/>
      </c>
      <c r="MW67" s="102"/>
      <c r="MX67" s="104" t="str">
        <f t="shared" si="413"/>
        <v/>
      </c>
      <c r="MY67" s="102"/>
      <c r="MZ67" s="102"/>
      <c r="NA67" s="104" t="str">
        <f t="shared" si="414"/>
        <v/>
      </c>
      <c r="NB67" s="102"/>
      <c r="NC67" s="104" t="str">
        <f t="shared" si="415"/>
        <v/>
      </c>
      <c r="ND67" s="102"/>
      <c r="NE67" s="102"/>
      <c r="NF67" s="104" t="str">
        <f t="shared" si="416"/>
        <v/>
      </c>
      <c r="NG67" s="102"/>
      <c r="NH67" s="104" t="str">
        <f t="shared" si="417"/>
        <v/>
      </c>
      <c r="NI67" s="102"/>
      <c r="NJ67" s="102"/>
      <c r="NK67" s="104" t="str">
        <f t="shared" si="418"/>
        <v/>
      </c>
      <c r="NL67" s="102"/>
      <c r="NM67" s="104" t="str">
        <f t="shared" si="419"/>
        <v/>
      </c>
      <c r="NN67" s="102"/>
      <c r="NO67" s="102"/>
      <c r="NP67" s="104" t="str">
        <f t="shared" si="420"/>
        <v/>
      </c>
      <c r="NQ67" s="102"/>
      <c r="NR67" s="104" t="str">
        <f t="shared" si="421"/>
        <v/>
      </c>
      <c r="NS67" s="104" t="str">
        <f t="shared" si="422"/>
        <v/>
      </c>
      <c r="NT67" s="104" t="str">
        <f t="shared" si="423"/>
        <v/>
      </c>
      <c r="NU67" s="104" t="str">
        <f t="shared" si="424"/>
        <v/>
      </c>
      <c r="NV67" s="104" t="str">
        <f t="shared" si="425"/>
        <v/>
      </c>
      <c r="NW67" s="104" t="str">
        <f t="shared" si="426"/>
        <v/>
      </c>
      <c r="NX67" s="105" t="str">
        <f t="shared" si="427"/>
        <v/>
      </c>
      <c r="NY67" s="109" t="str">
        <f t="shared" si="428"/>
        <v/>
      </c>
      <c r="OA67" s="104" t="str">
        <f t="shared" si="429"/>
        <v/>
      </c>
      <c r="OB67" s="104" t="str">
        <f t="shared" si="430"/>
        <v/>
      </c>
      <c r="OC67" s="104" t="str">
        <f t="shared" si="431"/>
        <v/>
      </c>
      <c r="OD67" s="104" t="str">
        <f t="shared" si="432"/>
        <v/>
      </c>
      <c r="OE67" s="104" t="str">
        <f t="shared" si="433"/>
        <v/>
      </c>
      <c r="OF67" s="104" t="str">
        <f t="shared" si="434"/>
        <v/>
      </c>
      <c r="OG67" s="104" t="str">
        <f t="shared" si="435"/>
        <v/>
      </c>
      <c r="OH67" s="104" t="str">
        <f t="shared" si="436"/>
        <v/>
      </c>
      <c r="OI67" s="104" t="str">
        <f t="shared" si="437"/>
        <v/>
      </c>
      <c r="OJ67" s="104" t="str">
        <f t="shared" si="438"/>
        <v/>
      </c>
      <c r="OK67" s="104" t="str">
        <f t="shared" si="439"/>
        <v/>
      </c>
      <c r="OL67" s="104" t="str">
        <f t="shared" si="440"/>
        <v/>
      </c>
      <c r="OM67" s="134"/>
      <c r="ON67" s="104" t="str">
        <f t="shared" si="441"/>
        <v/>
      </c>
      <c r="OO67" s="104" t="str">
        <f t="shared" si="442"/>
        <v/>
      </c>
      <c r="OP67" s="104" t="str">
        <f t="shared" si="443"/>
        <v/>
      </c>
      <c r="OQ67" s="104" t="str">
        <f t="shared" si="444"/>
        <v/>
      </c>
      <c r="OR67" s="105" t="str">
        <f t="shared" si="445"/>
        <v/>
      </c>
      <c r="OS67" s="105" t="str">
        <f t="shared" si="446"/>
        <v/>
      </c>
      <c r="OT67" s="134"/>
      <c r="OU67" s="109" t="str">
        <f t="shared" si="447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448"/>
        <v>49</v>
      </c>
      <c r="B68" s="195"/>
      <c r="C68" s="195"/>
      <c r="D68" s="195"/>
      <c r="E68" s="196"/>
      <c r="F68" s="102"/>
      <c r="G68" s="102"/>
      <c r="H68" s="104" t="str">
        <f t="shared" si="225"/>
        <v/>
      </c>
      <c r="I68" s="102"/>
      <c r="J68" s="104" t="str">
        <f t="shared" si="226"/>
        <v/>
      </c>
      <c r="K68" s="102"/>
      <c r="L68" s="102"/>
      <c r="M68" s="104" t="str">
        <f t="shared" si="227"/>
        <v/>
      </c>
      <c r="N68" s="102"/>
      <c r="O68" s="104" t="str">
        <f t="shared" si="228"/>
        <v/>
      </c>
      <c r="P68" s="102"/>
      <c r="Q68" s="102"/>
      <c r="R68" s="104" t="str">
        <f t="shared" si="229"/>
        <v/>
      </c>
      <c r="S68" s="102"/>
      <c r="T68" s="104" t="str">
        <f t="shared" si="230"/>
        <v/>
      </c>
      <c r="U68" s="102"/>
      <c r="V68" s="102"/>
      <c r="W68" s="104" t="str">
        <f t="shared" si="231"/>
        <v/>
      </c>
      <c r="X68" s="102"/>
      <c r="Y68" s="104" t="str">
        <f t="shared" si="232"/>
        <v/>
      </c>
      <c r="Z68" s="102"/>
      <c r="AA68" s="102"/>
      <c r="AB68" s="104" t="str">
        <f t="shared" si="233"/>
        <v/>
      </c>
      <c r="AC68" s="102"/>
      <c r="AD68" s="104" t="str">
        <f t="shared" si="234"/>
        <v/>
      </c>
      <c r="AE68" s="104" t="str">
        <f t="shared" si="235"/>
        <v/>
      </c>
      <c r="AF68" s="104" t="str">
        <f t="shared" si="236"/>
        <v/>
      </c>
      <c r="AG68" s="104" t="str">
        <f t="shared" si="237"/>
        <v/>
      </c>
      <c r="AH68" s="104" t="str">
        <f t="shared" si="238"/>
        <v/>
      </c>
      <c r="AI68" s="104" t="str">
        <f t="shared" si="239"/>
        <v/>
      </c>
      <c r="AJ68" s="105" t="str">
        <f t="shared" si="240"/>
        <v/>
      </c>
      <c r="AK68" s="109" t="str">
        <f t="shared" si="241"/>
        <v/>
      </c>
      <c r="AL68" s="102"/>
      <c r="AM68" s="102"/>
      <c r="AN68" s="104" t="str">
        <f t="shared" si="242"/>
        <v/>
      </c>
      <c r="AO68" s="102"/>
      <c r="AP68" s="104" t="str">
        <f t="shared" si="243"/>
        <v/>
      </c>
      <c r="AQ68" s="102"/>
      <c r="AR68" s="102"/>
      <c r="AS68" s="104" t="str">
        <f t="shared" si="244"/>
        <v/>
      </c>
      <c r="AT68" s="102"/>
      <c r="AU68" s="104" t="str">
        <f t="shared" si="245"/>
        <v/>
      </c>
      <c r="AV68" s="102"/>
      <c r="AW68" s="102"/>
      <c r="AX68" s="104" t="str">
        <f t="shared" si="246"/>
        <v/>
      </c>
      <c r="AY68" s="102"/>
      <c r="AZ68" s="104" t="str">
        <f t="shared" si="247"/>
        <v/>
      </c>
      <c r="BA68" s="102"/>
      <c r="BB68" s="102"/>
      <c r="BC68" s="104" t="str">
        <f t="shared" si="248"/>
        <v/>
      </c>
      <c r="BD68" s="102"/>
      <c r="BE68" s="104" t="str">
        <f t="shared" si="249"/>
        <v/>
      </c>
      <c r="BF68" s="102"/>
      <c r="BG68" s="102"/>
      <c r="BH68" s="104" t="str">
        <f t="shared" si="250"/>
        <v/>
      </c>
      <c r="BI68" s="102"/>
      <c r="BJ68" s="104" t="str">
        <f t="shared" si="251"/>
        <v/>
      </c>
      <c r="BK68" s="104" t="str">
        <f t="shared" si="252"/>
        <v/>
      </c>
      <c r="BL68" s="104" t="str">
        <f t="shared" si="253"/>
        <v/>
      </c>
      <c r="BM68" s="104" t="str">
        <f t="shared" si="254"/>
        <v/>
      </c>
      <c r="BN68" s="104" t="str">
        <f t="shared" si="255"/>
        <v/>
      </c>
      <c r="BO68" s="104" t="str">
        <f t="shared" si="256"/>
        <v/>
      </c>
      <c r="BP68" s="105" t="str">
        <f t="shared" si="257"/>
        <v/>
      </c>
      <c r="BQ68" s="109" t="str">
        <f t="shared" si="258"/>
        <v/>
      </c>
      <c r="BR68" s="102"/>
      <c r="BS68" s="102"/>
      <c r="BT68" s="104" t="str">
        <f t="shared" si="259"/>
        <v/>
      </c>
      <c r="BU68" s="102"/>
      <c r="BV68" s="104" t="str">
        <f t="shared" si="260"/>
        <v/>
      </c>
      <c r="BW68" s="102"/>
      <c r="BX68" s="102"/>
      <c r="BY68" s="104" t="str">
        <f t="shared" si="261"/>
        <v/>
      </c>
      <c r="BZ68" s="102"/>
      <c r="CA68" s="104" t="str">
        <f t="shared" si="262"/>
        <v/>
      </c>
      <c r="CB68" s="102"/>
      <c r="CC68" s="102"/>
      <c r="CD68" s="104" t="str">
        <f t="shared" si="263"/>
        <v/>
      </c>
      <c r="CE68" s="102"/>
      <c r="CF68" s="104" t="str">
        <f t="shared" si="264"/>
        <v/>
      </c>
      <c r="CG68" s="102"/>
      <c r="CH68" s="102"/>
      <c r="CI68" s="104" t="str">
        <f t="shared" si="265"/>
        <v/>
      </c>
      <c r="CJ68" s="102"/>
      <c r="CK68" s="104" t="str">
        <f t="shared" si="266"/>
        <v/>
      </c>
      <c r="CL68" s="102"/>
      <c r="CM68" s="102"/>
      <c r="CN68" s="104" t="str">
        <f t="shared" si="267"/>
        <v/>
      </c>
      <c r="CO68" s="102"/>
      <c r="CP68" s="104" t="str">
        <f t="shared" si="268"/>
        <v/>
      </c>
      <c r="CQ68" s="104" t="str">
        <f t="shared" si="269"/>
        <v/>
      </c>
      <c r="CR68" s="104" t="str">
        <f t="shared" si="270"/>
        <v/>
      </c>
      <c r="CS68" s="104" t="str">
        <f t="shared" si="271"/>
        <v/>
      </c>
      <c r="CT68" s="104" t="str">
        <f t="shared" si="272"/>
        <v/>
      </c>
      <c r="CU68" s="104" t="str">
        <f t="shared" si="273"/>
        <v/>
      </c>
      <c r="CV68" s="105" t="str">
        <f t="shared" si="274"/>
        <v/>
      </c>
      <c r="CW68" s="109" t="str">
        <f t="shared" si="275"/>
        <v/>
      </c>
      <c r="CX68" s="102"/>
      <c r="CY68" s="102"/>
      <c r="CZ68" s="104" t="str">
        <f t="shared" si="276"/>
        <v/>
      </c>
      <c r="DA68" s="102"/>
      <c r="DB68" s="104" t="str">
        <f t="shared" si="277"/>
        <v/>
      </c>
      <c r="DC68" s="102"/>
      <c r="DD68" s="102"/>
      <c r="DE68" s="104" t="str">
        <f t="shared" si="278"/>
        <v/>
      </c>
      <c r="DF68" s="102"/>
      <c r="DG68" s="104" t="str">
        <f t="shared" si="279"/>
        <v/>
      </c>
      <c r="DH68" s="102"/>
      <c r="DI68" s="102"/>
      <c r="DJ68" s="104" t="str">
        <f t="shared" si="280"/>
        <v/>
      </c>
      <c r="DK68" s="102"/>
      <c r="DL68" s="104" t="str">
        <f t="shared" si="281"/>
        <v/>
      </c>
      <c r="DM68" s="102"/>
      <c r="DN68" s="102"/>
      <c r="DO68" s="104" t="str">
        <f t="shared" si="282"/>
        <v/>
      </c>
      <c r="DP68" s="102"/>
      <c r="DQ68" s="104" t="str">
        <f t="shared" si="283"/>
        <v/>
      </c>
      <c r="DR68" s="102"/>
      <c r="DS68" s="102"/>
      <c r="DT68" s="104" t="str">
        <f t="shared" si="284"/>
        <v/>
      </c>
      <c r="DU68" s="102"/>
      <c r="DV68" s="104" t="str">
        <f t="shared" si="285"/>
        <v/>
      </c>
      <c r="DW68" s="104" t="str">
        <f t="shared" si="286"/>
        <v/>
      </c>
      <c r="DX68" s="104" t="str">
        <f t="shared" si="287"/>
        <v/>
      </c>
      <c r="DY68" s="104" t="str">
        <f t="shared" si="288"/>
        <v/>
      </c>
      <c r="DZ68" s="104" t="str">
        <f t="shared" si="289"/>
        <v/>
      </c>
      <c r="EA68" s="104" t="str">
        <f t="shared" si="290"/>
        <v/>
      </c>
      <c r="EB68" s="105" t="str">
        <f t="shared" si="291"/>
        <v/>
      </c>
      <c r="EC68" s="109" t="str">
        <f t="shared" si="292"/>
        <v/>
      </c>
      <c r="ED68" s="102"/>
      <c r="EE68" s="102"/>
      <c r="EF68" s="104" t="str">
        <f t="shared" si="293"/>
        <v/>
      </c>
      <c r="EG68" s="102"/>
      <c r="EH68" s="104" t="str">
        <f t="shared" si="294"/>
        <v/>
      </c>
      <c r="EI68" s="102"/>
      <c r="EJ68" s="102"/>
      <c r="EK68" s="104" t="str">
        <f t="shared" si="295"/>
        <v/>
      </c>
      <c r="EL68" s="102"/>
      <c r="EM68" s="104" t="str">
        <f t="shared" si="296"/>
        <v/>
      </c>
      <c r="EN68" s="102"/>
      <c r="EO68" s="102"/>
      <c r="EP68" s="104" t="str">
        <f t="shared" si="297"/>
        <v/>
      </c>
      <c r="EQ68" s="102"/>
      <c r="ER68" s="104" t="str">
        <f t="shared" si="298"/>
        <v/>
      </c>
      <c r="ES68" s="102"/>
      <c r="ET68" s="102"/>
      <c r="EU68" s="104" t="str">
        <f t="shared" si="299"/>
        <v/>
      </c>
      <c r="EV68" s="102"/>
      <c r="EW68" s="104" t="str">
        <f t="shared" si="300"/>
        <v/>
      </c>
      <c r="EX68" s="102"/>
      <c r="EY68" s="102"/>
      <c r="EZ68" s="104" t="str">
        <f t="shared" si="301"/>
        <v/>
      </c>
      <c r="FA68" s="102"/>
      <c r="FB68" s="104" t="str">
        <f t="shared" si="302"/>
        <v/>
      </c>
      <c r="FC68" s="104" t="str">
        <f t="shared" si="303"/>
        <v/>
      </c>
      <c r="FD68" s="104" t="str">
        <f t="shared" si="304"/>
        <v/>
      </c>
      <c r="FE68" s="104" t="str">
        <f t="shared" si="305"/>
        <v/>
      </c>
      <c r="FF68" s="104" t="str">
        <f t="shared" si="306"/>
        <v/>
      </c>
      <c r="FG68" s="104" t="str">
        <f t="shared" si="307"/>
        <v/>
      </c>
      <c r="FH68" s="105" t="str">
        <f t="shared" si="308"/>
        <v/>
      </c>
      <c r="FI68" s="109" t="str">
        <f t="shared" si="309"/>
        <v/>
      </c>
      <c r="FJ68" s="102"/>
      <c r="FK68" s="102"/>
      <c r="FL68" s="104" t="str">
        <f t="shared" si="310"/>
        <v/>
      </c>
      <c r="FM68" s="102"/>
      <c r="FN68" s="104" t="str">
        <f t="shared" si="311"/>
        <v/>
      </c>
      <c r="FO68" s="102"/>
      <c r="FP68" s="102"/>
      <c r="FQ68" s="104" t="str">
        <f t="shared" si="312"/>
        <v/>
      </c>
      <c r="FR68" s="102"/>
      <c r="FS68" s="104" t="str">
        <f t="shared" si="313"/>
        <v/>
      </c>
      <c r="FT68" s="102"/>
      <c r="FU68" s="102"/>
      <c r="FV68" s="104" t="str">
        <f t="shared" si="314"/>
        <v/>
      </c>
      <c r="FW68" s="102"/>
      <c r="FX68" s="104" t="str">
        <f t="shared" si="315"/>
        <v/>
      </c>
      <c r="FY68" s="102"/>
      <c r="FZ68" s="102"/>
      <c r="GA68" s="104" t="str">
        <f t="shared" si="316"/>
        <v/>
      </c>
      <c r="GB68" s="102"/>
      <c r="GC68" s="104" t="str">
        <f t="shared" si="317"/>
        <v/>
      </c>
      <c r="GD68" s="102"/>
      <c r="GE68" s="102"/>
      <c r="GF68" s="104" t="str">
        <f t="shared" si="318"/>
        <v/>
      </c>
      <c r="GG68" s="102"/>
      <c r="GH68" s="104" t="str">
        <f t="shared" si="319"/>
        <v/>
      </c>
      <c r="GI68" s="104" t="str">
        <f t="shared" si="320"/>
        <v/>
      </c>
      <c r="GJ68" s="104" t="str">
        <f t="shared" si="321"/>
        <v/>
      </c>
      <c r="GK68" s="104" t="str">
        <f t="shared" si="322"/>
        <v/>
      </c>
      <c r="GL68" s="104" t="str">
        <f t="shared" si="323"/>
        <v/>
      </c>
      <c r="GM68" s="104" t="str">
        <f t="shared" si="324"/>
        <v/>
      </c>
      <c r="GN68" s="105" t="str">
        <f t="shared" si="325"/>
        <v/>
      </c>
      <c r="GO68" s="109" t="str">
        <f t="shared" si="326"/>
        <v/>
      </c>
      <c r="GP68" s="102"/>
      <c r="GQ68" s="102"/>
      <c r="GR68" s="104" t="str">
        <f t="shared" si="327"/>
        <v/>
      </c>
      <c r="GS68" s="102"/>
      <c r="GT68" s="104" t="str">
        <f t="shared" si="328"/>
        <v/>
      </c>
      <c r="GU68" s="102"/>
      <c r="GV68" s="102"/>
      <c r="GW68" s="104" t="str">
        <f t="shared" si="329"/>
        <v/>
      </c>
      <c r="GX68" s="102"/>
      <c r="GY68" s="104" t="str">
        <f t="shared" si="330"/>
        <v/>
      </c>
      <c r="GZ68" s="102"/>
      <c r="HA68" s="102"/>
      <c r="HB68" s="104" t="str">
        <f t="shared" si="331"/>
        <v/>
      </c>
      <c r="HC68" s="102"/>
      <c r="HD68" s="104" t="str">
        <f t="shared" si="332"/>
        <v/>
      </c>
      <c r="HE68" s="102"/>
      <c r="HF68" s="102"/>
      <c r="HG68" s="104" t="str">
        <f t="shared" si="333"/>
        <v/>
      </c>
      <c r="HH68" s="102"/>
      <c r="HI68" s="104" t="str">
        <f t="shared" si="334"/>
        <v/>
      </c>
      <c r="HJ68" s="102"/>
      <c r="HK68" s="102"/>
      <c r="HL68" s="104" t="str">
        <f t="shared" si="335"/>
        <v/>
      </c>
      <c r="HM68" s="102"/>
      <c r="HN68" s="104" t="str">
        <f t="shared" si="336"/>
        <v/>
      </c>
      <c r="HO68" s="104" t="str">
        <f t="shared" si="337"/>
        <v/>
      </c>
      <c r="HP68" s="104" t="str">
        <f t="shared" si="338"/>
        <v/>
      </c>
      <c r="HQ68" s="104" t="str">
        <f t="shared" si="339"/>
        <v/>
      </c>
      <c r="HR68" s="104" t="str">
        <f t="shared" si="340"/>
        <v/>
      </c>
      <c r="HS68" s="104" t="str">
        <f t="shared" si="341"/>
        <v/>
      </c>
      <c r="HT68" s="105" t="str">
        <f t="shared" si="342"/>
        <v/>
      </c>
      <c r="HU68" s="109" t="str">
        <f t="shared" si="343"/>
        <v/>
      </c>
      <c r="HV68" s="102"/>
      <c r="HW68" s="102"/>
      <c r="HX68" s="104" t="str">
        <f t="shared" si="344"/>
        <v/>
      </c>
      <c r="HY68" s="102"/>
      <c r="HZ68" s="104" t="str">
        <f t="shared" si="345"/>
        <v/>
      </c>
      <c r="IA68" s="102"/>
      <c r="IB68" s="102"/>
      <c r="IC68" s="104" t="str">
        <f t="shared" si="346"/>
        <v/>
      </c>
      <c r="ID68" s="102"/>
      <c r="IE68" s="104" t="str">
        <f t="shared" si="347"/>
        <v/>
      </c>
      <c r="IF68" s="102"/>
      <c r="IG68" s="102"/>
      <c r="IH68" s="104" t="str">
        <f t="shared" si="348"/>
        <v/>
      </c>
      <c r="II68" s="102"/>
      <c r="IJ68" s="104" t="str">
        <f t="shared" si="349"/>
        <v/>
      </c>
      <c r="IK68" s="102"/>
      <c r="IL68" s="102"/>
      <c r="IM68" s="104" t="str">
        <f t="shared" si="350"/>
        <v/>
      </c>
      <c r="IN68" s="102"/>
      <c r="IO68" s="104" t="str">
        <f t="shared" si="351"/>
        <v/>
      </c>
      <c r="IP68" s="102"/>
      <c r="IQ68" s="102"/>
      <c r="IR68" s="104" t="str">
        <f t="shared" si="352"/>
        <v/>
      </c>
      <c r="IS68" s="102"/>
      <c r="IT68" s="104" t="str">
        <f t="shared" si="353"/>
        <v/>
      </c>
      <c r="IU68" s="104" t="str">
        <f t="shared" si="354"/>
        <v/>
      </c>
      <c r="IV68" s="104" t="str">
        <f t="shared" si="355"/>
        <v/>
      </c>
      <c r="IW68" s="104" t="str">
        <f t="shared" si="356"/>
        <v/>
      </c>
      <c r="IX68" s="104" t="str">
        <f t="shared" si="357"/>
        <v/>
      </c>
      <c r="IY68" s="104" t="str">
        <f t="shared" si="358"/>
        <v/>
      </c>
      <c r="IZ68" s="105" t="str">
        <f t="shared" si="359"/>
        <v/>
      </c>
      <c r="JA68" s="109" t="str">
        <f t="shared" si="360"/>
        <v/>
      </c>
      <c r="JB68" s="102"/>
      <c r="JC68" s="102"/>
      <c r="JD68" s="104" t="str">
        <f t="shared" si="361"/>
        <v/>
      </c>
      <c r="JE68" s="102"/>
      <c r="JF68" s="104" t="str">
        <f t="shared" si="362"/>
        <v/>
      </c>
      <c r="JG68" s="102"/>
      <c r="JH68" s="102"/>
      <c r="JI68" s="104" t="str">
        <f t="shared" si="363"/>
        <v/>
      </c>
      <c r="JJ68" s="102"/>
      <c r="JK68" s="104" t="str">
        <f t="shared" si="364"/>
        <v/>
      </c>
      <c r="JL68" s="102"/>
      <c r="JM68" s="102"/>
      <c r="JN68" s="104" t="str">
        <f t="shared" si="365"/>
        <v/>
      </c>
      <c r="JO68" s="102"/>
      <c r="JP68" s="104" t="str">
        <f t="shared" si="366"/>
        <v/>
      </c>
      <c r="JQ68" s="102"/>
      <c r="JR68" s="102"/>
      <c r="JS68" s="104" t="str">
        <f t="shared" si="367"/>
        <v/>
      </c>
      <c r="JT68" s="102"/>
      <c r="JU68" s="104" t="str">
        <f t="shared" si="368"/>
        <v/>
      </c>
      <c r="JV68" s="102"/>
      <c r="JW68" s="102"/>
      <c r="JX68" s="104" t="str">
        <f t="shared" si="369"/>
        <v/>
      </c>
      <c r="JY68" s="102"/>
      <c r="JZ68" s="104" t="str">
        <f t="shared" si="370"/>
        <v/>
      </c>
      <c r="KA68" s="104" t="str">
        <f t="shared" si="371"/>
        <v/>
      </c>
      <c r="KB68" s="104" t="str">
        <f t="shared" si="372"/>
        <v/>
      </c>
      <c r="KC68" s="104" t="str">
        <f t="shared" si="373"/>
        <v/>
      </c>
      <c r="KD68" s="104" t="str">
        <f t="shared" si="374"/>
        <v/>
      </c>
      <c r="KE68" s="104" t="str">
        <f t="shared" si="375"/>
        <v/>
      </c>
      <c r="KF68" s="105" t="str">
        <f t="shared" si="376"/>
        <v/>
      </c>
      <c r="KG68" s="109" t="str">
        <f t="shared" si="377"/>
        <v/>
      </c>
      <c r="KH68" s="102"/>
      <c r="KI68" s="102"/>
      <c r="KJ68" s="104" t="str">
        <f t="shared" si="378"/>
        <v/>
      </c>
      <c r="KK68" s="102"/>
      <c r="KL68" s="104" t="str">
        <f t="shared" si="379"/>
        <v/>
      </c>
      <c r="KM68" s="102"/>
      <c r="KN68" s="102"/>
      <c r="KO68" s="104" t="str">
        <f t="shared" si="380"/>
        <v/>
      </c>
      <c r="KP68" s="102"/>
      <c r="KQ68" s="104" t="str">
        <f t="shared" si="381"/>
        <v/>
      </c>
      <c r="KR68" s="102"/>
      <c r="KS68" s="102"/>
      <c r="KT68" s="104" t="str">
        <f t="shared" si="382"/>
        <v/>
      </c>
      <c r="KU68" s="102"/>
      <c r="KV68" s="104" t="str">
        <f t="shared" si="383"/>
        <v/>
      </c>
      <c r="KW68" s="102"/>
      <c r="KX68" s="102"/>
      <c r="KY68" s="104" t="str">
        <f t="shared" si="384"/>
        <v/>
      </c>
      <c r="KZ68" s="102"/>
      <c r="LA68" s="104" t="str">
        <f t="shared" si="385"/>
        <v/>
      </c>
      <c r="LB68" s="102"/>
      <c r="LC68" s="102"/>
      <c r="LD68" s="104" t="str">
        <f t="shared" si="386"/>
        <v/>
      </c>
      <c r="LE68" s="102"/>
      <c r="LF68" s="104" t="str">
        <f t="shared" si="387"/>
        <v/>
      </c>
      <c r="LG68" s="104" t="str">
        <f t="shared" si="388"/>
        <v/>
      </c>
      <c r="LH68" s="104" t="str">
        <f t="shared" si="389"/>
        <v/>
      </c>
      <c r="LI68" s="104" t="str">
        <f t="shared" si="390"/>
        <v/>
      </c>
      <c r="LJ68" s="104" t="str">
        <f t="shared" si="391"/>
        <v/>
      </c>
      <c r="LK68" s="104" t="str">
        <f t="shared" si="392"/>
        <v/>
      </c>
      <c r="LL68" s="105" t="str">
        <f t="shared" si="393"/>
        <v/>
      </c>
      <c r="LM68" s="109" t="str">
        <f t="shared" si="394"/>
        <v/>
      </c>
      <c r="LN68" s="102"/>
      <c r="LO68" s="102"/>
      <c r="LP68" s="104" t="str">
        <f t="shared" si="395"/>
        <v/>
      </c>
      <c r="LQ68" s="102"/>
      <c r="LR68" s="104" t="str">
        <f t="shared" si="396"/>
        <v/>
      </c>
      <c r="LS68" s="102"/>
      <c r="LT68" s="102"/>
      <c r="LU68" s="104" t="str">
        <f t="shared" si="397"/>
        <v/>
      </c>
      <c r="LV68" s="102"/>
      <c r="LW68" s="104" t="str">
        <f t="shared" si="398"/>
        <v/>
      </c>
      <c r="LX68" s="102"/>
      <c r="LY68" s="102"/>
      <c r="LZ68" s="104" t="str">
        <f t="shared" si="399"/>
        <v/>
      </c>
      <c r="MA68" s="102"/>
      <c r="MB68" s="104" t="str">
        <f t="shared" si="400"/>
        <v/>
      </c>
      <c r="MC68" s="102"/>
      <c r="MD68" s="102"/>
      <c r="ME68" s="104" t="str">
        <f t="shared" si="401"/>
        <v/>
      </c>
      <c r="MF68" s="102"/>
      <c r="MG68" s="104" t="str">
        <f t="shared" si="402"/>
        <v/>
      </c>
      <c r="MH68" s="102"/>
      <c r="MI68" s="102"/>
      <c r="MJ68" s="104" t="str">
        <f t="shared" si="403"/>
        <v/>
      </c>
      <c r="MK68" s="102"/>
      <c r="ML68" s="104" t="str">
        <f t="shared" si="404"/>
        <v/>
      </c>
      <c r="MM68" s="104" t="str">
        <f t="shared" si="405"/>
        <v/>
      </c>
      <c r="MN68" s="104" t="str">
        <f t="shared" si="406"/>
        <v/>
      </c>
      <c r="MO68" s="104" t="str">
        <f t="shared" si="407"/>
        <v/>
      </c>
      <c r="MP68" s="104" t="str">
        <f t="shared" si="408"/>
        <v/>
      </c>
      <c r="MQ68" s="104" t="str">
        <f t="shared" si="409"/>
        <v/>
      </c>
      <c r="MR68" s="105" t="str">
        <f t="shared" si="410"/>
        <v/>
      </c>
      <c r="MS68" s="109" t="str">
        <f t="shared" si="411"/>
        <v/>
      </c>
      <c r="MT68" s="102"/>
      <c r="MU68" s="102"/>
      <c r="MV68" s="104" t="str">
        <f t="shared" si="412"/>
        <v/>
      </c>
      <c r="MW68" s="102"/>
      <c r="MX68" s="104" t="str">
        <f t="shared" si="413"/>
        <v/>
      </c>
      <c r="MY68" s="102"/>
      <c r="MZ68" s="102"/>
      <c r="NA68" s="104" t="str">
        <f t="shared" si="414"/>
        <v/>
      </c>
      <c r="NB68" s="102"/>
      <c r="NC68" s="104" t="str">
        <f t="shared" si="415"/>
        <v/>
      </c>
      <c r="ND68" s="102"/>
      <c r="NE68" s="102"/>
      <c r="NF68" s="104" t="str">
        <f t="shared" si="416"/>
        <v/>
      </c>
      <c r="NG68" s="102"/>
      <c r="NH68" s="104" t="str">
        <f t="shared" si="417"/>
        <v/>
      </c>
      <c r="NI68" s="102"/>
      <c r="NJ68" s="102"/>
      <c r="NK68" s="104" t="str">
        <f t="shared" si="418"/>
        <v/>
      </c>
      <c r="NL68" s="102"/>
      <c r="NM68" s="104" t="str">
        <f t="shared" si="419"/>
        <v/>
      </c>
      <c r="NN68" s="102"/>
      <c r="NO68" s="102"/>
      <c r="NP68" s="104" t="str">
        <f t="shared" si="420"/>
        <v/>
      </c>
      <c r="NQ68" s="102"/>
      <c r="NR68" s="104" t="str">
        <f t="shared" si="421"/>
        <v/>
      </c>
      <c r="NS68" s="104" t="str">
        <f t="shared" si="422"/>
        <v/>
      </c>
      <c r="NT68" s="104" t="str">
        <f t="shared" si="423"/>
        <v/>
      </c>
      <c r="NU68" s="104" t="str">
        <f t="shared" si="424"/>
        <v/>
      </c>
      <c r="NV68" s="104" t="str">
        <f t="shared" si="425"/>
        <v/>
      </c>
      <c r="NW68" s="104" t="str">
        <f t="shared" si="426"/>
        <v/>
      </c>
      <c r="NX68" s="105" t="str">
        <f t="shared" si="427"/>
        <v/>
      </c>
      <c r="NY68" s="109" t="str">
        <f t="shared" si="428"/>
        <v/>
      </c>
      <c r="OA68" s="104" t="str">
        <f t="shared" si="429"/>
        <v/>
      </c>
      <c r="OB68" s="104" t="str">
        <f t="shared" si="430"/>
        <v/>
      </c>
      <c r="OC68" s="104" t="str">
        <f t="shared" si="431"/>
        <v/>
      </c>
      <c r="OD68" s="104" t="str">
        <f t="shared" si="432"/>
        <v/>
      </c>
      <c r="OE68" s="104" t="str">
        <f t="shared" si="433"/>
        <v/>
      </c>
      <c r="OF68" s="104" t="str">
        <f t="shared" si="434"/>
        <v/>
      </c>
      <c r="OG68" s="104" t="str">
        <f t="shared" si="435"/>
        <v/>
      </c>
      <c r="OH68" s="104" t="str">
        <f t="shared" si="436"/>
        <v/>
      </c>
      <c r="OI68" s="104" t="str">
        <f t="shared" si="437"/>
        <v/>
      </c>
      <c r="OJ68" s="104" t="str">
        <f t="shared" si="438"/>
        <v/>
      </c>
      <c r="OK68" s="104" t="str">
        <f t="shared" si="439"/>
        <v/>
      </c>
      <c r="OL68" s="104" t="str">
        <f t="shared" si="440"/>
        <v/>
      </c>
      <c r="OM68" s="134"/>
      <c r="ON68" s="104" t="str">
        <f t="shared" si="441"/>
        <v/>
      </c>
      <c r="OO68" s="104" t="str">
        <f t="shared" si="442"/>
        <v/>
      </c>
      <c r="OP68" s="104" t="str">
        <f t="shared" si="443"/>
        <v/>
      </c>
      <c r="OQ68" s="104" t="str">
        <f t="shared" si="444"/>
        <v/>
      </c>
      <c r="OR68" s="105" t="str">
        <f t="shared" si="445"/>
        <v/>
      </c>
      <c r="OS68" s="105" t="str">
        <f t="shared" si="446"/>
        <v/>
      </c>
      <c r="OT68" s="134"/>
      <c r="OU68" s="109" t="str">
        <f t="shared" si="447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448"/>
        <v>50</v>
      </c>
      <c r="B69" s="195"/>
      <c r="C69" s="195"/>
      <c r="D69" s="195"/>
      <c r="E69" s="196"/>
      <c r="F69" s="102"/>
      <c r="G69" s="102"/>
      <c r="H69" s="104" t="str">
        <f t="shared" si="225"/>
        <v/>
      </c>
      <c r="I69" s="102"/>
      <c r="J69" s="104" t="str">
        <f t="shared" si="226"/>
        <v/>
      </c>
      <c r="K69" s="102"/>
      <c r="L69" s="102"/>
      <c r="M69" s="104" t="str">
        <f t="shared" si="227"/>
        <v/>
      </c>
      <c r="N69" s="102"/>
      <c r="O69" s="104" t="str">
        <f t="shared" si="228"/>
        <v/>
      </c>
      <c r="P69" s="102"/>
      <c r="Q69" s="102"/>
      <c r="R69" s="104" t="str">
        <f t="shared" si="229"/>
        <v/>
      </c>
      <c r="S69" s="102"/>
      <c r="T69" s="104" t="str">
        <f t="shared" si="230"/>
        <v/>
      </c>
      <c r="U69" s="102"/>
      <c r="V69" s="102"/>
      <c r="W69" s="104" t="str">
        <f t="shared" si="231"/>
        <v/>
      </c>
      <c r="X69" s="102"/>
      <c r="Y69" s="104" t="str">
        <f t="shared" si="232"/>
        <v/>
      </c>
      <c r="Z69" s="102"/>
      <c r="AA69" s="102"/>
      <c r="AB69" s="104" t="str">
        <f t="shared" si="233"/>
        <v/>
      </c>
      <c r="AC69" s="102"/>
      <c r="AD69" s="104" t="str">
        <f t="shared" si="234"/>
        <v/>
      </c>
      <c r="AE69" s="104" t="str">
        <f t="shared" si="235"/>
        <v/>
      </c>
      <c r="AF69" s="104" t="str">
        <f t="shared" si="236"/>
        <v/>
      </c>
      <c r="AG69" s="104" t="str">
        <f t="shared" si="237"/>
        <v/>
      </c>
      <c r="AH69" s="104" t="str">
        <f t="shared" si="238"/>
        <v/>
      </c>
      <c r="AI69" s="104" t="str">
        <f t="shared" si="239"/>
        <v/>
      </c>
      <c r="AJ69" s="105" t="str">
        <f t="shared" si="240"/>
        <v/>
      </c>
      <c r="AK69" s="109" t="str">
        <f t="shared" si="241"/>
        <v/>
      </c>
      <c r="AL69" s="102"/>
      <c r="AM69" s="102"/>
      <c r="AN69" s="104" t="str">
        <f t="shared" si="242"/>
        <v/>
      </c>
      <c r="AO69" s="102"/>
      <c r="AP69" s="104" t="str">
        <f t="shared" si="243"/>
        <v/>
      </c>
      <c r="AQ69" s="102"/>
      <c r="AR69" s="102"/>
      <c r="AS69" s="104" t="str">
        <f t="shared" si="244"/>
        <v/>
      </c>
      <c r="AT69" s="102"/>
      <c r="AU69" s="104" t="str">
        <f t="shared" si="245"/>
        <v/>
      </c>
      <c r="AV69" s="102"/>
      <c r="AW69" s="102"/>
      <c r="AX69" s="104" t="str">
        <f t="shared" si="246"/>
        <v/>
      </c>
      <c r="AY69" s="102"/>
      <c r="AZ69" s="104" t="str">
        <f t="shared" si="247"/>
        <v/>
      </c>
      <c r="BA69" s="102"/>
      <c r="BB69" s="102"/>
      <c r="BC69" s="104" t="str">
        <f t="shared" si="248"/>
        <v/>
      </c>
      <c r="BD69" s="102"/>
      <c r="BE69" s="104" t="str">
        <f t="shared" si="249"/>
        <v/>
      </c>
      <c r="BF69" s="102"/>
      <c r="BG69" s="102"/>
      <c r="BH69" s="104" t="str">
        <f t="shared" si="250"/>
        <v/>
      </c>
      <c r="BI69" s="102"/>
      <c r="BJ69" s="104" t="str">
        <f t="shared" si="251"/>
        <v/>
      </c>
      <c r="BK69" s="104" t="str">
        <f t="shared" si="252"/>
        <v/>
      </c>
      <c r="BL69" s="104" t="str">
        <f t="shared" si="253"/>
        <v/>
      </c>
      <c r="BM69" s="104" t="str">
        <f t="shared" si="254"/>
        <v/>
      </c>
      <c r="BN69" s="104" t="str">
        <f t="shared" si="255"/>
        <v/>
      </c>
      <c r="BO69" s="104" t="str">
        <f t="shared" si="256"/>
        <v/>
      </c>
      <c r="BP69" s="105" t="str">
        <f t="shared" si="257"/>
        <v/>
      </c>
      <c r="BQ69" s="109" t="str">
        <f t="shared" si="258"/>
        <v/>
      </c>
      <c r="BR69" s="102"/>
      <c r="BS69" s="102"/>
      <c r="BT69" s="104" t="str">
        <f t="shared" si="259"/>
        <v/>
      </c>
      <c r="BU69" s="102"/>
      <c r="BV69" s="104" t="str">
        <f t="shared" si="260"/>
        <v/>
      </c>
      <c r="BW69" s="102"/>
      <c r="BX69" s="102"/>
      <c r="BY69" s="104" t="str">
        <f t="shared" si="261"/>
        <v/>
      </c>
      <c r="BZ69" s="102"/>
      <c r="CA69" s="104" t="str">
        <f t="shared" si="262"/>
        <v/>
      </c>
      <c r="CB69" s="102"/>
      <c r="CC69" s="102"/>
      <c r="CD69" s="104" t="str">
        <f t="shared" si="263"/>
        <v/>
      </c>
      <c r="CE69" s="102"/>
      <c r="CF69" s="104" t="str">
        <f t="shared" si="264"/>
        <v/>
      </c>
      <c r="CG69" s="102"/>
      <c r="CH69" s="102"/>
      <c r="CI69" s="104" t="str">
        <f t="shared" si="265"/>
        <v/>
      </c>
      <c r="CJ69" s="102"/>
      <c r="CK69" s="104" t="str">
        <f t="shared" si="266"/>
        <v/>
      </c>
      <c r="CL69" s="102"/>
      <c r="CM69" s="102"/>
      <c r="CN69" s="104" t="str">
        <f t="shared" si="267"/>
        <v/>
      </c>
      <c r="CO69" s="102"/>
      <c r="CP69" s="104" t="str">
        <f t="shared" si="268"/>
        <v/>
      </c>
      <c r="CQ69" s="104" t="str">
        <f t="shared" si="269"/>
        <v/>
      </c>
      <c r="CR69" s="104" t="str">
        <f t="shared" si="270"/>
        <v/>
      </c>
      <c r="CS69" s="104" t="str">
        <f t="shared" si="271"/>
        <v/>
      </c>
      <c r="CT69" s="104" t="str">
        <f t="shared" si="272"/>
        <v/>
      </c>
      <c r="CU69" s="104" t="str">
        <f t="shared" si="273"/>
        <v/>
      </c>
      <c r="CV69" s="105" t="str">
        <f t="shared" si="274"/>
        <v/>
      </c>
      <c r="CW69" s="109" t="str">
        <f t="shared" si="275"/>
        <v/>
      </c>
      <c r="CX69" s="102"/>
      <c r="CY69" s="102"/>
      <c r="CZ69" s="104" t="str">
        <f t="shared" si="276"/>
        <v/>
      </c>
      <c r="DA69" s="102"/>
      <c r="DB69" s="104" t="str">
        <f t="shared" si="277"/>
        <v/>
      </c>
      <c r="DC69" s="102"/>
      <c r="DD69" s="102"/>
      <c r="DE69" s="104" t="str">
        <f t="shared" si="278"/>
        <v/>
      </c>
      <c r="DF69" s="102"/>
      <c r="DG69" s="104" t="str">
        <f t="shared" si="279"/>
        <v/>
      </c>
      <c r="DH69" s="102"/>
      <c r="DI69" s="102"/>
      <c r="DJ69" s="104" t="str">
        <f t="shared" si="280"/>
        <v/>
      </c>
      <c r="DK69" s="102"/>
      <c r="DL69" s="104" t="str">
        <f t="shared" si="281"/>
        <v/>
      </c>
      <c r="DM69" s="102"/>
      <c r="DN69" s="102"/>
      <c r="DO69" s="104" t="str">
        <f t="shared" si="282"/>
        <v/>
      </c>
      <c r="DP69" s="102"/>
      <c r="DQ69" s="104" t="str">
        <f t="shared" si="283"/>
        <v/>
      </c>
      <c r="DR69" s="102"/>
      <c r="DS69" s="102"/>
      <c r="DT69" s="104" t="str">
        <f t="shared" si="284"/>
        <v/>
      </c>
      <c r="DU69" s="102"/>
      <c r="DV69" s="104" t="str">
        <f t="shared" si="285"/>
        <v/>
      </c>
      <c r="DW69" s="104" t="str">
        <f t="shared" si="286"/>
        <v/>
      </c>
      <c r="DX69" s="104" t="str">
        <f t="shared" si="287"/>
        <v/>
      </c>
      <c r="DY69" s="104" t="str">
        <f t="shared" si="288"/>
        <v/>
      </c>
      <c r="DZ69" s="104" t="str">
        <f t="shared" si="289"/>
        <v/>
      </c>
      <c r="EA69" s="104" t="str">
        <f t="shared" si="290"/>
        <v/>
      </c>
      <c r="EB69" s="105" t="str">
        <f t="shared" si="291"/>
        <v/>
      </c>
      <c r="EC69" s="109" t="str">
        <f t="shared" si="292"/>
        <v/>
      </c>
      <c r="ED69" s="102"/>
      <c r="EE69" s="102"/>
      <c r="EF69" s="104" t="str">
        <f t="shared" si="293"/>
        <v/>
      </c>
      <c r="EG69" s="102"/>
      <c r="EH69" s="104" t="str">
        <f t="shared" si="294"/>
        <v/>
      </c>
      <c r="EI69" s="102"/>
      <c r="EJ69" s="102"/>
      <c r="EK69" s="104" t="str">
        <f t="shared" si="295"/>
        <v/>
      </c>
      <c r="EL69" s="102"/>
      <c r="EM69" s="104" t="str">
        <f t="shared" si="296"/>
        <v/>
      </c>
      <c r="EN69" s="102"/>
      <c r="EO69" s="102"/>
      <c r="EP69" s="104" t="str">
        <f t="shared" si="297"/>
        <v/>
      </c>
      <c r="EQ69" s="102"/>
      <c r="ER69" s="104" t="str">
        <f t="shared" si="298"/>
        <v/>
      </c>
      <c r="ES69" s="102"/>
      <c r="ET69" s="102"/>
      <c r="EU69" s="104" t="str">
        <f t="shared" si="299"/>
        <v/>
      </c>
      <c r="EV69" s="102"/>
      <c r="EW69" s="104" t="str">
        <f t="shared" si="300"/>
        <v/>
      </c>
      <c r="EX69" s="102"/>
      <c r="EY69" s="102"/>
      <c r="EZ69" s="104" t="str">
        <f t="shared" si="301"/>
        <v/>
      </c>
      <c r="FA69" s="102"/>
      <c r="FB69" s="104" t="str">
        <f t="shared" si="302"/>
        <v/>
      </c>
      <c r="FC69" s="104" t="str">
        <f t="shared" si="303"/>
        <v/>
      </c>
      <c r="FD69" s="104" t="str">
        <f t="shared" si="304"/>
        <v/>
      </c>
      <c r="FE69" s="104" t="str">
        <f t="shared" si="305"/>
        <v/>
      </c>
      <c r="FF69" s="104" t="str">
        <f t="shared" si="306"/>
        <v/>
      </c>
      <c r="FG69" s="104" t="str">
        <f t="shared" si="307"/>
        <v/>
      </c>
      <c r="FH69" s="105" t="str">
        <f t="shared" si="308"/>
        <v/>
      </c>
      <c r="FI69" s="109" t="str">
        <f t="shared" si="309"/>
        <v/>
      </c>
      <c r="FJ69" s="102"/>
      <c r="FK69" s="102"/>
      <c r="FL69" s="104" t="str">
        <f t="shared" si="310"/>
        <v/>
      </c>
      <c r="FM69" s="102"/>
      <c r="FN69" s="104" t="str">
        <f t="shared" si="311"/>
        <v/>
      </c>
      <c r="FO69" s="102"/>
      <c r="FP69" s="102"/>
      <c r="FQ69" s="104" t="str">
        <f t="shared" si="312"/>
        <v/>
      </c>
      <c r="FR69" s="102"/>
      <c r="FS69" s="104" t="str">
        <f t="shared" si="313"/>
        <v/>
      </c>
      <c r="FT69" s="102"/>
      <c r="FU69" s="102"/>
      <c r="FV69" s="104" t="str">
        <f t="shared" si="314"/>
        <v/>
      </c>
      <c r="FW69" s="102"/>
      <c r="FX69" s="104" t="str">
        <f t="shared" si="315"/>
        <v/>
      </c>
      <c r="FY69" s="102"/>
      <c r="FZ69" s="102"/>
      <c r="GA69" s="104" t="str">
        <f t="shared" si="316"/>
        <v/>
      </c>
      <c r="GB69" s="102"/>
      <c r="GC69" s="104" t="str">
        <f t="shared" si="317"/>
        <v/>
      </c>
      <c r="GD69" s="102"/>
      <c r="GE69" s="102"/>
      <c r="GF69" s="104" t="str">
        <f t="shared" si="318"/>
        <v/>
      </c>
      <c r="GG69" s="102"/>
      <c r="GH69" s="104" t="str">
        <f t="shared" si="319"/>
        <v/>
      </c>
      <c r="GI69" s="104" t="str">
        <f t="shared" si="320"/>
        <v/>
      </c>
      <c r="GJ69" s="104" t="str">
        <f t="shared" si="321"/>
        <v/>
      </c>
      <c r="GK69" s="104" t="str">
        <f t="shared" si="322"/>
        <v/>
      </c>
      <c r="GL69" s="104" t="str">
        <f t="shared" si="323"/>
        <v/>
      </c>
      <c r="GM69" s="104" t="str">
        <f t="shared" si="324"/>
        <v/>
      </c>
      <c r="GN69" s="105" t="str">
        <f t="shared" si="325"/>
        <v/>
      </c>
      <c r="GO69" s="109" t="str">
        <f t="shared" si="326"/>
        <v/>
      </c>
      <c r="GP69" s="102"/>
      <c r="GQ69" s="102"/>
      <c r="GR69" s="104" t="str">
        <f t="shared" si="327"/>
        <v/>
      </c>
      <c r="GS69" s="102"/>
      <c r="GT69" s="104" t="str">
        <f t="shared" si="328"/>
        <v/>
      </c>
      <c r="GU69" s="102"/>
      <c r="GV69" s="102"/>
      <c r="GW69" s="104" t="str">
        <f t="shared" si="329"/>
        <v/>
      </c>
      <c r="GX69" s="102"/>
      <c r="GY69" s="104" t="str">
        <f t="shared" si="330"/>
        <v/>
      </c>
      <c r="GZ69" s="102"/>
      <c r="HA69" s="102"/>
      <c r="HB69" s="104" t="str">
        <f t="shared" si="331"/>
        <v/>
      </c>
      <c r="HC69" s="102"/>
      <c r="HD69" s="104" t="str">
        <f t="shared" si="332"/>
        <v/>
      </c>
      <c r="HE69" s="102"/>
      <c r="HF69" s="102"/>
      <c r="HG69" s="104" t="str">
        <f t="shared" si="333"/>
        <v/>
      </c>
      <c r="HH69" s="102"/>
      <c r="HI69" s="104" t="str">
        <f t="shared" si="334"/>
        <v/>
      </c>
      <c r="HJ69" s="102"/>
      <c r="HK69" s="102"/>
      <c r="HL69" s="104" t="str">
        <f t="shared" si="335"/>
        <v/>
      </c>
      <c r="HM69" s="102"/>
      <c r="HN69" s="104" t="str">
        <f t="shared" si="336"/>
        <v/>
      </c>
      <c r="HO69" s="104" t="str">
        <f t="shared" si="337"/>
        <v/>
      </c>
      <c r="HP69" s="104" t="str">
        <f t="shared" si="338"/>
        <v/>
      </c>
      <c r="HQ69" s="104" t="str">
        <f t="shared" si="339"/>
        <v/>
      </c>
      <c r="HR69" s="104" t="str">
        <f t="shared" si="340"/>
        <v/>
      </c>
      <c r="HS69" s="104" t="str">
        <f t="shared" si="341"/>
        <v/>
      </c>
      <c r="HT69" s="105" t="str">
        <f t="shared" si="342"/>
        <v/>
      </c>
      <c r="HU69" s="109" t="str">
        <f t="shared" si="343"/>
        <v/>
      </c>
      <c r="HV69" s="102"/>
      <c r="HW69" s="102"/>
      <c r="HX69" s="104" t="str">
        <f t="shared" si="344"/>
        <v/>
      </c>
      <c r="HY69" s="102"/>
      <c r="HZ69" s="104" t="str">
        <f t="shared" si="345"/>
        <v/>
      </c>
      <c r="IA69" s="102"/>
      <c r="IB69" s="102"/>
      <c r="IC69" s="104" t="str">
        <f t="shared" si="346"/>
        <v/>
      </c>
      <c r="ID69" s="102"/>
      <c r="IE69" s="104" t="str">
        <f t="shared" si="347"/>
        <v/>
      </c>
      <c r="IF69" s="102"/>
      <c r="IG69" s="102"/>
      <c r="IH69" s="104" t="str">
        <f t="shared" si="348"/>
        <v/>
      </c>
      <c r="II69" s="102"/>
      <c r="IJ69" s="104" t="str">
        <f t="shared" si="349"/>
        <v/>
      </c>
      <c r="IK69" s="102"/>
      <c r="IL69" s="102"/>
      <c r="IM69" s="104" t="str">
        <f t="shared" si="350"/>
        <v/>
      </c>
      <c r="IN69" s="102"/>
      <c r="IO69" s="104" t="str">
        <f t="shared" si="351"/>
        <v/>
      </c>
      <c r="IP69" s="102"/>
      <c r="IQ69" s="102"/>
      <c r="IR69" s="104" t="str">
        <f t="shared" si="352"/>
        <v/>
      </c>
      <c r="IS69" s="102"/>
      <c r="IT69" s="104" t="str">
        <f t="shared" si="353"/>
        <v/>
      </c>
      <c r="IU69" s="104" t="str">
        <f t="shared" si="354"/>
        <v/>
      </c>
      <c r="IV69" s="104" t="str">
        <f t="shared" si="355"/>
        <v/>
      </c>
      <c r="IW69" s="104" t="str">
        <f t="shared" si="356"/>
        <v/>
      </c>
      <c r="IX69" s="104" t="str">
        <f t="shared" si="357"/>
        <v/>
      </c>
      <c r="IY69" s="104" t="str">
        <f t="shared" si="358"/>
        <v/>
      </c>
      <c r="IZ69" s="105" t="str">
        <f t="shared" si="359"/>
        <v/>
      </c>
      <c r="JA69" s="109" t="str">
        <f t="shared" si="360"/>
        <v/>
      </c>
      <c r="JB69" s="102"/>
      <c r="JC69" s="102"/>
      <c r="JD69" s="104" t="str">
        <f t="shared" si="361"/>
        <v/>
      </c>
      <c r="JE69" s="102"/>
      <c r="JF69" s="104" t="str">
        <f t="shared" si="362"/>
        <v/>
      </c>
      <c r="JG69" s="102"/>
      <c r="JH69" s="102"/>
      <c r="JI69" s="104" t="str">
        <f t="shared" si="363"/>
        <v/>
      </c>
      <c r="JJ69" s="102"/>
      <c r="JK69" s="104" t="str">
        <f t="shared" si="364"/>
        <v/>
      </c>
      <c r="JL69" s="102"/>
      <c r="JM69" s="102"/>
      <c r="JN69" s="104" t="str">
        <f t="shared" si="365"/>
        <v/>
      </c>
      <c r="JO69" s="102"/>
      <c r="JP69" s="104" t="str">
        <f t="shared" si="366"/>
        <v/>
      </c>
      <c r="JQ69" s="102"/>
      <c r="JR69" s="102"/>
      <c r="JS69" s="104" t="str">
        <f t="shared" si="367"/>
        <v/>
      </c>
      <c r="JT69" s="102"/>
      <c r="JU69" s="104" t="str">
        <f t="shared" si="368"/>
        <v/>
      </c>
      <c r="JV69" s="102"/>
      <c r="JW69" s="102"/>
      <c r="JX69" s="104" t="str">
        <f t="shared" si="369"/>
        <v/>
      </c>
      <c r="JY69" s="102"/>
      <c r="JZ69" s="104" t="str">
        <f t="shared" si="370"/>
        <v/>
      </c>
      <c r="KA69" s="104" t="str">
        <f t="shared" si="371"/>
        <v/>
      </c>
      <c r="KB69" s="104" t="str">
        <f t="shared" si="372"/>
        <v/>
      </c>
      <c r="KC69" s="104" t="str">
        <f t="shared" si="373"/>
        <v/>
      </c>
      <c r="KD69" s="104" t="str">
        <f t="shared" si="374"/>
        <v/>
      </c>
      <c r="KE69" s="104" t="str">
        <f t="shared" si="375"/>
        <v/>
      </c>
      <c r="KF69" s="105" t="str">
        <f t="shared" si="376"/>
        <v/>
      </c>
      <c r="KG69" s="109" t="str">
        <f t="shared" si="377"/>
        <v/>
      </c>
      <c r="KH69" s="102"/>
      <c r="KI69" s="102"/>
      <c r="KJ69" s="104" t="str">
        <f t="shared" si="378"/>
        <v/>
      </c>
      <c r="KK69" s="102"/>
      <c r="KL69" s="104" t="str">
        <f t="shared" si="379"/>
        <v/>
      </c>
      <c r="KM69" s="102"/>
      <c r="KN69" s="102"/>
      <c r="KO69" s="104" t="str">
        <f t="shared" si="380"/>
        <v/>
      </c>
      <c r="KP69" s="102"/>
      <c r="KQ69" s="104" t="str">
        <f t="shared" si="381"/>
        <v/>
      </c>
      <c r="KR69" s="102"/>
      <c r="KS69" s="102"/>
      <c r="KT69" s="104" t="str">
        <f t="shared" si="382"/>
        <v/>
      </c>
      <c r="KU69" s="102"/>
      <c r="KV69" s="104" t="str">
        <f t="shared" si="383"/>
        <v/>
      </c>
      <c r="KW69" s="102"/>
      <c r="KX69" s="102"/>
      <c r="KY69" s="104" t="str">
        <f t="shared" si="384"/>
        <v/>
      </c>
      <c r="KZ69" s="102"/>
      <c r="LA69" s="104" t="str">
        <f t="shared" si="385"/>
        <v/>
      </c>
      <c r="LB69" s="102"/>
      <c r="LC69" s="102"/>
      <c r="LD69" s="104" t="str">
        <f t="shared" si="386"/>
        <v/>
      </c>
      <c r="LE69" s="102"/>
      <c r="LF69" s="104" t="str">
        <f t="shared" si="387"/>
        <v/>
      </c>
      <c r="LG69" s="104" t="str">
        <f t="shared" si="388"/>
        <v/>
      </c>
      <c r="LH69" s="104" t="str">
        <f t="shared" si="389"/>
        <v/>
      </c>
      <c r="LI69" s="104" t="str">
        <f t="shared" si="390"/>
        <v/>
      </c>
      <c r="LJ69" s="104" t="str">
        <f t="shared" si="391"/>
        <v/>
      </c>
      <c r="LK69" s="104" t="str">
        <f t="shared" si="392"/>
        <v/>
      </c>
      <c r="LL69" s="105" t="str">
        <f t="shared" si="393"/>
        <v/>
      </c>
      <c r="LM69" s="109" t="str">
        <f t="shared" si="394"/>
        <v/>
      </c>
      <c r="LN69" s="102"/>
      <c r="LO69" s="102"/>
      <c r="LP69" s="104" t="str">
        <f t="shared" si="395"/>
        <v/>
      </c>
      <c r="LQ69" s="102"/>
      <c r="LR69" s="104" t="str">
        <f t="shared" si="396"/>
        <v/>
      </c>
      <c r="LS69" s="102"/>
      <c r="LT69" s="102"/>
      <c r="LU69" s="104" t="str">
        <f t="shared" si="397"/>
        <v/>
      </c>
      <c r="LV69" s="102"/>
      <c r="LW69" s="104" t="str">
        <f t="shared" si="398"/>
        <v/>
      </c>
      <c r="LX69" s="102"/>
      <c r="LY69" s="102"/>
      <c r="LZ69" s="104" t="str">
        <f t="shared" si="399"/>
        <v/>
      </c>
      <c r="MA69" s="102"/>
      <c r="MB69" s="104" t="str">
        <f t="shared" si="400"/>
        <v/>
      </c>
      <c r="MC69" s="102"/>
      <c r="MD69" s="102"/>
      <c r="ME69" s="104" t="str">
        <f t="shared" si="401"/>
        <v/>
      </c>
      <c r="MF69" s="102"/>
      <c r="MG69" s="104" t="str">
        <f t="shared" si="402"/>
        <v/>
      </c>
      <c r="MH69" s="102"/>
      <c r="MI69" s="102"/>
      <c r="MJ69" s="104" t="str">
        <f t="shared" si="403"/>
        <v/>
      </c>
      <c r="MK69" s="102"/>
      <c r="ML69" s="104" t="str">
        <f t="shared" si="404"/>
        <v/>
      </c>
      <c r="MM69" s="104" t="str">
        <f t="shared" si="405"/>
        <v/>
      </c>
      <c r="MN69" s="104" t="str">
        <f t="shared" si="406"/>
        <v/>
      </c>
      <c r="MO69" s="104" t="str">
        <f t="shared" si="407"/>
        <v/>
      </c>
      <c r="MP69" s="104" t="str">
        <f t="shared" si="408"/>
        <v/>
      </c>
      <c r="MQ69" s="104" t="str">
        <f t="shared" si="409"/>
        <v/>
      </c>
      <c r="MR69" s="105" t="str">
        <f t="shared" si="410"/>
        <v/>
      </c>
      <c r="MS69" s="109" t="str">
        <f t="shared" si="411"/>
        <v/>
      </c>
      <c r="MT69" s="102"/>
      <c r="MU69" s="102"/>
      <c r="MV69" s="104" t="str">
        <f t="shared" si="412"/>
        <v/>
      </c>
      <c r="MW69" s="102"/>
      <c r="MX69" s="104" t="str">
        <f t="shared" si="413"/>
        <v/>
      </c>
      <c r="MY69" s="102"/>
      <c r="MZ69" s="102"/>
      <c r="NA69" s="104" t="str">
        <f t="shared" si="414"/>
        <v/>
      </c>
      <c r="NB69" s="102"/>
      <c r="NC69" s="104" t="str">
        <f t="shared" si="415"/>
        <v/>
      </c>
      <c r="ND69" s="102"/>
      <c r="NE69" s="102"/>
      <c r="NF69" s="104" t="str">
        <f t="shared" si="416"/>
        <v/>
      </c>
      <c r="NG69" s="102"/>
      <c r="NH69" s="104" t="str">
        <f t="shared" si="417"/>
        <v/>
      </c>
      <c r="NI69" s="102"/>
      <c r="NJ69" s="102"/>
      <c r="NK69" s="104" t="str">
        <f t="shared" si="418"/>
        <v/>
      </c>
      <c r="NL69" s="102"/>
      <c r="NM69" s="104" t="str">
        <f t="shared" si="419"/>
        <v/>
      </c>
      <c r="NN69" s="102"/>
      <c r="NO69" s="102"/>
      <c r="NP69" s="104" t="str">
        <f t="shared" si="420"/>
        <v/>
      </c>
      <c r="NQ69" s="102"/>
      <c r="NR69" s="104" t="str">
        <f t="shared" si="421"/>
        <v/>
      </c>
      <c r="NS69" s="104" t="str">
        <f t="shared" si="422"/>
        <v/>
      </c>
      <c r="NT69" s="104" t="str">
        <f t="shared" si="423"/>
        <v/>
      </c>
      <c r="NU69" s="104" t="str">
        <f t="shared" si="424"/>
        <v/>
      </c>
      <c r="NV69" s="104" t="str">
        <f t="shared" si="425"/>
        <v/>
      </c>
      <c r="NW69" s="104" t="str">
        <f t="shared" si="426"/>
        <v/>
      </c>
      <c r="NX69" s="105" t="str">
        <f t="shared" si="427"/>
        <v/>
      </c>
      <c r="NY69" s="109" t="str">
        <f t="shared" si="428"/>
        <v/>
      </c>
      <c r="OA69" s="104" t="str">
        <f t="shared" si="429"/>
        <v/>
      </c>
      <c r="OB69" s="104" t="str">
        <f t="shared" si="430"/>
        <v/>
      </c>
      <c r="OC69" s="104" t="str">
        <f t="shared" si="431"/>
        <v/>
      </c>
      <c r="OD69" s="104" t="str">
        <f t="shared" si="432"/>
        <v/>
      </c>
      <c r="OE69" s="104" t="str">
        <f t="shared" si="433"/>
        <v/>
      </c>
      <c r="OF69" s="104" t="str">
        <f t="shared" si="434"/>
        <v/>
      </c>
      <c r="OG69" s="104" t="str">
        <f t="shared" si="435"/>
        <v/>
      </c>
      <c r="OH69" s="104" t="str">
        <f t="shared" si="436"/>
        <v/>
      </c>
      <c r="OI69" s="104" t="str">
        <f t="shared" si="437"/>
        <v/>
      </c>
      <c r="OJ69" s="104" t="str">
        <f t="shared" si="438"/>
        <v/>
      </c>
      <c r="OK69" s="104" t="str">
        <f t="shared" si="439"/>
        <v/>
      </c>
      <c r="OL69" s="104" t="str">
        <f t="shared" si="440"/>
        <v/>
      </c>
      <c r="OM69" s="134"/>
      <c r="ON69" s="104" t="str">
        <f t="shared" si="441"/>
        <v/>
      </c>
      <c r="OO69" s="104" t="str">
        <f t="shared" si="442"/>
        <v/>
      </c>
      <c r="OP69" s="104" t="str">
        <f t="shared" si="443"/>
        <v/>
      </c>
      <c r="OQ69" s="104" t="str">
        <f t="shared" si="444"/>
        <v/>
      </c>
      <c r="OR69" s="105" t="str">
        <f t="shared" si="445"/>
        <v/>
      </c>
      <c r="OS69" s="105" t="str">
        <f t="shared" si="446"/>
        <v/>
      </c>
      <c r="OT69" s="134"/>
      <c r="OU69" s="109" t="str">
        <f t="shared" si="447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448"/>
        <v>51</v>
      </c>
      <c r="B70" s="195"/>
      <c r="C70" s="195"/>
      <c r="D70" s="195"/>
      <c r="E70" s="196"/>
      <c r="F70" s="102"/>
      <c r="G70" s="102"/>
      <c r="H70" s="104" t="str">
        <f t="shared" ref="H70:H101" si="449">IF(AND(F70="",G70=""),"",F70*F$4+G70*(1-F$4))</f>
        <v/>
      </c>
      <c r="I70" s="102"/>
      <c r="J70" s="104" t="str">
        <f t="shared" ref="J70:J101" si="450">IF(AND(F70="",G70=""),"",IF(OR(I70="",I70&lt;H70),H70,IF(G70="",I70,F70*F$4+I70*(1-F$4))))</f>
        <v/>
      </c>
      <c r="K70" s="102"/>
      <c r="L70" s="102"/>
      <c r="M70" s="104" t="str">
        <f t="shared" ref="M70:M101" si="451">IF(AND(K70="",L70=""),"",K70*K$4+L70*(1-K$4))</f>
        <v/>
      </c>
      <c r="N70" s="102"/>
      <c r="O70" s="104" t="str">
        <f t="shared" ref="O70:O101" si="452">IF(AND(K70="",L70=""),"",IF(OR(N70="",N70&lt;M70),M70,IF(L70="",N70,K70*K$4+N70*(1-K$4))))</f>
        <v/>
      </c>
      <c r="P70" s="102"/>
      <c r="Q70" s="102"/>
      <c r="R70" s="104" t="str">
        <f t="shared" ref="R70:R101" si="453">IF(AND(P70="",Q70=""),"",P70*P$4+Q70*(1-P$4))</f>
        <v/>
      </c>
      <c r="S70" s="102"/>
      <c r="T70" s="104" t="str">
        <f t="shared" ref="T70:T101" si="454">IF(AND(P70="",Q70=""),"",IF(OR(S70="",S70&lt;R70),R70,IF(Q70="",S70,P70*P$4+S70*(1-P$4))))</f>
        <v/>
      </c>
      <c r="U70" s="102"/>
      <c r="V70" s="102"/>
      <c r="W70" s="104" t="str">
        <f t="shared" ref="W70:W101" si="455">IF(AND(U70="",V70=""),"",U70*U$4+V70*(1-U$4))</f>
        <v/>
      </c>
      <c r="X70" s="102"/>
      <c r="Y70" s="104" t="str">
        <f t="shared" ref="Y70:Y101" si="456">IF(AND(U70="",V70=""),"",IF(OR(X70="",X70&lt;W70),W70,IF(V70="",X70,U70*U$4+X70*(1-U$4))))</f>
        <v/>
      </c>
      <c r="Z70" s="102"/>
      <c r="AA70" s="102"/>
      <c r="AB70" s="104" t="str">
        <f t="shared" ref="AB70:AB101" si="457">IF(AND(Z70="",AA70=""),"",Z70*Z$4+AA70*(1-Z$4))</f>
        <v/>
      </c>
      <c r="AC70" s="102"/>
      <c r="AD70" s="104" t="str">
        <f t="shared" ref="AD70:AD101" si="458">IF(AND(Z70="",AA70=""),"",IF(OR(AC70="",AC70&lt;AB70),AB70,IF(AA70="",AC70,Z70*Z$4+AC70*(1-Z$4))))</f>
        <v/>
      </c>
      <c r="AE70" s="104" t="str">
        <f t="shared" ref="AE70:AE101" si="459">IF(AND(F70="",K70="",P70=""),"",SUM(F70)*SUM(J$4)+SUM(K70)*SUM(O$4)+SUM(P70)*SUM(T$4)+SUM(U70)*SUM(Y$4)+SUM(Z70)*SUM(AD$4))</f>
        <v/>
      </c>
      <c r="AF70" s="104" t="str">
        <f t="shared" ref="AF70:AF85" si="460">IF(AND(G70="",L70="",Q70=""),"",SUM(G70)*SUM(J$4)+SUM(L70)*SUM(O$4)+SUM(Q70)*SUM(T$4)+SUM(V70)*SUM(Y$4)+SUM(AA70)*SUM(AD$4))</f>
        <v/>
      </c>
      <c r="AG70" s="104" t="str">
        <f t="shared" ref="AG70:AG85" si="461">IF(AND(H70="",M70="",R70=""),"",SUM(H70)*SUM(J$4)+SUM(M70)*SUM(O$4)+SUM(R70)*SUM(T$4)+SUM(W70)*SUM(Y$4)+SUM(AB70)*SUM(AD$4))</f>
        <v/>
      </c>
      <c r="AH70" s="104" t="str">
        <f t="shared" ref="AH70:AH85" si="462">IF(AND(I70="",N70="",S70=""),"",SUM(I70)*SUM(J$4)+SUM(N70)*SUM(O$4)+SUM(S70)*SUM(T$4)+SUM(X70)*SUM(Y$4)+SUM(AC70)*SUM(AD$4))</f>
        <v/>
      </c>
      <c r="AI70" s="104" t="str">
        <f t="shared" ref="AI70:AI85" si="463">IF(AND(J70="",O70="",T70=""),"",SUM(J70)*SUM(J$4)+SUM(O70)*SUM(O$4)+SUM(T70)*SUM(T$4)+SUM(Y70)*SUM(Y$4)+SUM(AD70)*SUM(AD$4))</f>
        <v/>
      </c>
      <c r="AJ70" s="105" t="str">
        <f t="shared" ref="AJ70:AJ101" si="464">IF(AG70="","",IF(SUM(AI70)&lt;10,0,AJ$4))</f>
        <v/>
      </c>
      <c r="AK70" s="109" t="str">
        <f t="shared" ref="AK70:AK85" si="465">IF(ISERROR(RANK(AI70,AI$6:AI$85)),"",RANK(AI70,AI$6:AI$85))</f>
        <v/>
      </c>
      <c r="AL70" s="102"/>
      <c r="AM70" s="102"/>
      <c r="AN70" s="104" t="str">
        <f t="shared" ref="AN70:AN101" si="466">IF(AND(AL70="",AM70=""),"",AL70*AL$4+AM70*(1-AL$4))</f>
        <v/>
      </c>
      <c r="AO70" s="102"/>
      <c r="AP70" s="104" t="str">
        <f t="shared" ref="AP70:AP101" si="467">IF(AND(AL70="",AM70=""),"",IF(OR(AO70="",AO70&lt;AN70),AN70,IF(AM70="",AO70,AL70*AL$4+AO70*(1-AL$4))))</f>
        <v/>
      </c>
      <c r="AQ70" s="102"/>
      <c r="AR70" s="102"/>
      <c r="AS70" s="104" t="str">
        <f t="shared" ref="AS70:AS101" si="468">IF(AND(AQ70="",AR70=""),"",AQ70*AQ$4+AR70*(1-AQ$4))</f>
        <v/>
      </c>
      <c r="AT70" s="102"/>
      <c r="AU70" s="104" t="str">
        <f t="shared" ref="AU70:AU101" si="469">IF(AND(AQ70="",AR70=""),"",IF(OR(AT70="",AT70&lt;AS70),AS70,IF(AR70="",AT70,AQ70*AQ$4+AT70*(1-AQ$4))))</f>
        <v/>
      </c>
      <c r="AV70" s="102"/>
      <c r="AW70" s="102"/>
      <c r="AX70" s="104" t="str">
        <f t="shared" ref="AX70:AX101" si="470">IF(AND(AV70="",AW70=""),"",AV70*AV$4+AW70*(1-AV$4))</f>
        <v/>
      </c>
      <c r="AY70" s="102"/>
      <c r="AZ70" s="104" t="str">
        <f t="shared" ref="AZ70:AZ101" si="471">IF(AND(AV70="",AW70=""),"",IF(OR(AY70="",AY70&lt;AX70),AX70,IF(AW70="",AY70,AV70*AV$4+AY70*(1-AV$4))))</f>
        <v/>
      </c>
      <c r="BA70" s="102"/>
      <c r="BB70" s="102"/>
      <c r="BC70" s="104" t="str">
        <f t="shared" ref="BC70:BC101" si="472">IF(AND(BA70="",BB70=""),"",BA70*BA$4+BB70*(1-BA$4))</f>
        <v/>
      </c>
      <c r="BD70" s="102"/>
      <c r="BE70" s="104" t="str">
        <f t="shared" ref="BE70:BE101" si="473">IF(AND(BA70="",BB70=""),"",IF(OR(BD70="",BD70&lt;BC70),BC70,IF(BB70="",BD70,BA70*BA$4+BD70*(1-BA$4))))</f>
        <v/>
      </c>
      <c r="BF70" s="102"/>
      <c r="BG70" s="102"/>
      <c r="BH70" s="104" t="str">
        <f t="shared" ref="BH70:BH101" si="474">IF(AND(BF70="",BG70=""),"",BF70*BF$4+BG70*(1-BF$4))</f>
        <v/>
      </c>
      <c r="BI70" s="102"/>
      <c r="BJ70" s="104" t="str">
        <f t="shared" ref="BJ70:BJ101" si="475">IF(AND(BF70="",BG70=""),"",IF(OR(BI70="",BI70&lt;BH70),BH70,IF(BG70="",BI70,BF70*BF$4+BI70*(1-BF$4))))</f>
        <v/>
      </c>
      <c r="BK70" s="104" t="str">
        <f t="shared" ref="BK70:BK101" si="476">IF(AND(AL70="",AQ70="",AV70=""),"",SUM(AL70)*SUM(AP$4)+SUM(AQ70)*SUM(AU$4)+SUM(AV70)*SUM(AZ$4)+SUM(BA70)*SUM(BE$4)+SUM(BF70)*SUM(BJ$4))</f>
        <v/>
      </c>
      <c r="BL70" s="104" t="str">
        <f t="shared" ref="BL70:BL85" si="477">IF(AND(AM70="",AR70="",AW70=""),"",SUM(AM70)*SUM(AP$4)+SUM(AR70)*SUM(AU$4)+SUM(AW70)*SUM(AZ$4)+SUM(BB70)*SUM(BE$4)+SUM(BG70)*SUM(BJ$4))</f>
        <v/>
      </c>
      <c r="BM70" s="104" t="str">
        <f t="shared" ref="BM70:BM85" si="478">IF(AND(AN70="",AS70="",AX70=""),"",SUM(AN70)*SUM(AP$4)+SUM(AS70)*SUM(AU$4)+SUM(AX70)*SUM(AZ$4)+SUM(BC70)*SUM(BE$4)+SUM(BH70)*SUM(BJ$4))</f>
        <v/>
      </c>
      <c r="BN70" s="104" t="str">
        <f t="shared" ref="BN70:BN85" si="479">IF(AND(AO70="",AT70="",AY70=""),"",SUM(AO70)*SUM(AP$4)+SUM(AT70)*SUM(AU$4)+SUM(AY70)*SUM(AZ$4)+SUM(BD70)*SUM(BE$4)+SUM(BI70)*SUM(BJ$4))</f>
        <v/>
      </c>
      <c r="BO70" s="104" t="str">
        <f t="shared" ref="BO70:BO85" si="480">IF(AND(AP70="",AU70="",AZ70=""),"",SUM(AP70)*SUM(AP$4)+SUM(AU70)*SUM(AU$4)+SUM(AZ70)*SUM(AZ$4)+SUM(BE70)*SUM(BE$4)+SUM(BJ70)*SUM(BJ$4))</f>
        <v/>
      </c>
      <c r="BP70" s="105" t="str">
        <f t="shared" ref="BP70:BP101" si="481">IF(BM70="","",IF(SUM(BO70)=0,IF(SUM(BM70)&gt;=10,BP$4,0),IF(SUM(BO70)&gt;=10,BP$4,0)))</f>
        <v/>
      </c>
      <c r="BQ70" s="109" t="str">
        <f t="shared" ref="BQ70:BQ85" si="482">IF(ISERROR(RANK(BO70,BO$6:BO$85)),"",RANK(BO70,BO$6:BO$85))</f>
        <v/>
      </c>
      <c r="BR70" s="102"/>
      <c r="BS70" s="102"/>
      <c r="BT70" s="104" t="str">
        <f t="shared" ref="BT70:BT101" si="483">IF(AND(BR70="",BS70=""),"",BR70*BR$4+BS70*(1-BR$4))</f>
        <v/>
      </c>
      <c r="BU70" s="102"/>
      <c r="BV70" s="104" t="str">
        <f t="shared" ref="BV70:BV101" si="484">IF(AND(BR70="",BS70=""),"",IF(OR(BU70="",BU70&lt;BT70),BT70,IF(BS70="",BU70,BR70*BR$4+BU70*(1-BR$4))))</f>
        <v/>
      </c>
      <c r="BW70" s="102"/>
      <c r="BX70" s="102"/>
      <c r="BY70" s="104" t="str">
        <f t="shared" ref="BY70:BY101" si="485">IF(AND(BW70="",BX70=""),"",BW70*BW$4+BX70*(1-BW$4))</f>
        <v/>
      </c>
      <c r="BZ70" s="102"/>
      <c r="CA70" s="104" t="str">
        <f t="shared" ref="CA70:CA101" si="486">IF(AND(BW70="",BX70=""),"",IF(OR(BZ70="",BZ70&lt;BY70),BY70,IF(BX70="",BZ70,BW70*BW$4+BZ70*(1-BW$4))))</f>
        <v/>
      </c>
      <c r="CB70" s="102"/>
      <c r="CC70" s="102"/>
      <c r="CD70" s="104" t="str">
        <f t="shared" ref="CD70:CD101" si="487">IF(AND(CB70="",CC70=""),"",CB70*CB$4+CC70*(1-CB$4))</f>
        <v/>
      </c>
      <c r="CE70" s="102"/>
      <c r="CF70" s="104" t="str">
        <f t="shared" ref="CF70:CF101" si="488">IF(AND(CB70="",CC70=""),"",IF(OR(CE70="",CE70&lt;CD70),CD70,IF(CC70="",CE70,CB70*CB$4+CE70*(1-CB$4))))</f>
        <v/>
      </c>
      <c r="CG70" s="102"/>
      <c r="CH70" s="102"/>
      <c r="CI70" s="104" t="str">
        <f t="shared" ref="CI70:CI101" si="489">IF(AND(CG70="",CH70=""),"",CG70*CG$4+CH70*(1-CG$4))</f>
        <v/>
      </c>
      <c r="CJ70" s="102"/>
      <c r="CK70" s="104" t="str">
        <f t="shared" ref="CK70:CK101" si="490">IF(AND(CG70="",CH70=""),"",IF(OR(CJ70="",CJ70&lt;CI70),CI70,IF(CH70="",CJ70,CG70*CG$4+CJ70*(1-CG$4))))</f>
        <v/>
      </c>
      <c r="CL70" s="102"/>
      <c r="CM70" s="102"/>
      <c r="CN70" s="104" t="str">
        <f t="shared" ref="CN70:CN101" si="491">IF(AND(CL70="",CM70=""),"",CL70*CL$4+CM70*(1-CL$4))</f>
        <v/>
      </c>
      <c r="CO70" s="102"/>
      <c r="CP70" s="104" t="str">
        <f t="shared" ref="CP70:CP101" si="492">IF(AND(CL70="",CM70=""),"",IF(OR(CO70="",CO70&lt;CN70),CN70,IF(CM70="",CO70,CL70*CL$4+CO70*(1-CL$4))))</f>
        <v/>
      </c>
      <c r="CQ70" s="104" t="str">
        <f t="shared" ref="CQ70:CQ101" si="493">IF(AND(BR70="",BW70="",CB70=""),"",SUM(BR70)*SUM(BV$4)+SUM(BW70)*SUM(CA$4)+SUM(CB70)*SUM(CF$4)+SUM(CG70)*SUM(CK$4)+SUM(CL70)*SUM(CP$4))</f>
        <v/>
      </c>
      <c r="CR70" s="104" t="str">
        <f t="shared" ref="CR70:CR85" si="494">IF(AND(BS70="",BX70="",CC70=""),"",SUM(BS70)*SUM(BV$4)+SUM(BX70)*SUM(CA$4)+SUM(CC70)*SUM(CF$4)+SUM(CH70)*SUM(CK$4)+SUM(CM70)*SUM(CP$4))</f>
        <v/>
      </c>
      <c r="CS70" s="104" t="str">
        <f t="shared" ref="CS70:CS85" si="495">IF(AND(BT70="",BY70="",CD70=""),"",SUM(BT70)*SUM(BV$4)+SUM(BY70)*SUM(CA$4)+SUM(CD70)*SUM(CF$4)+SUM(CI70)*SUM(CK$4)+SUM(CN70)*SUM(CP$4))</f>
        <v/>
      </c>
      <c r="CT70" s="104" t="str">
        <f t="shared" ref="CT70:CT85" si="496">IF(AND(BU70="",BZ70="",CE70=""),"",SUM(BU70)*SUM(BV$4)+SUM(BZ70)*SUM(CA$4)+SUM(CE70)*SUM(CF$4)+SUM(CJ70)*SUM(CK$4)+SUM(CO70)*SUM(CP$4))</f>
        <v/>
      </c>
      <c r="CU70" s="104" t="str">
        <f t="shared" ref="CU70:CU85" si="497">IF(AND(BV70="",CA70="",CF70=""),"",SUM(BV70)*SUM(BV$4)+SUM(CA70)*SUM(CA$4)+SUM(CF70)*SUM(CF$4)+SUM(CK70)*SUM(CK$4)+SUM(CP70)*SUM(CP$4))</f>
        <v/>
      </c>
      <c r="CV70" s="105" t="str">
        <f t="shared" ref="CV70:CV101" si="498">IF(CS70="","",IF(SUM(CU70)=0,IF(SUM(CS70)&gt;=10,CV$4,0),IF(SUM(CU70)&gt;=10,CV$4,0)))</f>
        <v/>
      </c>
      <c r="CW70" s="109" t="str">
        <f t="shared" ref="CW70:CW85" si="499">IF(ISERROR(RANK(CU70,CU$6:CU$85)),"",RANK(CU70,CU$6:CU$85))</f>
        <v/>
      </c>
      <c r="CX70" s="102"/>
      <c r="CY70" s="102"/>
      <c r="CZ70" s="104" t="str">
        <f t="shared" ref="CZ70:CZ101" si="500">IF(AND(CX70="",CY70=""),"",CX70*CX$4+CY70*(1-CX$4))</f>
        <v/>
      </c>
      <c r="DA70" s="102"/>
      <c r="DB70" s="104" t="str">
        <f t="shared" ref="DB70:DB101" si="501">IF(AND(CX70="",CY70=""),"",IF(OR(DA70="",DA70&lt;CZ70),CZ70,IF(CY70="",DA70,CX70*CX$4+DA70*(1-CX$4))))</f>
        <v/>
      </c>
      <c r="DC70" s="102"/>
      <c r="DD70" s="102"/>
      <c r="DE70" s="104" t="str">
        <f t="shared" ref="DE70:DE101" si="502">IF(AND(DC70="",DD70=""),"",DC70*DC$4+DD70*(1-DC$4))</f>
        <v/>
      </c>
      <c r="DF70" s="102"/>
      <c r="DG70" s="104" t="str">
        <f t="shared" ref="DG70:DG101" si="503">IF(AND(DC70="",DD70=""),"",IF(OR(DF70="",DF70&lt;DE70),DE70,IF(DD70="",DF70,DC70*DC$4+DF70*(1-DC$4))))</f>
        <v/>
      </c>
      <c r="DH70" s="102"/>
      <c r="DI70" s="102"/>
      <c r="DJ70" s="104" t="str">
        <f t="shared" ref="DJ70:DJ101" si="504">IF(AND(DH70="",DI70=""),"",DH70*DH$4+DI70*(1-DH$4))</f>
        <v/>
      </c>
      <c r="DK70" s="102"/>
      <c r="DL70" s="104" t="str">
        <f t="shared" ref="DL70:DL101" si="505">IF(AND(DH70="",DI70=""),"",IF(OR(DK70="",DK70&lt;DJ70),DJ70,IF(DI70="",DK70,DH70*DH$4+DK70*(1-DH$4))))</f>
        <v/>
      </c>
      <c r="DM70" s="102"/>
      <c r="DN70" s="102"/>
      <c r="DO70" s="104" t="str">
        <f t="shared" ref="DO70:DO101" si="506">IF(AND(DM70="",DN70=""),"",DM70*DM$4+DN70*(1-DM$4))</f>
        <v/>
      </c>
      <c r="DP70" s="102"/>
      <c r="DQ70" s="104" t="str">
        <f t="shared" ref="DQ70:DQ101" si="507">IF(AND(DM70="",DN70=""),"",IF(OR(DP70="",DP70&lt;DO70),DO70,IF(DN70="",DP70,DM70*DM$4+DP70*(1-DM$4))))</f>
        <v/>
      </c>
      <c r="DR70" s="102"/>
      <c r="DS70" s="102"/>
      <c r="DT70" s="104" t="str">
        <f t="shared" ref="DT70:DT101" si="508">IF(AND(DR70="",DS70=""),"",DR70*DR$4+DS70*(1-DR$4))</f>
        <v/>
      </c>
      <c r="DU70" s="102"/>
      <c r="DV70" s="104" t="str">
        <f t="shared" ref="DV70:DV101" si="509">IF(AND(DR70="",DS70=""),"",IF(OR(DU70="",DU70&lt;DT70),DT70,IF(DS70="",DU70,DR70*DR$4+DU70*(1-DR$4))))</f>
        <v/>
      </c>
      <c r="DW70" s="104" t="str">
        <f t="shared" ref="DW70:DW101" si="510">IF(AND(CX70="",DC70="",DH70=""),"",SUM(CX70)*SUM(DB$4)+SUM(DC70)*SUM(DG$4)+SUM(DH70)*SUM(DL$4)+SUM(DM70)*SUM(DQ$4)+SUM(DR70)*SUM(DV$4))</f>
        <v/>
      </c>
      <c r="DX70" s="104" t="str">
        <f t="shared" ref="DX70:DX85" si="511">IF(AND(CY70="",DD70="",DI70=""),"",SUM(CY70)*SUM(DB$4)+SUM(DD70)*SUM(DG$4)+SUM(DI70)*SUM(DL$4)+SUM(DN70)*SUM(DQ$4)+SUM(DS70)*SUM(DV$4))</f>
        <v/>
      </c>
      <c r="DY70" s="104" t="str">
        <f t="shared" ref="DY70:DY85" si="512">IF(AND(CZ70="",DE70="",DJ70=""),"",SUM(CZ70)*SUM(DB$4)+SUM(DE70)*SUM(DG$4)+SUM(DJ70)*SUM(DL$4)+SUM(DO70)*SUM(DQ$4)+SUM(DT70)*SUM(DV$4))</f>
        <v/>
      </c>
      <c r="DZ70" s="104" t="str">
        <f t="shared" ref="DZ70:DZ85" si="513">IF(AND(DA70="",DF70="",DK70=""),"",SUM(DA70)*SUM(DB$4)+SUM(DF70)*SUM(DG$4)+SUM(DK70)*SUM(DL$4)+SUM(DP70)*SUM(DQ$4)+SUM(DU70)*SUM(DV$4))</f>
        <v/>
      </c>
      <c r="EA70" s="104" t="str">
        <f t="shared" ref="EA70:EA85" si="514">IF(AND(DB70="",DG70="",DL70=""),"",SUM(DB70)*SUM(DB$4)+SUM(DG70)*SUM(DG$4)+SUM(DL70)*SUM(DL$4)+SUM(DQ70)*SUM(DQ$4)+SUM(DV70)*SUM(DV$4))</f>
        <v/>
      </c>
      <c r="EB70" s="105" t="str">
        <f t="shared" ref="EB70:EB101" si="515">IF(DY70="","",IF(SUM(EA70)=0,IF(SUM(DY70)&gt;=10,EB$4,0),IF(SUM(EA70)&gt;=10,EB$4,0)))</f>
        <v/>
      </c>
      <c r="EC70" s="109" t="str">
        <f t="shared" ref="EC70:EC85" si="516">IF(ISERROR(RANK(EA70,EA$6:EA$85)),"",RANK(EA70,EA$6:EA$85))</f>
        <v/>
      </c>
      <c r="ED70" s="102"/>
      <c r="EE70" s="102"/>
      <c r="EF70" s="104" t="str">
        <f t="shared" ref="EF70:EF101" si="517">IF(AND(ED70="",EE70=""),"",ED70*ED$4+EE70*(1-ED$4))</f>
        <v/>
      </c>
      <c r="EG70" s="102"/>
      <c r="EH70" s="104" t="str">
        <f t="shared" ref="EH70:EH101" si="518">IF(AND(ED70="",EE70=""),"",IF(OR(EG70="",EG70&lt;EF70),EF70,IF(EE70="",EG70,ED70*ED$4+EG70*(1-ED$4))))</f>
        <v/>
      </c>
      <c r="EI70" s="102"/>
      <c r="EJ70" s="102"/>
      <c r="EK70" s="104" t="str">
        <f t="shared" ref="EK70:EK101" si="519">IF(AND(EI70="",EJ70=""),"",EI70*EI$4+EJ70*(1-EI$4))</f>
        <v/>
      </c>
      <c r="EL70" s="102"/>
      <c r="EM70" s="104" t="str">
        <f t="shared" ref="EM70:EM101" si="520">IF(AND(EI70="",EJ70=""),"",IF(OR(EL70="",EL70&lt;EK70),EK70,IF(EJ70="",EL70,EI70*EI$4+EL70*(1-EI$4))))</f>
        <v/>
      </c>
      <c r="EN70" s="102"/>
      <c r="EO70" s="102"/>
      <c r="EP70" s="104" t="str">
        <f t="shared" ref="EP70:EP101" si="521">IF(AND(EN70="",EO70=""),"",EN70*EN$4+EO70*(1-EN$4))</f>
        <v/>
      </c>
      <c r="EQ70" s="102"/>
      <c r="ER70" s="104" t="str">
        <f t="shared" ref="ER70:ER101" si="522">IF(AND(EN70="",EO70=""),"",IF(OR(EQ70="",EQ70&lt;EP70),EP70,IF(EO70="",EQ70,EN70*EN$4+EQ70*(1-EN$4))))</f>
        <v/>
      </c>
      <c r="ES70" s="102"/>
      <c r="ET70" s="102"/>
      <c r="EU70" s="104" t="str">
        <f t="shared" ref="EU70:EU101" si="523">IF(AND(ES70="",ET70=""),"",ES70*ES$4+ET70*(1-ES$4))</f>
        <v/>
      </c>
      <c r="EV70" s="102"/>
      <c r="EW70" s="104" t="str">
        <f t="shared" ref="EW70:EW101" si="524">IF(AND(ES70="",ET70=""),"",IF(OR(EV70="",EV70&lt;EU70),EU70,IF(ET70="",EV70,ES70*ES$4+EV70*(1-ES$4))))</f>
        <v/>
      </c>
      <c r="EX70" s="102"/>
      <c r="EY70" s="102"/>
      <c r="EZ70" s="104" t="str">
        <f t="shared" ref="EZ70:EZ101" si="525">IF(AND(EX70="",EY70=""),"",EX70*EX$4+EY70*(1-EX$4))</f>
        <v/>
      </c>
      <c r="FA70" s="102"/>
      <c r="FB70" s="104" t="str">
        <f t="shared" ref="FB70:FB101" si="526">IF(AND(EX70="",EY70=""),"",IF(OR(FA70="",FA70&lt;EZ70),EZ70,IF(EY70="",FA70,EX70*EX$4+FA70*(1-EX$4))))</f>
        <v/>
      </c>
      <c r="FC70" s="104" t="str">
        <f t="shared" ref="FC70:FC101" si="527">IF(AND(ED70="",EI70="",EN70=""),"",SUM(ED70)*SUM(EH$4)+SUM(EI70)*SUM(EM$4)+SUM(EN70)*SUM(ER$4)+SUM(ES70)*SUM(EW$4)+SUM(EX70)*SUM(FB$4))</f>
        <v/>
      </c>
      <c r="FD70" s="104" t="str">
        <f t="shared" ref="FD70:FD85" si="528">IF(AND(EE70="",EJ70="",EO70=""),"",SUM(EE70)*SUM(EH$4)+SUM(EJ70)*SUM(EM$4)+SUM(EO70)*SUM(ER$4)+SUM(ET70)*SUM(EW$4)+SUM(EY70)*SUM(FB$4))</f>
        <v/>
      </c>
      <c r="FE70" s="104" t="str">
        <f t="shared" ref="FE70:FE85" si="529">IF(AND(EF70="",EK70="",EP70=""),"",SUM(EF70)*SUM(EH$4)+SUM(EK70)*SUM(EM$4)+SUM(EP70)*SUM(ER$4)+SUM(EU70)*SUM(EW$4)+SUM(EZ70)*SUM(FB$4))</f>
        <v/>
      </c>
      <c r="FF70" s="104" t="str">
        <f t="shared" ref="FF70:FF85" si="530">IF(AND(EG70="",EL70="",EQ70=""),"",SUM(EG70)*SUM(EH$4)+SUM(EL70)*SUM(EM$4)+SUM(EQ70)*SUM(ER$4)+SUM(EV70)*SUM(EW$4)+SUM(FA70)*SUM(FB$4))</f>
        <v/>
      </c>
      <c r="FG70" s="104" t="str">
        <f t="shared" ref="FG70:FG85" si="531">IF(AND(EH70="",EM70="",ER70=""),"",SUM(EH70)*SUM(EH$4)+SUM(EM70)*SUM(EM$4)+SUM(ER70)*SUM(ER$4)+SUM(EW70)*SUM(EW$4)+SUM(FB70)*SUM(FB$4))</f>
        <v/>
      </c>
      <c r="FH70" s="105" t="str">
        <f t="shared" ref="FH70:FH101" si="532">IF(FE70="","",IF(SUM(FG70)=0,IF(SUM(FE70)&gt;=10,FH$4,0),IF(SUM(FG70)&gt;=10,FH$4,0)))</f>
        <v/>
      </c>
      <c r="FI70" s="109" t="str">
        <f t="shared" ref="FI70:FI85" si="533">IF(ISERROR(RANK(FG70,FG$6:FG$85)),"",RANK(FG70,FG$6:FG$85))</f>
        <v/>
      </c>
      <c r="FJ70" s="102"/>
      <c r="FK70" s="102"/>
      <c r="FL70" s="104" t="str">
        <f t="shared" ref="FL70:FL101" si="534">IF(AND(FJ70="",FK70=""),"",FJ70*FJ$4+FK70*(1-FJ$4))</f>
        <v/>
      </c>
      <c r="FM70" s="102"/>
      <c r="FN70" s="104" t="str">
        <f t="shared" ref="FN70:FN101" si="535">IF(AND(FJ70="",FK70=""),"",IF(OR(FM70="",FM70&lt;FL70),FL70,IF(FK70="",FM70,FJ70*FJ$4+FM70*(1-FJ$4))))</f>
        <v/>
      </c>
      <c r="FO70" s="102"/>
      <c r="FP70" s="102"/>
      <c r="FQ70" s="104" t="str">
        <f t="shared" ref="FQ70:FQ101" si="536">IF(AND(FO70="",FP70=""),"",FO70*FO$4+FP70*(1-FO$4))</f>
        <v/>
      </c>
      <c r="FR70" s="102"/>
      <c r="FS70" s="104" t="str">
        <f t="shared" ref="FS70:FS101" si="537">IF(AND(FO70="",FP70=""),"",IF(OR(FR70="",FR70&lt;FQ70),FQ70,IF(FP70="",FR70,FO70*FO$4+FR70*(1-FO$4))))</f>
        <v/>
      </c>
      <c r="FT70" s="102"/>
      <c r="FU70" s="102"/>
      <c r="FV70" s="104" t="str">
        <f t="shared" ref="FV70:FV101" si="538">IF(AND(FT70="",FU70=""),"",FT70*FT$4+FU70*(1-FT$4))</f>
        <v/>
      </c>
      <c r="FW70" s="102"/>
      <c r="FX70" s="104" t="str">
        <f t="shared" ref="FX70:FX101" si="539">IF(AND(FT70="",FU70=""),"",IF(OR(FW70="",FW70&lt;FV70),FV70,IF(FU70="",FW70,FT70*FT$4+FW70*(1-FT$4))))</f>
        <v/>
      </c>
      <c r="FY70" s="102"/>
      <c r="FZ70" s="102"/>
      <c r="GA70" s="104" t="str">
        <f t="shared" ref="GA70:GA101" si="540">IF(AND(FY70="",FZ70=""),"",FY70*FY$4+FZ70*(1-FY$4))</f>
        <v/>
      </c>
      <c r="GB70" s="102"/>
      <c r="GC70" s="104" t="str">
        <f t="shared" ref="GC70:GC101" si="541">IF(AND(FY70="",FZ70=""),"",IF(OR(GB70="",GB70&lt;GA70),GA70,IF(FZ70="",GB70,FY70*FY$4+GB70*(1-FY$4))))</f>
        <v/>
      </c>
      <c r="GD70" s="102"/>
      <c r="GE70" s="102"/>
      <c r="GF70" s="104" t="str">
        <f t="shared" ref="GF70:GF101" si="542">IF(AND(GD70="",GE70=""),"",GD70*GD$4+GE70*(1-GD$4))</f>
        <v/>
      </c>
      <c r="GG70" s="102"/>
      <c r="GH70" s="104" t="str">
        <f t="shared" ref="GH70:GH101" si="543">IF(AND(GD70="",GE70=""),"",IF(OR(GG70="",GG70&lt;GF70),GF70,IF(GE70="",GG70,GD70*GD$4+GG70*(1-GD$4))))</f>
        <v/>
      </c>
      <c r="GI70" s="104" t="str">
        <f t="shared" ref="GI70:GI101" si="544">IF(AND(FJ70="",FO70="",FT70=""),"",SUM(FJ70)*SUM(FN$4)+SUM(FO70)*SUM(FS$4)+SUM(FT70)*SUM(FX$4)+SUM(FY70)*SUM(GC$4)+SUM(GD70)*SUM(GH$4))</f>
        <v/>
      </c>
      <c r="GJ70" s="104" t="str">
        <f t="shared" ref="GJ70:GJ85" si="545">IF(AND(FK70="",FP70="",FU70=""),"",SUM(FK70)*SUM(FN$4)+SUM(FP70)*SUM(FS$4)+SUM(FU70)*SUM(FX$4)+SUM(FZ70)*SUM(GC$4)+SUM(GE70)*SUM(GH$4))</f>
        <v/>
      </c>
      <c r="GK70" s="104" t="str">
        <f t="shared" ref="GK70:GK85" si="546">IF(AND(FL70="",FQ70="",FV70=""),"",SUM(FL70)*SUM(FN$4)+SUM(FQ70)*SUM(FS$4)+SUM(FV70)*SUM(FX$4)+SUM(GA70)*SUM(GC$4)+SUM(GF70)*SUM(GH$4))</f>
        <v/>
      </c>
      <c r="GL70" s="104" t="str">
        <f t="shared" ref="GL70:GL85" si="547">IF(AND(FM70="",FR70="",FW70=""),"",SUM(FM70)*SUM(FN$4)+SUM(FR70)*SUM(FS$4)+SUM(FW70)*SUM(FX$4)+SUM(GB70)*SUM(GC$4)+SUM(GG70)*SUM(GH$4))</f>
        <v/>
      </c>
      <c r="GM70" s="104" t="str">
        <f t="shared" ref="GM70:GM85" si="548">IF(AND(FN70="",FS70="",FX70=""),"",SUM(FN70)*SUM(FN$4)+SUM(FS70)*SUM(FS$4)+SUM(FX70)*SUM(FX$4)+SUM(GC70)*SUM(GC$4)+SUM(GH70)*SUM(GH$4))</f>
        <v/>
      </c>
      <c r="GN70" s="105" t="str">
        <f t="shared" ref="GN70:GN101" si="549">IF(GK70="","",IF(SUM(GM70)=0,IF(SUM(GK70)&gt;=10,GN$4,0),IF(SUM(GM70)&gt;=10,GN$4,0)))</f>
        <v/>
      </c>
      <c r="GO70" s="109" t="str">
        <f t="shared" ref="GO70:GO85" si="550">IF(ISERROR(RANK(GM70,GM$6:GM$85)),"",RANK(GM70,GM$6:GM$85))</f>
        <v/>
      </c>
      <c r="GP70" s="102"/>
      <c r="GQ70" s="102"/>
      <c r="GR70" s="104" t="str">
        <f t="shared" ref="GR70:GR101" si="551">IF(AND(GP70="",GQ70=""),"",GP70*GP$4+GQ70*(1-GP$4))</f>
        <v/>
      </c>
      <c r="GS70" s="102"/>
      <c r="GT70" s="104" t="str">
        <f t="shared" ref="GT70:GT101" si="552">IF(AND(GP70="",GQ70=""),"",IF(OR(GS70="",GS70&lt;GR70),GR70,IF(GQ70="",GS70,GP70*GP$4+GS70*(1-GP$4))))</f>
        <v/>
      </c>
      <c r="GU70" s="102"/>
      <c r="GV70" s="102"/>
      <c r="GW70" s="104" t="str">
        <f t="shared" ref="GW70:GW101" si="553">IF(AND(GU70="",GV70=""),"",GU70*GU$4+GV70*(1-GU$4))</f>
        <v/>
      </c>
      <c r="GX70" s="102"/>
      <c r="GY70" s="104" t="str">
        <f t="shared" ref="GY70:GY101" si="554">IF(AND(GU70="",GV70=""),"",IF(OR(GX70="",GX70&lt;GW70),GW70,IF(GV70="",GX70,GU70*GU$4+GX70*(1-GU$4))))</f>
        <v/>
      </c>
      <c r="GZ70" s="102"/>
      <c r="HA70" s="102"/>
      <c r="HB70" s="104" t="str">
        <f t="shared" ref="HB70:HB101" si="555">IF(AND(GZ70="",HA70=""),"",GZ70*GZ$4+HA70*(1-GZ$4))</f>
        <v/>
      </c>
      <c r="HC70" s="102"/>
      <c r="HD70" s="104" t="str">
        <f t="shared" ref="HD70:HD101" si="556">IF(AND(GZ70="",HA70=""),"",IF(OR(HC70="",HC70&lt;HB70),HB70,IF(HA70="",HC70,GZ70*GZ$4+HC70*(1-GZ$4))))</f>
        <v/>
      </c>
      <c r="HE70" s="102"/>
      <c r="HF70" s="102"/>
      <c r="HG70" s="104" t="str">
        <f t="shared" ref="HG70:HG101" si="557">IF(AND(HE70="",HF70=""),"",HE70*HE$4+HF70*(1-HE$4))</f>
        <v/>
      </c>
      <c r="HH70" s="102"/>
      <c r="HI70" s="104" t="str">
        <f t="shared" ref="HI70:HI101" si="558">IF(AND(HE70="",HF70=""),"",IF(OR(HH70="",HH70&lt;HG70),HG70,IF(HF70="",HH70,HE70*HE$4+HH70*(1-HE$4))))</f>
        <v/>
      </c>
      <c r="HJ70" s="102"/>
      <c r="HK70" s="102"/>
      <c r="HL70" s="104" t="str">
        <f t="shared" ref="HL70:HL101" si="559">IF(AND(HJ70="",HK70=""),"",HJ70*HJ$4+HK70*(1-HJ$4))</f>
        <v/>
      </c>
      <c r="HM70" s="102"/>
      <c r="HN70" s="104" t="str">
        <f t="shared" ref="HN70:HN101" si="560">IF(AND(HJ70="",HK70=""),"",IF(OR(HM70="",HM70&lt;HL70),HL70,IF(HK70="",HM70,HJ70*HJ$4+HM70*(1-HJ$4))))</f>
        <v/>
      </c>
      <c r="HO70" s="104" t="str">
        <f t="shared" ref="HO70:HO101" si="561">IF(AND(GP70="",GU70="",GZ70=""),"",SUM(GP70)*SUM(GT$4)+SUM(GU70)*SUM(GY$4)+SUM(GZ70)*SUM(HD$4)+SUM(HE70)*SUM(HI$4)+SUM(HJ70)*SUM(HN$4))</f>
        <v/>
      </c>
      <c r="HP70" s="104" t="str">
        <f t="shared" ref="HP70:HP85" si="562">IF(AND(GQ70="",GV70="",HA70=""),"",SUM(GQ70)*SUM(GT$4)+SUM(GV70)*SUM(GY$4)+SUM(HA70)*SUM(HD$4)+SUM(HF70)*SUM(HI$4)+SUM(HK70)*SUM(HN$4))</f>
        <v/>
      </c>
      <c r="HQ70" s="104" t="str">
        <f t="shared" ref="HQ70:HQ85" si="563">IF(AND(GR70="",GW70="",HB70=""),"",SUM(GR70)*SUM(GT$4)+SUM(GW70)*SUM(GY$4)+SUM(HB70)*SUM(HD$4)+SUM(HG70)*SUM(HI$4)+SUM(HL70)*SUM(HN$4))</f>
        <v/>
      </c>
      <c r="HR70" s="104" t="str">
        <f t="shared" ref="HR70:HR85" si="564">IF(AND(GS70="",GX70="",HC70=""),"",SUM(GS70)*SUM(GT$4)+SUM(GX70)*SUM(GY$4)+SUM(HC70)*SUM(HD$4)+SUM(HH70)*SUM(HI$4)+SUM(HM70)*SUM(HN$4))</f>
        <v/>
      </c>
      <c r="HS70" s="104" t="str">
        <f t="shared" ref="HS70:HS85" si="565">IF(AND(GT70="",GY70="",HD70=""),"",SUM(GT70)*SUM(GT$4)+SUM(GY70)*SUM(GY$4)+SUM(HD70)*SUM(HD$4)+SUM(HI70)*SUM(HI$4)+SUM(HN70)*SUM(HN$4))</f>
        <v/>
      </c>
      <c r="HT70" s="105" t="str">
        <f t="shared" ref="HT70:HT101" si="566">IF(HQ70="","",IF(SUM(HS70)=0,IF(SUM(HQ70)&gt;=10,HT$4,0),IF(SUM(HS70)&gt;=10,HT$4,0)))</f>
        <v/>
      </c>
      <c r="HU70" s="109" t="str">
        <f t="shared" ref="HU70:HU85" si="567">IF(ISERROR(RANK(HS70,HS$6:HS$85)),"",RANK(HS70,HS$6:HS$85))</f>
        <v/>
      </c>
      <c r="HV70" s="102"/>
      <c r="HW70" s="102"/>
      <c r="HX70" s="104" t="str">
        <f t="shared" ref="HX70:HX101" si="568">IF(AND(HV70="",HW70=""),"",HV70*HV$4+HW70*(1-HV$4))</f>
        <v/>
      </c>
      <c r="HY70" s="102"/>
      <c r="HZ70" s="104" t="str">
        <f t="shared" ref="HZ70:HZ101" si="569">IF(AND(HV70="",HW70=""),"",IF(OR(HY70="",HY70&lt;HX70),HX70,IF(HW70="",HY70,HV70*HV$4+HY70*(1-HV$4))))</f>
        <v/>
      </c>
      <c r="IA70" s="102"/>
      <c r="IB70" s="102"/>
      <c r="IC70" s="104" t="str">
        <f t="shared" ref="IC70:IC101" si="570">IF(AND(IA70="",IB70=""),"",IA70*IA$4+IB70*(1-IA$4))</f>
        <v/>
      </c>
      <c r="ID70" s="102"/>
      <c r="IE70" s="104" t="str">
        <f t="shared" ref="IE70:IE101" si="571">IF(AND(IA70="",IB70=""),"",IF(OR(ID70="",ID70&lt;IC70),IC70,IF(IB70="",ID70,IA70*IA$4+ID70*(1-IA$4))))</f>
        <v/>
      </c>
      <c r="IF70" s="102"/>
      <c r="IG70" s="102"/>
      <c r="IH70" s="104" t="str">
        <f t="shared" ref="IH70:IH101" si="572">IF(AND(IF70="",IG70=""),"",IF70*IF$4+IG70*(1-IF$4))</f>
        <v/>
      </c>
      <c r="II70" s="102"/>
      <c r="IJ70" s="104" t="str">
        <f t="shared" ref="IJ70:IJ101" si="573">IF(AND(IF70="",IG70=""),"",IF(OR(II70="",II70&lt;IH70),IH70,IF(IG70="",II70,IF70*IF$4+II70*(1-IF$4))))</f>
        <v/>
      </c>
      <c r="IK70" s="102"/>
      <c r="IL70" s="102"/>
      <c r="IM70" s="104" t="str">
        <f t="shared" ref="IM70:IM101" si="574">IF(AND(IK70="",IL70=""),"",IK70*IK$4+IL70*(1-IK$4))</f>
        <v/>
      </c>
      <c r="IN70" s="102"/>
      <c r="IO70" s="104" t="str">
        <f t="shared" ref="IO70:IO101" si="575">IF(AND(IK70="",IL70=""),"",IF(OR(IN70="",IN70&lt;IM70),IM70,IF(IL70="",IN70,IK70*IK$4+IN70*(1-IK$4))))</f>
        <v/>
      </c>
      <c r="IP70" s="102"/>
      <c r="IQ70" s="102"/>
      <c r="IR70" s="104" t="str">
        <f t="shared" ref="IR70:IR101" si="576">IF(AND(IP70="",IQ70=""),"",IP70*IP$4+IQ70*(1-IP$4))</f>
        <v/>
      </c>
      <c r="IS70" s="102"/>
      <c r="IT70" s="104" t="str">
        <f t="shared" ref="IT70:IT101" si="577">IF(AND(IP70="",IQ70=""),"",IF(OR(IS70="",IS70&lt;IR70),IR70,IF(IQ70="",IS70,IP70*IP$4+IS70*(1-IP$4))))</f>
        <v/>
      </c>
      <c r="IU70" s="104" t="str">
        <f t="shared" ref="IU70:IU101" si="578">IF(AND(HV70="",IA70="",IF70=""),"",SUM(HV70)*SUM(HZ$4)+SUM(IA70)*SUM(IE$4)+SUM(IF70)*SUM(IJ$4)+SUM(IK70)*SUM(IO$4)+SUM(IP70)*SUM(IT$4))</f>
        <v/>
      </c>
      <c r="IV70" s="104" t="str">
        <f t="shared" ref="IV70:IV85" si="579">IF(AND(HW70="",IB70="",IG70=""),"",SUM(HW70)*SUM(HZ$4)+SUM(IB70)*SUM(IE$4)+SUM(IG70)*SUM(IJ$4)+SUM(IL70)*SUM(IO$4)+SUM(IQ70)*SUM(IT$4))</f>
        <v/>
      </c>
      <c r="IW70" s="104" t="str">
        <f t="shared" ref="IW70:IW85" si="580">IF(AND(HX70="",IC70="",IH70=""),"",SUM(HX70)*SUM(HZ$4)+SUM(IC70)*SUM(IE$4)+SUM(IH70)*SUM(IJ$4)+SUM(IM70)*SUM(IO$4)+SUM(IR70)*SUM(IT$4))</f>
        <v/>
      </c>
      <c r="IX70" s="104" t="str">
        <f t="shared" ref="IX70:IX85" si="581">IF(AND(HY70="",ID70="",II70=""),"",SUM(HY70)*SUM(HZ$4)+SUM(ID70)*SUM(IE$4)+SUM(II70)*SUM(IJ$4)+SUM(IN70)*SUM(IO$4)+SUM(IS70)*SUM(IT$4))</f>
        <v/>
      </c>
      <c r="IY70" s="104" t="str">
        <f t="shared" ref="IY70:IY85" si="582">IF(AND(HZ70="",IE70="",IJ70=""),"",SUM(HZ70)*SUM(HZ$4)+SUM(IE70)*SUM(IE$4)+SUM(IJ70)*SUM(IJ$4)+SUM(IO70)*SUM(IO$4)+SUM(IT70)*SUM(IT$4))</f>
        <v/>
      </c>
      <c r="IZ70" s="105" t="str">
        <f t="shared" ref="IZ70:IZ101" si="583">IF(IW70="","",IF(SUM(IY70)=0,IF(SUM(IW70)&gt;=10,IZ$4,0),IF(SUM(IY70)&gt;=10,IZ$4,0)))</f>
        <v/>
      </c>
      <c r="JA70" s="109" t="str">
        <f t="shared" ref="JA70:JA85" si="584">IF(ISERROR(RANK(IY70,IY$6:IY$85)),"",RANK(IY70,IY$6:IY$85))</f>
        <v/>
      </c>
      <c r="JB70" s="102"/>
      <c r="JC70" s="102"/>
      <c r="JD70" s="104" t="str">
        <f t="shared" ref="JD70:JD101" si="585">IF(AND(JB70="",JC70=""),"",JB70*JB$4+JC70*(1-JB$4))</f>
        <v/>
      </c>
      <c r="JE70" s="102"/>
      <c r="JF70" s="104" t="str">
        <f t="shared" ref="JF70:JF101" si="586">IF(AND(JB70="",JC70=""),"",IF(OR(JE70="",JE70&lt;JD70),JD70,IF(JC70="",JE70,JB70*JB$4+JE70*(1-JB$4))))</f>
        <v/>
      </c>
      <c r="JG70" s="102"/>
      <c r="JH70" s="102"/>
      <c r="JI70" s="104" t="str">
        <f t="shared" ref="JI70:JI101" si="587">IF(AND(JG70="",JH70=""),"",JG70*JG$4+JH70*(1-JG$4))</f>
        <v/>
      </c>
      <c r="JJ70" s="102"/>
      <c r="JK70" s="104" t="str">
        <f t="shared" ref="JK70:JK101" si="588">IF(AND(JG70="",JH70=""),"",IF(OR(JJ70="",JJ70&lt;JI70),JI70,IF(JH70="",JJ70,JG70*JG$4+JJ70*(1-JG$4))))</f>
        <v/>
      </c>
      <c r="JL70" s="102"/>
      <c r="JM70" s="102"/>
      <c r="JN70" s="104" t="str">
        <f t="shared" ref="JN70:JN101" si="589">IF(AND(JL70="",JM70=""),"",JL70*JL$4+JM70*(1-JL$4))</f>
        <v/>
      </c>
      <c r="JO70" s="102"/>
      <c r="JP70" s="104" t="str">
        <f t="shared" ref="JP70:JP101" si="590">IF(AND(JL70="",JM70=""),"",IF(OR(JO70="",JO70&lt;JN70),JN70,IF(JM70="",JO70,JL70*JL$4+JO70*(1-JL$4))))</f>
        <v/>
      </c>
      <c r="JQ70" s="102"/>
      <c r="JR70" s="102"/>
      <c r="JS70" s="104" t="str">
        <f t="shared" ref="JS70:JS101" si="591">IF(AND(JQ70="",JR70=""),"",JQ70*JQ$4+JR70*(1-JQ$4))</f>
        <v/>
      </c>
      <c r="JT70" s="102"/>
      <c r="JU70" s="104" t="str">
        <f t="shared" ref="JU70:JU101" si="592">IF(AND(JQ70="",JR70=""),"",IF(OR(JT70="",JT70&lt;JS70),JS70,IF(JR70="",JT70,JQ70*JQ$4+JT70*(1-JQ$4))))</f>
        <v/>
      </c>
      <c r="JV70" s="102"/>
      <c r="JW70" s="102"/>
      <c r="JX70" s="104" t="str">
        <f t="shared" ref="JX70:JX101" si="593">IF(AND(JV70="",JW70=""),"",JV70*JV$4+JW70*(1-JV$4))</f>
        <v/>
      </c>
      <c r="JY70" s="102"/>
      <c r="JZ70" s="104" t="str">
        <f t="shared" ref="JZ70:JZ101" si="594">IF(AND(JV70="",JW70=""),"",IF(OR(JY70="",JY70&lt;JX70),JX70,IF(JW70="",JY70,JV70*JV$4+JY70*(1-JV$4))))</f>
        <v/>
      </c>
      <c r="KA70" s="104" t="str">
        <f t="shared" ref="KA70:KA101" si="595">IF(AND(JB70="",JG70="",JL70=""),"",SUM(JB70)*SUM(JF$4)+SUM(JG70)*SUM(JK$4)+SUM(JL70)*SUM(JP$4)+SUM(JQ70)*SUM(JU$4)+SUM(JV70)*SUM(JZ$4))</f>
        <v/>
      </c>
      <c r="KB70" s="104" t="str">
        <f t="shared" ref="KB70:KB85" si="596">IF(AND(JC70="",JH70="",JM70=""),"",SUM(JC70)*SUM(JF$4)+SUM(JH70)*SUM(JK$4)+SUM(JM70)*SUM(JP$4)+SUM(JR70)*SUM(JU$4)+SUM(JW70)*SUM(JZ$4))</f>
        <v/>
      </c>
      <c r="KC70" s="104" t="str">
        <f t="shared" ref="KC70:KC85" si="597">IF(AND(JD70="",JI70="",JN70=""),"",SUM(JD70)*SUM(JF$4)+SUM(JI70)*SUM(JK$4)+SUM(JN70)*SUM(JP$4)+SUM(JS70)*SUM(JU$4)+SUM(JX70)*SUM(JZ$4))</f>
        <v/>
      </c>
      <c r="KD70" s="104" t="str">
        <f t="shared" ref="KD70:KD85" si="598">IF(AND(JE70="",JJ70="",JO70=""),"",SUM(JE70)*SUM(JF$4)+SUM(JJ70)*SUM(JK$4)+SUM(JO70)*SUM(JP$4)+SUM(JT70)*SUM(JU$4)+SUM(JY70)*SUM(JZ$4))</f>
        <v/>
      </c>
      <c r="KE70" s="104" t="str">
        <f t="shared" ref="KE70:KE85" si="599">IF(AND(JF70="",JK70="",JP70=""),"",SUM(JF70)*SUM(JF$4)+SUM(JK70)*SUM(JK$4)+SUM(JP70)*SUM(JP$4)+SUM(JU70)*SUM(JU$4)+SUM(JZ70)*SUM(JZ$4))</f>
        <v/>
      </c>
      <c r="KF70" s="105" t="str">
        <f t="shared" ref="KF70:KF101" si="600">IF(KC70="","",IF(SUM(KE70)=0,IF(SUM(KC70)&gt;=10,KF$4,0),IF(SUM(KE70)&gt;=10,KF$4,0)))</f>
        <v/>
      </c>
      <c r="KG70" s="109" t="str">
        <f t="shared" ref="KG70:KG85" si="601">IF(ISERROR(RANK(KE70,KE$6:KE$85)),"",RANK(KE70,KE$6:KE$85))</f>
        <v/>
      </c>
      <c r="KH70" s="102"/>
      <c r="KI70" s="102"/>
      <c r="KJ70" s="104" t="str">
        <f t="shared" ref="KJ70:KJ101" si="602">IF(AND(KH70="",KI70=""),"",KH70*KH$4+KI70*(1-KH$4))</f>
        <v/>
      </c>
      <c r="KK70" s="102"/>
      <c r="KL70" s="104" t="str">
        <f t="shared" ref="KL70:KL101" si="603">IF(AND(KH70="",KI70=""),"",IF(OR(KK70="",KK70&lt;KJ70),KJ70,IF(KI70="",KK70,KH70*KH$4+KK70*(1-KH$4))))</f>
        <v/>
      </c>
      <c r="KM70" s="102"/>
      <c r="KN70" s="102"/>
      <c r="KO70" s="104" t="str">
        <f t="shared" ref="KO70:KO101" si="604">IF(AND(KM70="",KN70=""),"",KM70*KM$4+KN70*(1-KM$4))</f>
        <v/>
      </c>
      <c r="KP70" s="102"/>
      <c r="KQ70" s="104" t="str">
        <f t="shared" ref="KQ70:KQ101" si="605">IF(AND(KM70="",KN70=""),"",IF(OR(KP70="",KP70&lt;KO70),KO70,IF(KN70="",KP70,KM70*KM$4+KP70*(1-KM$4))))</f>
        <v/>
      </c>
      <c r="KR70" s="102"/>
      <c r="KS70" s="102"/>
      <c r="KT70" s="104" t="str">
        <f t="shared" ref="KT70:KT101" si="606">IF(AND(KR70="",KS70=""),"",KR70*KR$4+KS70*(1-KR$4))</f>
        <v/>
      </c>
      <c r="KU70" s="102"/>
      <c r="KV70" s="104" t="str">
        <f t="shared" ref="KV70:KV101" si="607">IF(AND(KR70="",KS70=""),"",IF(OR(KU70="",KU70&lt;KT70),KT70,IF(KS70="",KU70,KR70*KR$4+KU70*(1-KR$4))))</f>
        <v/>
      </c>
      <c r="KW70" s="102"/>
      <c r="KX70" s="102"/>
      <c r="KY70" s="104" t="str">
        <f t="shared" ref="KY70:KY101" si="608">IF(AND(KW70="",KX70=""),"",KW70*KW$4+KX70*(1-KW$4))</f>
        <v/>
      </c>
      <c r="KZ70" s="102"/>
      <c r="LA70" s="104" t="str">
        <f t="shared" ref="LA70:LA101" si="609">IF(AND(KW70="",KX70=""),"",IF(OR(KZ70="",KZ70&lt;KY70),KY70,IF(KX70="",KZ70,KW70*KW$4+KZ70*(1-KW$4))))</f>
        <v/>
      </c>
      <c r="LB70" s="102"/>
      <c r="LC70" s="102"/>
      <c r="LD70" s="104" t="str">
        <f t="shared" ref="LD70:LD101" si="610">IF(AND(LB70="",LC70=""),"",LB70*LB$4+LC70*(1-LB$4))</f>
        <v/>
      </c>
      <c r="LE70" s="102"/>
      <c r="LF70" s="104" t="str">
        <f t="shared" ref="LF70:LF101" si="611">IF(AND(LB70="",LC70=""),"",IF(OR(LE70="",LE70&lt;LD70),LD70,IF(LC70="",LE70,LB70*LB$4+LE70*(1-LB$4))))</f>
        <v/>
      </c>
      <c r="LG70" s="104" t="str">
        <f t="shared" ref="LG70:LG101" si="612">IF(AND(KH70="",KM70="",KR70=""),"",SUM(KH70)*SUM(KL$4)+SUM(KM70)*SUM(KQ$4)+SUM(KR70)*SUM(KV$4)+SUM(KW70)*SUM(LA$4)+SUM(LB70)*SUM(LF$4))</f>
        <v/>
      </c>
      <c r="LH70" s="104" t="str">
        <f t="shared" ref="LH70:LH85" si="613">IF(AND(KI70="",KN70="",KS70=""),"",SUM(KI70)*SUM(KL$4)+SUM(KN70)*SUM(KQ$4)+SUM(KS70)*SUM(KV$4)+SUM(KX70)*SUM(LA$4)+SUM(LC70)*SUM(LF$4))</f>
        <v/>
      </c>
      <c r="LI70" s="104" t="str">
        <f t="shared" ref="LI70:LI85" si="614">IF(AND(KJ70="",KO70="",KT70=""),"",SUM(KJ70)*SUM(KL$4)+SUM(KO70)*SUM(KQ$4)+SUM(KT70)*SUM(KV$4)+SUM(KY70)*SUM(LA$4)+SUM(LD70)*SUM(LF$4))</f>
        <v/>
      </c>
      <c r="LJ70" s="104" t="str">
        <f t="shared" ref="LJ70:LJ85" si="615">IF(AND(KK70="",KP70="",KU70=""),"",SUM(KK70)*SUM(KL$4)+SUM(KP70)*SUM(KQ$4)+SUM(KU70)*SUM(KV$4)+SUM(KZ70)*SUM(LA$4)+SUM(LE70)*SUM(LF$4))</f>
        <v/>
      </c>
      <c r="LK70" s="104" t="str">
        <f t="shared" ref="LK70:LK85" si="616">IF(AND(KL70="",KQ70="",KV70=""),"",SUM(KL70)*SUM(KL$4)+SUM(KQ70)*SUM(KQ$4)+SUM(KV70)*SUM(KV$4)+SUM(LA70)*SUM(LA$4)+SUM(LF70)*SUM(LF$4))</f>
        <v/>
      </c>
      <c r="LL70" s="105" t="str">
        <f t="shared" ref="LL70:LL101" si="617">IF(LI70="","",IF(SUM(LK70)=0,IF(SUM(LI70)&gt;=10,LL$4,0),IF(SUM(LK70)&gt;=10,LL$4,0)))</f>
        <v/>
      </c>
      <c r="LM70" s="109" t="str">
        <f t="shared" ref="LM70:LM85" si="618">IF(ISERROR(RANK(LK70,LK$6:LK$85)),"",RANK(LK70,LK$6:LK$85))</f>
        <v/>
      </c>
      <c r="LN70" s="102"/>
      <c r="LO70" s="102"/>
      <c r="LP70" s="104" t="str">
        <f t="shared" ref="LP70:LP101" si="619">IF(AND(LN70="",LO70=""),"",LN70*LN$4+LO70*(1-LN$4))</f>
        <v/>
      </c>
      <c r="LQ70" s="102"/>
      <c r="LR70" s="104" t="str">
        <f t="shared" ref="LR70:LR101" si="620">IF(AND(LN70="",LO70=""),"",IF(OR(LQ70="",LQ70&lt;LP70),LP70,IF(LO70="",LQ70,LN70*LN$4+LQ70*(1-LN$4))))</f>
        <v/>
      </c>
      <c r="LS70" s="102"/>
      <c r="LT70" s="102"/>
      <c r="LU70" s="104" t="str">
        <f t="shared" ref="LU70:LU101" si="621">IF(AND(LS70="",LT70=""),"",LS70*LS$4+LT70*(1-LS$4))</f>
        <v/>
      </c>
      <c r="LV70" s="102"/>
      <c r="LW70" s="104" t="str">
        <f t="shared" ref="LW70:LW101" si="622">IF(AND(LS70="",LT70=""),"",IF(OR(LV70="",LV70&lt;LU70),LU70,IF(LT70="",LV70,LS70*LS$4+LV70*(1-LS$4))))</f>
        <v/>
      </c>
      <c r="LX70" s="102"/>
      <c r="LY70" s="102"/>
      <c r="LZ70" s="104" t="str">
        <f t="shared" ref="LZ70:LZ101" si="623">IF(AND(LX70="",LY70=""),"",LX70*LX$4+LY70*(1-LX$4))</f>
        <v/>
      </c>
      <c r="MA70" s="102"/>
      <c r="MB70" s="104" t="str">
        <f t="shared" ref="MB70:MB101" si="624">IF(AND(LX70="",LY70=""),"",IF(OR(MA70="",MA70&lt;LZ70),LZ70,IF(LY70="",MA70,LX70*LX$4+MA70*(1-LX$4))))</f>
        <v/>
      </c>
      <c r="MC70" s="102"/>
      <c r="MD70" s="102"/>
      <c r="ME70" s="104" t="str">
        <f t="shared" ref="ME70:ME101" si="625">IF(AND(MC70="",MD70=""),"",MC70*MC$4+MD70*(1-MC$4))</f>
        <v/>
      </c>
      <c r="MF70" s="102"/>
      <c r="MG70" s="104" t="str">
        <f t="shared" ref="MG70:MG101" si="626">IF(AND(MC70="",MD70=""),"",IF(OR(MF70="",MF70&lt;ME70),ME70,IF(MD70="",MF70,MC70*MC$4+MF70*(1-MC$4))))</f>
        <v/>
      </c>
      <c r="MH70" s="102"/>
      <c r="MI70" s="102"/>
      <c r="MJ70" s="104" t="str">
        <f t="shared" ref="MJ70:MJ101" si="627">IF(AND(MH70="",MI70=""),"",MH70*MH$4+MI70*(1-MH$4))</f>
        <v/>
      </c>
      <c r="MK70" s="102"/>
      <c r="ML70" s="104" t="str">
        <f t="shared" ref="ML70:ML101" si="628">IF(AND(MH70="",MI70=""),"",IF(OR(MK70="",MK70&lt;MJ70),MJ70,IF(MI70="",MK70,MH70*MH$4+MK70*(1-MH$4))))</f>
        <v/>
      </c>
      <c r="MM70" s="104" t="str">
        <f t="shared" ref="MM70:MM101" si="629">IF(AND(LN70="",LS70="",LX70=""),"",SUM(LN70)*SUM(LR$4)+SUM(LS70)*SUM(LW$4)+SUM(LX70)*SUM(MB$4)+SUM(MC70)*SUM(MG$4)+SUM(MH70)*SUM(ML$4))</f>
        <v/>
      </c>
      <c r="MN70" s="104" t="str">
        <f t="shared" ref="MN70:MN85" si="630">IF(AND(LO70="",LT70="",LY70=""),"",SUM(LO70)*SUM(LR$4)+SUM(LT70)*SUM(LW$4)+SUM(LY70)*SUM(MB$4)+SUM(MD70)*SUM(MG$4)+SUM(MI70)*SUM(ML$4))</f>
        <v/>
      </c>
      <c r="MO70" s="104" t="str">
        <f t="shared" ref="MO70:MO85" si="631">IF(AND(LP70="",LU70="",LZ70=""),"",SUM(LP70)*SUM(LR$4)+SUM(LU70)*SUM(LW$4)+SUM(LZ70)*SUM(MB$4)+SUM(ME70)*SUM(MG$4)+SUM(MJ70)*SUM(ML$4))</f>
        <v/>
      </c>
      <c r="MP70" s="104" t="str">
        <f t="shared" ref="MP70:MP85" si="632">IF(AND(LQ70="",LV70="",MA70=""),"",SUM(LQ70)*SUM(LR$4)+SUM(LV70)*SUM(LW$4)+SUM(MA70)*SUM(MB$4)+SUM(MF70)*SUM(MG$4)+SUM(MK70)*SUM(ML$4))</f>
        <v/>
      </c>
      <c r="MQ70" s="104" t="str">
        <f t="shared" ref="MQ70:MQ85" si="633">IF(AND(LR70="",LW70="",MB70=""),"",SUM(LR70)*SUM(LR$4)+SUM(LW70)*SUM(LW$4)+SUM(MB70)*SUM(MB$4)+SUM(MG70)*SUM(MG$4)+SUM(ML70)*SUM(ML$4))</f>
        <v/>
      </c>
      <c r="MR70" s="105" t="str">
        <f t="shared" ref="MR70:MR101" si="634">IF(MO70="","",IF(SUM(MQ70)=0,IF(SUM(MO70)&gt;=10,MR$4,0),IF(SUM(MQ70)&gt;=10,MR$4,0)))</f>
        <v/>
      </c>
      <c r="MS70" s="109" t="str">
        <f t="shared" ref="MS70:MS85" si="635">IF(ISERROR(RANK(MQ70,MQ$6:MQ$85)),"",RANK(MQ70,MQ$6:MQ$85))</f>
        <v/>
      </c>
      <c r="MT70" s="102"/>
      <c r="MU70" s="102"/>
      <c r="MV70" s="104" t="str">
        <f t="shared" ref="MV70:MV101" si="636">IF(AND(MT70="",MU70=""),"",MT70*MT$4+MU70*(1-MT$4))</f>
        <v/>
      </c>
      <c r="MW70" s="102"/>
      <c r="MX70" s="104" t="str">
        <f t="shared" ref="MX70:MX101" si="637">IF(AND(MT70="",MU70=""),"",IF(OR(MW70="",MW70&lt;MV70),MV70,IF(MU70="",MW70,MT70*MT$4+MW70*(1-MT$4))))</f>
        <v/>
      </c>
      <c r="MY70" s="102"/>
      <c r="MZ70" s="102"/>
      <c r="NA70" s="104" t="str">
        <f t="shared" ref="NA70:NA101" si="638">IF(AND(MY70="",MZ70=""),"",MY70*MY$4+MZ70*(1-MY$4))</f>
        <v/>
      </c>
      <c r="NB70" s="102"/>
      <c r="NC70" s="104" t="str">
        <f t="shared" ref="NC70:NC101" si="639">IF(AND(MY70="",MZ70=""),"",IF(OR(NB70="",NB70&lt;NA70),NA70,IF(MZ70="",NB70,MY70*MY$4+NB70*(1-MY$4))))</f>
        <v/>
      </c>
      <c r="ND70" s="102"/>
      <c r="NE70" s="102"/>
      <c r="NF70" s="104" t="str">
        <f t="shared" ref="NF70:NF101" si="640">IF(AND(ND70="",NE70=""),"",ND70*ND$4+NE70*(1-ND$4))</f>
        <v/>
      </c>
      <c r="NG70" s="102"/>
      <c r="NH70" s="104" t="str">
        <f t="shared" ref="NH70:NH101" si="641">IF(AND(ND70="",NE70=""),"",IF(OR(NG70="",NG70&lt;NF70),NF70,IF(NE70="",NG70,ND70*ND$4+NG70*(1-ND$4))))</f>
        <v/>
      </c>
      <c r="NI70" s="102"/>
      <c r="NJ70" s="102"/>
      <c r="NK70" s="104" t="str">
        <f t="shared" ref="NK70:NK101" si="642">IF(AND(NI70="",NJ70=""),"",NI70*NI$4+NJ70*(1-NI$4))</f>
        <v/>
      </c>
      <c r="NL70" s="102"/>
      <c r="NM70" s="104" t="str">
        <f t="shared" ref="NM70:NM101" si="643">IF(AND(NI70="",NJ70=""),"",IF(OR(NL70="",NL70&lt;NK70),NK70,IF(NJ70="",NL70,NI70*NI$4+NL70*(1-NI$4))))</f>
        <v/>
      </c>
      <c r="NN70" s="102"/>
      <c r="NO70" s="102"/>
      <c r="NP70" s="104" t="str">
        <f t="shared" ref="NP70:NP101" si="644">IF(AND(NN70="",NO70=""),"",NN70*NN$4+NO70*(1-NN$4))</f>
        <v/>
      </c>
      <c r="NQ70" s="102"/>
      <c r="NR70" s="104" t="str">
        <f t="shared" ref="NR70:NR101" si="645">IF(AND(NN70="",NO70=""),"",IF(OR(NQ70="",NQ70&lt;NP70),NP70,IF(NO70="",NQ70,NN70*NN$4+NQ70*(1-NN$4))))</f>
        <v/>
      </c>
      <c r="NS70" s="104" t="str">
        <f t="shared" ref="NS70:NS101" si="646">IF(AND(MT70="",MY70="",ND70=""),"",SUM(MT70)*SUM(MX$4)+SUM(MY70)*SUM(NC$4)+SUM(ND70)*SUM(NH$4)+SUM(NI70)*SUM(NM$4)+SUM(NN70)*SUM(NR$4))</f>
        <v/>
      </c>
      <c r="NT70" s="104" t="str">
        <f t="shared" ref="NT70:NT85" si="647">IF(AND(MU70="",MZ70="",NE70=""),"",SUM(MU70)*SUM(MX$4)+SUM(MZ70)*SUM(NC$4)+SUM(NE70)*SUM(NH$4)+SUM(NJ70)*SUM(NM$4)+SUM(NO70)*SUM(NR$4))</f>
        <v/>
      </c>
      <c r="NU70" s="104" t="str">
        <f t="shared" ref="NU70:NU85" si="648">IF(AND(MV70="",NA70="",NF70=""),"",SUM(MV70)*SUM(MX$4)+SUM(NA70)*SUM(NC$4)+SUM(NF70)*SUM(NH$4)+SUM(NK70)*SUM(NM$4)+SUM(NP70)*SUM(NR$4))</f>
        <v/>
      </c>
      <c r="NV70" s="104" t="str">
        <f t="shared" ref="NV70:NV85" si="649">IF(AND(MW70="",NB70="",NG70=""),"",SUM(MW70)*SUM(MX$4)+SUM(NB70)*SUM(NC$4)+SUM(NG70)*SUM(NH$4)+SUM(NL70)*SUM(NM$4)+SUM(NQ70)*SUM(NR$4))</f>
        <v/>
      </c>
      <c r="NW70" s="104" t="str">
        <f t="shared" ref="NW70:NW85" si="650">IF(AND(MX70="",NC70="",NH70=""),"",SUM(MX70)*SUM(MX$4)+SUM(NC70)*SUM(NC$4)+SUM(NH70)*SUM(NH$4)+SUM(NM70)*SUM(NM$4)+SUM(NR70)*SUM(NR$4))</f>
        <v/>
      </c>
      <c r="NX70" s="105" t="str">
        <f t="shared" ref="NX70:NX101" si="651">IF(NU70="","",IF(SUM(NW70)=0,IF(SUM(NU70)&gt;=10,NX$4,0),IF(SUM(NW70)&gt;=10,NX$4,0)))</f>
        <v/>
      </c>
      <c r="NY70" s="109" t="str">
        <f t="shared" ref="NY70:NY85" si="652">IF(ISERROR(RANK(NW70,NW$6:NW$85)),"",RANK(NW70,NW$6:NW$85))</f>
        <v/>
      </c>
      <c r="OA70" s="104" t="str">
        <f t="shared" ref="OA70:OA85" si="653">AI70</f>
        <v/>
      </c>
      <c r="OB70" s="104" t="str">
        <f t="shared" ref="OB70:OB85" si="654">BO70</f>
        <v/>
      </c>
      <c r="OC70" s="104" t="str">
        <f t="shared" ref="OC70:OC85" si="655">CU70</f>
        <v/>
      </c>
      <c r="OD70" s="104" t="str">
        <f t="shared" ref="OD70:OD85" si="656">EA70</f>
        <v/>
      </c>
      <c r="OE70" s="104" t="str">
        <f t="shared" ref="OE70:OE85" si="657">FG70</f>
        <v/>
      </c>
      <c r="OF70" s="104" t="str">
        <f t="shared" ref="OF70:OF85" si="658">GM70</f>
        <v/>
      </c>
      <c r="OG70" s="104" t="str">
        <f t="shared" ref="OG70:OG85" si="659">HS70</f>
        <v/>
      </c>
      <c r="OH70" s="104" t="str">
        <f t="shared" ref="OH70:OH85" si="660">IY70</f>
        <v/>
      </c>
      <c r="OI70" s="104" t="str">
        <f t="shared" ref="OI70:OI85" si="661">KE70</f>
        <v/>
      </c>
      <c r="OJ70" s="104" t="str">
        <f t="shared" ref="OJ70:OJ85" si="662">LK70</f>
        <v/>
      </c>
      <c r="OK70" s="104" t="str">
        <f t="shared" ref="OK70:OK85" si="663">MQ70</f>
        <v/>
      </c>
      <c r="OL70" s="104" t="str">
        <f t="shared" ref="OL70:OL85" si="664">NW70</f>
        <v/>
      </c>
      <c r="OM70" s="134"/>
      <c r="ON70" s="104" t="str">
        <f t="shared" ref="ON70:ON101" si="665">IF(AE70="","",(SUM(AE130)*SUM($AJ$4)+SUM(BK70)*SUM($BP$4)+SUM(CQ70)*SUM($CV$4)+SUM(DW70)*SUM($EB$4)+SUM(FC70)*SUM($FH$4)+SUM(GI70)*SUM($GN$4)+SUM(HO70)*SUM($HT$4)+SUM(IU70)*SUM($IZ$4)+SUM(KA70)*SUM($KF$4)+SUM(LG70)*SUM($LL$4)+SUM(MM70)*SUM($MR$4)+SUM(NS70)*SUM($NX$4))/30)</f>
        <v/>
      </c>
      <c r="OO70" s="104" t="str">
        <f t="shared" ref="OO70:OO101" si="666">IF(AF70="","",(SUM(AF130)*SUM($AJ$4)+SUM(BL70)*SUM($BP$4)+SUM(CR70)*SUM($CV$4)+SUM(DX70)*SUM($EB$4)+SUM(FD70)*SUM($FH$4)+SUM(GJ70)*SUM($GN$4)+SUM(HP70)*SUM($HT$4)+SUM(IV70)*SUM($IZ$4)+SUM(KB70)*SUM($KF$4)+SUM(LH70)*SUM($LL$4)+SUM(MN70)*SUM($MR$4)+SUM(NT70)*SUM($NX$4))/30)</f>
        <v/>
      </c>
      <c r="OP70" s="104" t="str">
        <f t="shared" ref="OP70:OP85" si="667">IF(AG70="","",($AJ$4*SUM(AG70)+$BP$4*SUM(BM70)+$CV$4*SUM(CS70)+$EB$4*SUM(DY70)+$FH$4*SUM(FE70)+$GN$4*SUM(GK70)+$HT$4*SUM(HQ70)+$IZ$4*SUM(IW70)+$KF$4*SUM(KC70)+$LL$4*SUM(LI70)+$MR$4*SUM(MO70)+$NX$4*SUM(NU70))/30)</f>
        <v/>
      </c>
      <c r="OQ70" s="104" t="str">
        <f t="shared" ref="OQ70:OQ85" si="668">IF(AI70="","",($AJ$4*SUM(AI70)+$BP$4*SUM(BO70)+$CV$4*SUM(CU70)+$EB$4*SUM(EA70)+$FH$4*SUM(FG70)+$GN$4*SUM(GM70)+$HT$4*SUM(HS70)+$IZ$4*SUM(IY70)+$KF$4*SUM(KE70)+$LL$4*SUM(LK70)+$MR$4*SUM(MQ70)+$NX$4*SUM(NW70))/30)</f>
        <v/>
      </c>
      <c r="OR70" s="105" t="str">
        <f t="shared" ref="OR70:OR85" si="669">IF(AK70="","",SUM($AJ70,$BP70,$CV70,$EB70,$FH70,$GN70,$HT70,$IZ70,$KF70,$LL70,$MR70,$NX70))</f>
        <v/>
      </c>
      <c r="OS70" s="105" t="str">
        <f t="shared" ref="OS70:OS101" si="670">IF(OQ70="","",IF(OQ70&lt;10,OR70,30))</f>
        <v/>
      </c>
      <c r="OT70" s="134"/>
      <c r="OU70" s="109" t="str">
        <f t="shared" ref="OU70:OU85" si="671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448"/>
        <v>52</v>
      </c>
      <c r="B71" s="195"/>
      <c r="C71" s="195"/>
      <c r="D71" s="195"/>
      <c r="E71" s="196"/>
      <c r="F71" s="102"/>
      <c r="G71" s="102"/>
      <c r="H71" s="104" t="str">
        <f t="shared" si="449"/>
        <v/>
      </c>
      <c r="I71" s="102"/>
      <c r="J71" s="104" t="str">
        <f t="shared" si="450"/>
        <v/>
      </c>
      <c r="K71" s="102"/>
      <c r="L71" s="102"/>
      <c r="M71" s="104" t="str">
        <f t="shared" si="451"/>
        <v/>
      </c>
      <c r="N71" s="102"/>
      <c r="O71" s="104" t="str">
        <f t="shared" si="452"/>
        <v/>
      </c>
      <c r="P71" s="102"/>
      <c r="Q71" s="102"/>
      <c r="R71" s="104" t="str">
        <f t="shared" si="453"/>
        <v/>
      </c>
      <c r="S71" s="102"/>
      <c r="T71" s="104" t="str">
        <f t="shared" si="454"/>
        <v/>
      </c>
      <c r="U71" s="102"/>
      <c r="V71" s="102"/>
      <c r="W71" s="104" t="str">
        <f t="shared" si="455"/>
        <v/>
      </c>
      <c r="X71" s="102"/>
      <c r="Y71" s="104" t="str">
        <f t="shared" si="456"/>
        <v/>
      </c>
      <c r="Z71" s="102"/>
      <c r="AA71" s="102"/>
      <c r="AB71" s="104" t="str">
        <f t="shared" si="457"/>
        <v/>
      </c>
      <c r="AC71" s="102"/>
      <c r="AD71" s="104" t="str">
        <f t="shared" si="458"/>
        <v/>
      </c>
      <c r="AE71" s="104" t="str">
        <f t="shared" si="459"/>
        <v/>
      </c>
      <c r="AF71" s="104" t="str">
        <f t="shared" si="460"/>
        <v/>
      </c>
      <c r="AG71" s="104" t="str">
        <f t="shared" si="461"/>
        <v/>
      </c>
      <c r="AH71" s="104" t="str">
        <f t="shared" si="462"/>
        <v/>
      </c>
      <c r="AI71" s="104" t="str">
        <f t="shared" si="463"/>
        <v/>
      </c>
      <c r="AJ71" s="105" t="str">
        <f t="shared" si="464"/>
        <v/>
      </c>
      <c r="AK71" s="109" t="str">
        <f t="shared" si="465"/>
        <v/>
      </c>
      <c r="AL71" s="102"/>
      <c r="AM71" s="102"/>
      <c r="AN71" s="104" t="str">
        <f t="shared" si="466"/>
        <v/>
      </c>
      <c r="AO71" s="102"/>
      <c r="AP71" s="104" t="str">
        <f t="shared" si="467"/>
        <v/>
      </c>
      <c r="AQ71" s="102"/>
      <c r="AR71" s="102"/>
      <c r="AS71" s="104" t="str">
        <f t="shared" si="468"/>
        <v/>
      </c>
      <c r="AT71" s="102"/>
      <c r="AU71" s="104" t="str">
        <f t="shared" si="469"/>
        <v/>
      </c>
      <c r="AV71" s="102"/>
      <c r="AW71" s="102"/>
      <c r="AX71" s="104" t="str">
        <f t="shared" si="470"/>
        <v/>
      </c>
      <c r="AY71" s="102"/>
      <c r="AZ71" s="104" t="str">
        <f t="shared" si="471"/>
        <v/>
      </c>
      <c r="BA71" s="102"/>
      <c r="BB71" s="102"/>
      <c r="BC71" s="104" t="str">
        <f t="shared" si="472"/>
        <v/>
      </c>
      <c r="BD71" s="102"/>
      <c r="BE71" s="104" t="str">
        <f t="shared" si="473"/>
        <v/>
      </c>
      <c r="BF71" s="102"/>
      <c r="BG71" s="102"/>
      <c r="BH71" s="104" t="str">
        <f t="shared" si="474"/>
        <v/>
      </c>
      <c r="BI71" s="102"/>
      <c r="BJ71" s="104" t="str">
        <f t="shared" si="475"/>
        <v/>
      </c>
      <c r="BK71" s="104" t="str">
        <f t="shared" si="476"/>
        <v/>
      </c>
      <c r="BL71" s="104" t="str">
        <f t="shared" si="477"/>
        <v/>
      </c>
      <c r="BM71" s="104" t="str">
        <f t="shared" si="478"/>
        <v/>
      </c>
      <c r="BN71" s="104" t="str">
        <f t="shared" si="479"/>
        <v/>
      </c>
      <c r="BO71" s="104" t="str">
        <f t="shared" si="480"/>
        <v/>
      </c>
      <c r="BP71" s="105" t="str">
        <f t="shared" si="481"/>
        <v/>
      </c>
      <c r="BQ71" s="109" t="str">
        <f t="shared" si="482"/>
        <v/>
      </c>
      <c r="BR71" s="102"/>
      <c r="BS71" s="102"/>
      <c r="BT71" s="104" t="str">
        <f t="shared" si="483"/>
        <v/>
      </c>
      <c r="BU71" s="102"/>
      <c r="BV71" s="104" t="str">
        <f t="shared" si="484"/>
        <v/>
      </c>
      <c r="BW71" s="102"/>
      <c r="BX71" s="102"/>
      <c r="BY71" s="104" t="str">
        <f t="shared" si="485"/>
        <v/>
      </c>
      <c r="BZ71" s="102"/>
      <c r="CA71" s="104" t="str">
        <f t="shared" si="486"/>
        <v/>
      </c>
      <c r="CB71" s="102"/>
      <c r="CC71" s="102"/>
      <c r="CD71" s="104" t="str">
        <f t="shared" si="487"/>
        <v/>
      </c>
      <c r="CE71" s="102"/>
      <c r="CF71" s="104" t="str">
        <f t="shared" si="488"/>
        <v/>
      </c>
      <c r="CG71" s="102"/>
      <c r="CH71" s="102"/>
      <c r="CI71" s="104" t="str">
        <f t="shared" si="489"/>
        <v/>
      </c>
      <c r="CJ71" s="102"/>
      <c r="CK71" s="104" t="str">
        <f t="shared" si="490"/>
        <v/>
      </c>
      <c r="CL71" s="102"/>
      <c r="CM71" s="102"/>
      <c r="CN71" s="104" t="str">
        <f t="shared" si="491"/>
        <v/>
      </c>
      <c r="CO71" s="102"/>
      <c r="CP71" s="104" t="str">
        <f t="shared" si="492"/>
        <v/>
      </c>
      <c r="CQ71" s="104" t="str">
        <f t="shared" si="493"/>
        <v/>
      </c>
      <c r="CR71" s="104" t="str">
        <f t="shared" si="494"/>
        <v/>
      </c>
      <c r="CS71" s="104" t="str">
        <f t="shared" si="495"/>
        <v/>
      </c>
      <c r="CT71" s="104" t="str">
        <f t="shared" si="496"/>
        <v/>
      </c>
      <c r="CU71" s="104" t="str">
        <f t="shared" si="497"/>
        <v/>
      </c>
      <c r="CV71" s="105" t="str">
        <f t="shared" si="498"/>
        <v/>
      </c>
      <c r="CW71" s="109" t="str">
        <f t="shared" si="499"/>
        <v/>
      </c>
      <c r="CX71" s="102"/>
      <c r="CY71" s="102"/>
      <c r="CZ71" s="104" t="str">
        <f t="shared" si="500"/>
        <v/>
      </c>
      <c r="DA71" s="102"/>
      <c r="DB71" s="104" t="str">
        <f t="shared" si="501"/>
        <v/>
      </c>
      <c r="DC71" s="102"/>
      <c r="DD71" s="102"/>
      <c r="DE71" s="104" t="str">
        <f t="shared" si="502"/>
        <v/>
      </c>
      <c r="DF71" s="102"/>
      <c r="DG71" s="104" t="str">
        <f t="shared" si="503"/>
        <v/>
      </c>
      <c r="DH71" s="102"/>
      <c r="DI71" s="102"/>
      <c r="DJ71" s="104" t="str">
        <f t="shared" si="504"/>
        <v/>
      </c>
      <c r="DK71" s="102"/>
      <c r="DL71" s="104" t="str">
        <f t="shared" si="505"/>
        <v/>
      </c>
      <c r="DM71" s="102"/>
      <c r="DN71" s="102"/>
      <c r="DO71" s="104" t="str">
        <f t="shared" si="506"/>
        <v/>
      </c>
      <c r="DP71" s="102"/>
      <c r="DQ71" s="104" t="str">
        <f t="shared" si="507"/>
        <v/>
      </c>
      <c r="DR71" s="102"/>
      <c r="DS71" s="102"/>
      <c r="DT71" s="104" t="str">
        <f t="shared" si="508"/>
        <v/>
      </c>
      <c r="DU71" s="102"/>
      <c r="DV71" s="104" t="str">
        <f t="shared" si="509"/>
        <v/>
      </c>
      <c r="DW71" s="104" t="str">
        <f t="shared" si="510"/>
        <v/>
      </c>
      <c r="DX71" s="104" t="str">
        <f t="shared" si="511"/>
        <v/>
      </c>
      <c r="DY71" s="104" t="str">
        <f t="shared" si="512"/>
        <v/>
      </c>
      <c r="DZ71" s="104" t="str">
        <f t="shared" si="513"/>
        <v/>
      </c>
      <c r="EA71" s="104" t="str">
        <f t="shared" si="514"/>
        <v/>
      </c>
      <c r="EB71" s="105" t="str">
        <f t="shared" si="515"/>
        <v/>
      </c>
      <c r="EC71" s="109" t="str">
        <f t="shared" si="516"/>
        <v/>
      </c>
      <c r="ED71" s="102"/>
      <c r="EE71" s="102"/>
      <c r="EF71" s="104" t="str">
        <f t="shared" si="517"/>
        <v/>
      </c>
      <c r="EG71" s="102"/>
      <c r="EH71" s="104" t="str">
        <f t="shared" si="518"/>
        <v/>
      </c>
      <c r="EI71" s="102"/>
      <c r="EJ71" s="102"/>
      <c r="EK71" s="104" t="str">
        <f t="shared" si="519"/>
        <v/>
      </c>
      <c r="EL71" s="102"/>
      <c r="EM71" s="104" t="str">
        <f t="shared" si="520"/>
        <v/>
      </c>
      <c r="EN71" s="102"/>
      <c r="EO71" s="102"/>
      <c r="EP71" s="104" t="str">
        <f t="shared" si="521"/>
        <v/>
      </c>
      <c r="EQ71" s="102"/>
      <c r="ER71" s="104" t="str">
        <f t="shared" si="522"/>
        <v/>
      </c>
      <c r="ES71" s="102"/>
      <c r="ET71" s="102"/>
      <c r="EU71" s="104" t="str">
        <f t="shared" si="523"/>
        <v/>
      </c>
      <c r="EV71" s="102"/>
      <c r="EW71" s="104" t="str">
        <f t="shared" si="524"/>
        <v/>
      </c>
      <c r="EX71" s="102"/>
      <c r="EY71" s="102"/>
      <c r="EZ71" s="104" t="str">
        <f t="shared" si="525"/>
        <v/>
      </c>
      <c r="FA71" s="102"/>
      <c r="FB71" s="104" t="str">
        <f t="shared" si="526"/>
        <v/>
      </c>
      <c r="FC71" s="104" t="str">
        <f t="shared" si="527"/>
        <v/>
      </c>
      <c r="FD71" s="104" t="str">
        <f t="shared" si="528"/>
        <v/>
      </c>
      <c r="FE71" s="104" t="str">
        <f t="shared" si="529"/>
        <v/>
      </c>
      <c r="FF71" s="104" t="str">
        <f t="shared" si="530"/>
        <v/>
      </c>
      <c r="FG71" s="104" t="str">
        <f t="shared" si="531"/>
        <v/>
      </c>
      <c r="FH71" s="105" t="str">
        <f t="shared" si="532"/>
        <v/>
      </c>
      <c r="FI71" s="109" t="str">
        <f t="shared" si="533"/>
        <v/>
      </c>
      <c r="FJ71" s="102"/>
      <c r="FK71" s="102"/>
      <c r="FL71" s="104" t="str">
        <f t="shared" si="534"/>
        <v/>
      </c>
      <c r="FM71" s="102"/>
      <c r="FN71" s="104" t="str">
        <f t="shared" si="535"/>
        <v/>
      </c>
      <c r="FO71" s="102"/>
      <c r="FP71" s="102"/>
      <c r="FQ71" s="104" t="str">
        <f t="shared" si="536"/>
        <v/>
      </c>
      <c r="FR71" s="102"/>
      <c r="FS71" s="104" t="str">
        <f t="shared" si="537"/>
        <v/>
      </c>
      <c r="FT71" s="102"/>
      <c r="FU71" s="102"/>
      <c r="FV71" s="104" t="str">
        <f t="shared" si="538"/>
        <v/>
      </c>
      <c r="FW71" s="102"/>
      <c r="FX71" s="104" t="str">
        <f t="shared" si="539"/>
        <v/>
      </c>
      <c r="FY71" s="102"/>
      <c r="FZ71" s="102"/>
      <c r="GA71" s="104" t="str">
        <f t="shared" si="540"/>
        <v/>
      </c>
      <c r="GB71" s="102"/>
      <c r="GC71" s="104" t="str">
        <f t="shared" si="541"/>
        <v/>
      </c>
      <c r="GD71" s="102"/>
      <c r="GE71" s="102"/>
      <c r="GF71" s="104" t="str">
        <f t="shared" si="542"/>
        <v/>
      </c>
      <c r="GG71" s="102"/>
      <c r="GH71" s="104" t="str">
        <f t="shared" si="543"/>
        <v/>
      </c>
      <c r="GI71" s="104" t="str">
        <f t="shared" si="544"/>
        <v/>
      </c>
      <c r="GJ71" s="104" t="str">
        <f t="shared" si="545"/>
        <v/>
      </c>
      <c r="GK71" s="104" t="str">
        <f t="shared" si="546"/>
        <v/>
      </c>
      <c r="GL71" s="104" t="str">
        <f t="shared" si="547"/>
        <v/>
      </c>
      <c r="GM71" s="104" t="str">
        <f t="shared" si="548"/>
        <v/>
      </c>
      <c r="GN71" s="105" t="str">
        <f t="shared" si="549"/>
        <v/>
      </c>
      <c r="GO71" s="109" t="str">
        <f t="shared" si="550"/>
        <v/>
      </c>
      <c r="GP71" s="102"/>
      <c r="GQ71" s="102"/>
      <c r="GR71" s="104" t="str">
        <f t="shared" si="551"/>
        <v/>
      </c>
      <c r="GS71" s="102"/>
      <c r="GT71" s="104" t="str">
        <f t="shared" si="552"/>
        <v/>
      </c>
      <c r="GU71" s="102"/>
      <c r="GV71" s="102"/>
      <c r="GW71" s="104" t="str">
        <f t="shared" si="553"/>
        <v/>
      </c>
      <c r="GX71" s="102"/>
      <c r="GY71" s="104" t="str">
        <f t="shared" si="554"/>
        <v/>
      </c>
      <c r="GZ71" s="102"/>
      <c r="HA71" s="102"/>
      <c r="HB71" s="104" t="str">
        <f t="shared" si="555"/>
        <v/>
      </c>
      <c r="HC71" s="102"/>
      <c r="HD71" s="104" t="str">
        <f t="shared" si="556"/>
        <v/>
      </c>
      <c r="HE71" s="102"/>
      <c r="HF71" s="102"/>
      <c r="HG71" s="104" t="str">
        <f t="shared" si="557"/>
        <v/>
      </c>
      <c r="HH71" s="102"/>
      <c r="HI71" s="104" t="str">
        <f t="shared" si="558"/>
        <v/>
      </c>
      <c r="HJ71" s="102"/>
      <c r="HK71" s="102"/>
      <c r="HL71" s="104" t="str">
        <f t="shared" si="559"/>
        <v/>
      </c>
      <c r="HM71" s="102"/>
      <c r="HN71" s="104" t="str">
        <f t="shared" si="560"/>
        <v/>
      </c>
      <c r="HO71" s="104" t="str">
        <f t="shared" si="561"/>
        <v/>
      </c>
      <c r="HP71" s="104" t="str">
        <f t="shared" si="562"/>
        <v/>
      </c>
      <c r="HQ71" s="104" t="str">
        <f t="shared" si="563"/>
        <v/>
      </c>
      <c r="HR71" s="104" t="str">
        <f t="shared" si="564"/>
        <v/>
      </c>
      <c r="HS71" s="104" t="str">
        <f t="shared" si="565"/>
        <v/>
      </c>
      <c r="HT71" s="105" t="str">
        <f t="shared" si="566"/>
        <v/>
      </c>
      <c r="HU71" s="109" t="str">
        <f t="shared" si="567"/>
        <v/>
      </c>
      <c r="HV71" s="102"/>
      <c r="HW71" s="102"/>
      <c r="HX71" s="104" t="str">
        <f t="shared" si="568"/>
        <v/>
      </c>
      <c r="HY71" s="102"/>
      <c r="HZ71" s="104" t="str">
        <f t="shared" si="569"/>
        <v/>
      </c>
      <c r="IA71" s="102"/>
      <c r="IB71" s="102"/>
      <c r="IC71" s="104" t="str">
        <f t="shared" si="570"/>
        <v/>
      </c>
      <c r="ID71" s="102"/>
      <c r="IE71" s="104" t="str">
        <f t="shared" si="571"/>
        <v/>
      </c>
      <c r="IF71" s="102"/>
      <c r="IG71" s="102"/>
      <c r="IH71" s="104" t="str">
        <f t="shared" si="572"/>
        <v/>
      </c>
      <c r="II71" s="102"/>
      <c r="IJ71" s="104" t="str">
        <f t="shared" si="573"/>
        <v/>
      </c>
      <c r="IK71" s="102"/>
      <c r="IL71" s="102"/>
      <c r="IM71" s="104" t="str">
        <f t="shared" si="574"/>
        <v/>
      </c>
      <c r="IN71" s="102"/>
      <c r="IO71" s="104" t="str">
        <f t="shared" si="575"/>
        <v/>
      </c>
      <c r="IP71" s="102"/>
      <c r="IQ71" s="102"/>
      <c r="IR71" s="104" t="str">
        <f t="shared" si="576"/>
        <v/>
      </c>
      <c r="IS71" s="102"/>
      <c r="IT71" s="104" t="str">
        <f t="shared" si="577"/>
        <v/>
      </c>
      <c r="IU71" s="104" t="str">
        <f t="shared" si="578"/>
        <v/>
      </c>
      <c r="IV71" s="104" t="str">
        <f t="shared" si="579"/>
        <v/>
      </c>
      <c r="IW71" s="104" t="str">
        <f t="shared" si="580"/>
        <v/>
      </c>
      <c r="IX71" s="104" t="str">
        <f t="shared" si="581"/>
        <v/>
      </c>
      <c r="IY71" s="104" t="str">
        <f t="shared" si="582"/>
        <v/>
      </c>
      <c r="IZ71" s="105" t="str">
        <f t="shared" si="583"/>
        <v/>
      </c>
      <c r="JA71" s="109" t="str">
        <f t="shared" si="584"/>
        <v/>
      </c>
      <c r="JB71" s="102"/>
      <c r="JC71" s="102"/>
      <c r="JD71" s="104" t="str">
        <f t="shared" si="585"/>
        <v/>
      </c>
      <c r="JE71" s="102"/>
      <c r="JF71" s="104" t="str">
        <f t="shared" si="586"/>
        <v/>
      </c>
      <c r="JG71" s="102"/>
      <c r="JH71" s="102"/>
      <c r="JI71" s="104" t="str">
        <f t="shared" si="587"/>
        <v/>
      </c>
      <c r="JJ71" s="102"/>
      <c r="JK71" s="104" t="str">
        <f t="shared" si="588"/>
        <v/>
      </c>
      <c r="JL71" s="102"/>
      <c r="JM71" s="102"/>
      <c r="JN71" s="104" t="str">
        <f t="shared" si="589"/>
        <v/>
      </c>
      <c r="JO71" s="102"/>
      <c r="JP71" s="104" t="str">
        <f t="shared" si="590"/>
        <v/>
      </c>
      <c r="JQ71" s="102"/>
      <c r="JR71" s="102"/>
      <c r="JS71" s="104" t="str">
        <f t="shared" si="591"/>
        <v/>
      </c>
      <c r="JT71" s="102"/>
      <c r="JU71" s="104" t="str">
        <f t="shared" si="592"/>
        <v/>
      </c>
      <c r="JV71" s="102"/>
      <c r="JW71" s="102"/>
      <c r="JX71" s="104" t="str">
        <f t="shared" si="593"/>
        <v/>
      </c>
      <c r="JY71" s="102"/>
      <c r="JZ71" s="104" t="str">
        <f t="shared" si="594"/>
        <v/>
      </c>
      <c r="KA71" s="104" t="str">
        <f t="shared" si="595"/>
        <v/>
      </c>
      <c r="KB71" s="104" t="str">
        <f t="shared" si="596"/>
        <v/>
      </c>
      <c r="KC71" s="104" t="str">
        <f t="shared" si="597"/>
        <v/>
      </c>
      <c r="KD71" s="104" t="str">
        <f t="shared" si="598"/>
        <v/>
      </c>
      <c r="KE71" s="104" t="str">
        <f t="shared" si="599"/>
        <v/>
      </c>
      <c r="KF71" s="105" t="str">
        <f t="shared" si="600"/>
        <v/>
      </c>
      <c r="KG71" s="109" t="str">
        <f t="shared" si="601"/>
        <v/>
      </c>
      <c r="KH71" s="102"/>
      <c r="KI71" s="102"/>
      <c r="KJ71" s="104" t="str">
        <f t="shared" si="602"/>
        <v/>
      </c>
      <c r="KK71" s="102"/>
      <c r="KL71" s="104" t="str">
        <f t="shared" si="603"/>
        <v/>
      </c>
      <c r="KM71" s="102"/>
      <c r="KN71" s="102"/>
      <c r="KO71" s="104" t="str">
        <f t="shared" si="604"/>
        <v/>
      </c>
      <c r="KP71" s="102"/>
      <c r="KQ71" s="104" t="str">
        <f t="shared" si="605"/>
        <v/>
      </c>
      <c r="KR71" s="102"/>
      <c r="KS71" s="102"/>
      <c r="KT71" s="104" t="str">
        <f t="shared" si="606"/>
        <v/>
      </c>
      <c r="KU71" s="102"/>
      <c r="KV71" s="104" t="str">
        <f t="shared" si="607"/>
        <v/>
      </c>
      <c r="KW71" s="102"/>
      <c r="KX71" s="102"/>
      <c r="KY71" s="104" t="str">
        <f t="shared" si="608"/>
        <v/>
      </c>
      <c r="KZ71" s="102"/>
      <c r="LA71" s="104" t="str">
        <f t="shared" si="609"/>
        <v/>
      </c>
      <c r="LB71" s="102"/>
      <c r="LC71" s="102"/>
      <c r="LD71" s="104" t="str">
        <f t="shared" si="610"/>
        <v/>
      </c>
      <c r="LE71" s="102"/>
      <c r="LF71" s="104" t="str">
        <f t="shared" si="611"/>
        <v/>
      </c>
      <c r="LG71" s="104" t="str">
        <f t="shared" si="612"/>
        <v/>
      </c>
      <c r="LH71" s="104" t="str">
        <f t="shared" si="613"/>
        <v/>
      </c>
      <c r="LI71" s="104" t="str">
        <f t="shared" si="614"/>
        <v/>
      </c>
      <c r="LJ71" s="104" t="str">
        <f t="shared" si="615"/>
        <v/>
      </c>
      <c r="LK71" s="104" t="str">
        <f t="shared" si="616"/>
        <v/>
      </c>
      <c r="LL71" s="105" t="str">
        <f t="shared" si="617"/>
        <v/>
      </c>
      <c r="LM71" s="109" t="str">
        <f t="shared" si="618"/>
        <v/>
      </c>
      <c r="LN71" s="102"/>
      <c r="LO71" s="102"/>
      <c r="LP71" s="104" t="str">
        <f t="shared" si="619"/>
        <v/>
      </c>
      <c r="LQ71" s="102"/>
      <c r="LR71" s="104" t="str">
        <f t="shared" si="620"/>
        <v/>
      </c>
      <c r="LS71" s="102"/>
      <c r="LT71" s="102"/>
      <c r="LU71" s="104" t="str">
        <f t="shared" si="621"/>
        <v/>
      </c>
      <c r="LV71" s="102"/>
      <c r="LW71" s="104" t="str">
        <f t="shared" si="622"/>
        <v/>
      </c>
      <c r="LX71" s="102"/>
      <c r="LY71" s="102"/>
      <c r="LZ71" s="104" t="str">
        <f t="shared" si="623"/>
        <v/>
      </c>
      <c r="MA71" s="102"/>
      <c r="MB71" s="104" t="str">
        <f t="shared" si="624"/>
        <v/>
      </c>
      <c r="MC71" s="102"/>
      <c r="MD71" s="102"/>
      <c r="ME71" s="104" t="str">
        <f t="shared" si="625"/>
        <v/>
      </c>
      <c r="MF71" s="102"/>
      <c r="MG71" s="104" t="str">
        <f t="shared" si="626"/>
        <v/>
      </c>
      <c r="MH71" s="102"/>
      <c r="MI71" s="102"/>
      <c r="MJ71" s="104" t="str">
        <f t="shared" si="627"/>
        <v/>
      </c>
      <c r="MK71" s="102"/>
      <c r="ML71" s="104" t="str">
        <f t="shared" si="628"/>
        <v/>
      </c>
      <c r="MM71" s="104" t="str">
        <f t="shared" si="629"/>
        <v/>
      </c>
      <c r="MN71" s="104" t="str">
        <f t="shared" si="630"/>
        <v/>
      </c>
      <c r="MO71" s="104" t="str">
        <f t="shared" si="631"/>
        <v/>
      </c>
      <c r="MP71" s="104" t="str">
        <f t="shared" si="632"/>
        <v/>
      </c>
      <c r="MQ71" s="104" t="str">
        <f t="shared" si="633"/>
        <v/>
      </c>
      <c r="MR71" s="105" t="str">
        <f t="shared" si="634"/>
        <v/>
      </c>
      <c r="MS71" s="109" t="str">
        <f t="shared" si="635"/>
        <v/>
      </c>
      <c r="MT71" s="102"/>
      <c r="MU71" s="102"/>
      <c r="MV71" s="104" t="str">
        <f t="shared" si="636"/>
        <v/>
      </c>
      <c r="MW71" s="102"/>
      <c r="MX71" s="104" t="str">
        <f t="shared" si="637"/>
        <v/>
      </c>
      <c r="MY71" s="102"/>
      <c r="MZ71" s="102"/>
      <c r="NA71" s="104" t="str">
        <f t="shared" si="638"/>
        <v/>
      </c>
      <c r="NB71" s="102"/>
      <c r="NC71" s="104" t="str">
        <f t="shared" si="639"/>
        <v/>
      </c>
      <c r="ND71" s="102"/>
      <c r="NE71" s="102"/>
      <c r="NF71" s="104" t="str">
        <f t="shared" si="640"/>
        <v/>
      </c>
      <c r="NG71" s="102"/>
      <c r="NH71" s="104" t="str">
        <f t="shared" si="641"/>
        <v/>
      </c>
      <c r="NI71" s="102"/>
      <c r="NJ71" s="102"/>
      <c r="NK71" s="104" t="str">
        <f t="shared" si="642"/>
        <v/>
      </c>
      <c r="NL71" s="102"/>
      <c r="NM71" s="104" t="str">
        <f t="shared" si="643"/>
        <v/>
      </c>
      <c r="NN71" s="102"/>
      <c r="NO71" s="102"/>
      <c r="NP71" s="104" t="str">
        <f t="shared" si="644"/>
        <v/>
      </c>
      <c r="NQ71" s="102"/>
      <c r="NR71" s="104" t="str">
        <f t="shared" si="645"/>
        <v/>
      </c>
      <c r="NS71" s="104" t="str">
        <f t="shared" si="646"/>
        <v/>
      </c>
      <c r="NT71" s="104" t="str">
        <f t="shared" si="647"/>
        <v/>
      </c>
      <c r="NU71" s="104" t="str">
        <f t="shared" si="648"/>
        <v/>
      </c>
      <c r="NV71" s="104" t="str">
        <f t="shared" si="649"/>
        <v/>
      </c>
      <c r="NW71" s="104" t="str">
        <f t="shared" si="650"/>
        <v/>
      </c>
      <c r="NX71" s="105" t="str">
        <f t="shared" si="651"/>
        <v/>
      </c>
      <c r="NY71" s="109" t="str">
        <f t="shared" si="652"/>
        <v/>
      </c>
      <c r="OA71" s="104" t="str">
        <f t="shared" si="653"/>
        <v/>
      </c>
      <c r="OB71" s="104" t="str">
        <f t="shared" si="654"/>
        <v/>
      </c>
      <c r="OC71" s="104" t="str">
        <f t="shared" si="655"/>
        <v/>
      </c>
      <c r="OD71" s="104" t="str">
        <f t="shared" si="656"/>
        <v/>
      </c>
      <c r="OE71" s="104" t="str">
        <f t="shared" si="657"/>
        <v/>
      </c>
      <c r="OF71" s="104" t="str">
        <f t="shared" si="658"/>
        <v/>
      </c>
      <c r="OG71" s="104" t="str">
        <f t="shared" si="659"/>
        <v/>
      </c>
      <c r="OH71" s="104" t="str">
        <f t="shared" si="660"/>
        <v/>
      </c>
      <c r="OI71" s="104" t="str">
        <f t="shared" si="661"/>
        <v/>
      </c>
      <c r="OJ71" s="104" t="str">
        <f t="shared" si="662"/>
        <v/>
      </c>
      <c r="OK71" s="104" t="str">
        <f t="shared" si="663"/>
        <v/>
      </c>
      <c r="OL71" s="104" t="str">
        <f t="shared" si="664"/>
        <v/>
      </c>
      <c r="OM71" s="134"/>
      <c r="ON71" s="104" t="str">
        <f t="shared" si="665"/>
        <v/>
      </c>
      <c r="OO71" s="104" t="str">
        <f t="shared" si="666"/>
        <v/>
      </c>
      <c r="OP71" s="104" t="str">
        <f t="shared" si="667"/>
        <v/>
      </c>
      <c r="OQ71" s="104" t="str">
        <f t="shared" si="668"/>
        <v/>
      </c>
      <c r="OR71" s="105" t="str">
        <f t="shared" si="669"/>
        <v/>
      </c>
      <c r="OS71" s="105" t="str">
        <f t="shared" si="670"/>
        <v/>
      </c>
      <c r="OT71" s="134"/>
      <c r="OU71" s="109" t="str">
        <f t="shared" si="671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448"/>
        <v>53</v>
      </c>
      <c r="B72" s="195"/>
      <c r="C72" s="195"/>
      <c r="D72" s="195"/>
      <c r="E72" s="196"/>
      <c r="F72" s="102"/>
      <c r="G72" s="102"/>
      <c r="H72" s="104" t="str">
        <f t="shared" si="449"/>
        <v/>
      </c>
      <c r="I72" s="102"/>
      <c r="J72" s="104" t="str">
        <f t="shared" si="450"/>
        <v/>
      </c>
      <c r="K72" s="102"/>
      <c r="L72" s="102"/>
      <c r="M72" s="104" t="str">
        <f t="shared" si="451"/>
        <v/>
      </c>
      <c r="N72" s="102"/>
      <c r="O72" s="104" t="str">
        <f t="shared" si="452"/>
        <v/>
      </c>
      <c r="P72" s="102"/>
      <c r="Q72" s="102"/>
      <c r="R72" s="104" t="str">
        <f t="shared" si="453"/>
        <v/>
      </c>
      <c r="S72" s="102"/>
      <c r="T72" s="104" t="str">
        <f t="shared" si="454"/>
        <v/>
      </c>
      <c r="U72" s="102"/>
      <c r="V72" s="102"/>
      <c r="W72" s="104" t="str">
        <f t="shared" si="455"/>
        <v/>
      </c>
      <c r="X72" s="102"/>
      <c r="Y72" s="104" t="str">
        <f t="shared" si="456"/>
        <v/>
      </c>
      <c r="Z72" s="102"/>
      <c r="AA72" s="102"/>
      <c r="AB72" s="104" t="str">
        <f t="shared" si="457"/>
        <v/>
      </c>
      <c r="AC72" s="102"/>
      <c r="AD72" s="104" t="str">
        <f t="shared" si="458"/>
        <v/>
      </c>
      <c r="AE72" s="104" t="str">
        <f t="shared" si="459"/>
        <v/>
      </c>
      <c r="AF72" s="104" t="str">
        <f t="shared" si="460"/>
        <v/>
      </c>
      <c r="AG72" s="104" t="str">
        <f t="shared" si="461"/>
        <v/>
      </c>
      <c r="AH72" s="104" t="str">
        <f t="shared" si="462"/>
        <v/>
      </c>
      <c r="AI72" s="104" t="str">
        <f t="shared" si="463"/>
        <v/>
      </c>
      <c r="AJ72" s="105" t="str">
        <f t="shared" si="464"/>
        <v/>
      </c>
      <c r="AK72" s="109" t="str">
        <f t="shared" si="465"/>
        <v/>
      </c>
      <c r="AL72" s="102"/>
      <c r="AM72" s="102"/>
      <c r="AN72" s="104" t="str">
        <f t="shared" si="466"/>
        <v/>
      </c>
      <c r="AO72" s="102"/>
      <c r="AP72" s="104" t="str">
        <f t="shared" si="467"/>
        <v/>
      </c>
      <c r="AQ72" s="102"/>
      <c r="AR72" s="102"/>
      <c r="AS72" s="104" t="str">
        <f t="shared" si="468"/>
        <v/>
      </c>
      <c r="AT72" s="102"/>
      <c r="AU72" s="104" t="str">
        <f t="shared" si="469"/>
        <v/>
      </c>
      <c r="AV72" s="102"/>
      <c r="AW72" s="102"/>
      <c r="AX72" s="104" t="str">
        <f t="shared" si="470"/>
        <v/>
      </c>
      <c r="AY72" s="102"/>
      <c r="AZ72" s="104" t="str">
        <f t="shared" si="471"/>
        <v/>
      </c>
      <c r="BA72" s="102"/>
      <c r="BB72" s="102"/>
      <c r="BC72" s="104" t="str">
        <f t="shared" si="472"/>
        <v/>
      </c>
      <c r="BD72" s="102"/>
      <c r="BE72" s="104" t="str">
        <f t="shared" si="473"/>
        <v/>
      </c>
      <c r="BF72" s="102"/>
      <c r="BG72" s="102"/>
      <c r="BH72" s="104" t="str">
        <f t="shared" si="474"/>
        <v/>
      </c>
      <c r="BI72" s="102"/>
      <c r="BJ72" s="104" t="str">
        <f t="shared" si="475"/>
        <v/>
      </c>
      <c r="BK72" s="104" t="str">
        <f t="shared" si="476"/>
        <v/>
      </c>
      <c r="BL72" s="104" t="str">
        <f t="shared" si="477"/>
        <v/>
      </c>
      <c r="BM72" s="104" t="str">
        <f t="shared" si="478"/>
        <v/>
      </c>
      <c r="BN72" s="104" t="str">
        <f t="shared" si="479"/>
        <v/>
      </c>
      <c r="BO72" s="104" t="str">
        <f t="shared" si="480"/>
        <v/>
      </c>
      <c r="BP72" s="105" t="str">
        <f t="shared" si="481"/>
        <v/>
      </c>
      <c r="BQ72" s="109" t="str">
        <f t="shared" si="482"/>
        <v/>
      </c>
      <c r="BR72" s="102"/>
      <c r="BS72" s="102"/>
      <c r="BT72" s="104" t="str">
        <f t="shared" si="483"/>
        <v/>
      </c>
      <c r="BU72" s="102"/>
      <c r="BV72" s="104" t="str">
        <f t="shared" si="484"/>
        <v/>
      </c>
      <c r="BW72" s="102"/>
      <c r="BX72" s="102"/>
      <c r="BY72" s="104" t="str">
        <f t="shared" si="485"/>
        <v/>
      </c>
      <c r="BZ72" s="102"/>
      <c r="CA72" s="104" t="str">
        <f t="shared" si="486"/>
        <v/>
      </c>
      <c r="CB72" s="102"/>
      <c r="CC72" s="102"/>
      <c r="CD72" s="104" t="str">
        <f t="shared" si="487"/>
        <v/>
      </c>
      <c r="CE72" s="102"/>
      <c r="CF72" s="104" t="str">
        <f t="shared" si="488"/>
        <v/>
      </c>
      <c r="CG72" s="102"/>
      <c r="CH72" s="102"/>
      <c r="CI72" s="104" t="str">
        <f t="shared" si="489"/>
        <v/>
      </c>
      <c r="CJ72" s="102"/>
      <c r="CK72" s="104" t="str">
        <f t="shared" si="490"/>
        <v/>
      </c>
      <c r="CL72" s="102"/>
      <c r="CM72" s="102"/>
      <c r="CN72" s="104" t="str">
        <f t="shared" si="491"/>
        <v/>
      </c>
      <c r="CO72" s="102"/>
      <c r="CP72" s="104" t="str">
        <f t="shared" si="492"/>
        <v/>
      </c>
      <c r="CQ72" s="104" t="str">
        <f t="shared" si="493"/>
        <v/>
      </c>
      <c r="CR72" s="104" t="str">
        <f t="shared" si="494"/>
        <v/>
      </c>
      <c r="CS72" s="104" t="str">
        <f t="shared" si="495"/>
        <v/>
      </c>
      <c r="CT72" s="104" t="str">
        <f t="shared" si="496"/>
        <v/>
      </c>
      <c r="CU72" s="104" t="str">
        <f t="shared" si="497"/>
        <v/>
      </c>
      <c r="CV72" s="105" t="str">
        <f t="shared" si="498"/>
        <v/>
      </c>
      <c r="CW72" s="109" t="str">
        <f t="shared" si="499"/>
        <v/>
      </c>
      <c r="CX72" s="102"/>
      <c r="CY72" s="102"/>
      <c r="CZ72" s="104" t="str">
        <f t="shared" si="500"/>
        <v/>
      </c>
      <c r="DA72" s="102"/>
      <c r="DB72" s="104" t="str">
        <f t="shared" si="501"/>
        <v/>
      </c>
      <c r="DC72" s="102"/>
      <c r="DD72" s="102"/>
      <c r="DE72" s="104" t="str">
        <f t="shared" si="502"/>
        <v/>
      </c>
      <c r="DF72" s="102"/>
      <c r="DG72" s="104" t="str">
        <f t="shared" si="503"/>
        <v/>
      </c>
      <c r="DH72" s="102"/>
      <c r="DI72" s="102"/>
      <c r="DJ72" s="104" t="str">
        <f t="shared" si="504"/>
        <v/>
      </c>
      <c r="DK72" s="102"/>
      <c r="DL72" s="104" t="str">
        <f t="shared" si="505"/>
        <v/>
      </c>
      <c r="DM72" s="102"/>
      <c r="DN72" s="102"/>
      <c r="DO72" s="104" t="str">
        <f t="shared" si="506"/>
        <v/>
      </c>
      <c r="DP72" s="102"/>
      <c r="DQ72" s="104" t="str">
        <f t="shared" si="507"/>
        <v/>
      </c>
      <c r="DR72" s="102"/>
      <c r="DS72" s="102"/>
      <c r="DT72" s="104" t="str">
        <f t="shared" si="508"/>
        <v/>
      </c>
      <c r="DU72" s="102"/>
      <c r="DV72" s="104" t="str">
        <f t="shared" si="509"/>
        <v/>
      </c>
      <c r="DW72" s="104" t="str">
        <f t="shared" si="510"/>
        <v/>
      </c>
      <c r="DX72" s="104" t="str">
        <f t="shared" si="511"/>
        <v/>
      </c>
      <c r="DY72" s="104" t="str">
        <f t="shared" si="512"/>
        <v/>
      </c>
      <c r="DZ72" s="104" t="str">
        <f t="shared" si="513"/>
        <v/>
      </c>
      <c r="EA72" s="104" t="str">
        <f t="shared" si="514"/>
        <v/>
      </c>
      <c r="EB72" s="105" t="str">
        <f t="shared" si="515"/>
        <v/>
      </c>
      <c r="EC72" s="109" t="str">
        <f t="shared" si="516"/>
        <v/>
      </c>
      <c r="ED72" s="102"/>
      <c r="EE72" s="102"/>
      <c r="EF72" s="104" t="str">
        <f t="shared" si="517"/>
        <v/>
      </c>
      <c r="EG72" s="102"/>
      <c r="EH72" s="104" t="str">
        <f t="shared" si="518"/>
        <v/>
      </c>
      <c r="EI72" s="102"/>
      <c r="EJ72" s="102"/>
      <c r="EK72" s="104" t="str">
        <f t="shared" si="519"/>
        <v/>
      </c>
      <c r="EL72" s="102"/>
      <c r="EM72" s="104" t="str">
        <f t="shared" si="520"/>
        <v/>
      </c>
      <c r="EN72" s="102"/>
      <c r="EO72" s="102"/>
      <c r="EP72" s="104" t="str">
        <f t="shared" si="521"/>
        <v/>
      </c>
      <c r="EQ72" s="102"/>
      <c r="ER72" s="104" t="str">
        <f t="shared" si="522"/>
        <v/>
      </c>
      <c r="ES72" s="102"/>
      <c r="ET72" s="102"/>
      <c r="EU72" s="104" t="str">
        <f t="shared" si="523"/>
        <v/>
      </c>
      <c r="EV72" s="102"/>
      <c r="EW72" s="104" t="str">
        <f t="shared" si="524"/>
        <v/>
      </c>
      <c r="EX72" s="102"/>
      <c r="EY72" s="102"/>
      <c r="EZ72" s="104" t="str">
        <f t="shared" si="525"/>
        <v/>
      </c>
      <c r="FA72" s="102"/>
      <c r="FB72" s="104" t="str">
        <f t="shared" si="526"/>
        <v/>
      </c>
      <c r="FC72" s="104" t="str">
        <f t="shared" si="527"/>
        <v/>
      </c>
      <c r="FD72" s="104" t="str">
        <f t="shared" si="528"/>
        <v/>
      </c>
      <c r="FE72" s="104" t="str">
        <f t="shared" si="529"/>
        <v/>
      </c>
      <c r="FF72" s="104" t="str">
        <f t="shared" si="530"/>
        <v/>
      </c>
      <c r="FG72" s="104" t="str">
        <f t="shared" si="531"/>
        <v/>
      </c>
      <c r="FH72" s="105" t="str">
        <f t="shared" si="532"/>
        <v/>
      </c>
      <c r="FI72" s="109" t="str">
        <f t="shared" si="533"/>
        <v/>
      </c>
      <c r="FJ72" s="102"/>
      <c r="FK72" s="102"/>
      <c r="FL72" s="104" t="str">
        <f t="shared" si="534"/>
        <v/>
      </c>
      <c r="FM72" s="102"/>
      <c r="FN72" s="104" t="str">
        <f t="shared" si="535"/>
        <v/>
      </c>
      <c r="FO72" s="102"/>
      <c r="FP72" s="102"/>
      <c r="FQ72" s="104" t="str">
        <f t="shared" si="536"/>
        <v/>
      </c>
      <c r="FR72" s="102"/>
      <c r="FS72" s="104" t="str">
        <f t="shared" si="537"/>
        <v/>
      </c>
      <c r="FT72" s="102"/>
      <c r="FU72" s="102"/>
      <c r="FV72" s="104" t="str">
        <f t="shared" si="538"/>
        <v/>
      </c>
      <c r="FW72" s="102"/>
      <c r="FX72" s="104" t="str">
        <f t="shared" si="539"/>
        <v/>
      </c>
      <c r="FY72" s="102"/>
      <c r="FZ72" s="102"/>
      <c r="GA72" s="104" t="str">
        <f t="shared" si="540"/>
        <v/>
      </c>
      <c r="GB72" s="102"/>
      <c r="GC72" s="104" t="str">
        <f t="shared" si="541"/>
        <v/>
      </c>
      <c r="GD72" s="102"/>
      <c r="GE72" s="102"/>
      <c r="GF72" s="104" t="str">
        <f t="shared" si="542"/>
        <v/>
      </c>
      <c r="GG72" s="102"/>
      <c r="GH72" s="104" t="str">
        <f t="shared" si="543"/>
        <v/>
      </c>
      <c r="GI72" s="104" t="str">
        <f t="shared" si="544"/>
        <v/>
      </c>
      <c r="GJ72" s="104" t="str">
        <f t="shared" si="545"/>
        <v/>
      </c>
      <c r="GK72" s="104" t="str">
        <f t="shared" si="546"/>
        <v/>
      </c>
      <c r="GL72" s="104" t="str">
        <f t="shared" si="547"/>
        <v/>
      </c>
      <c r="GM72" s="104" t="str">
        <f t="shared" si="548"/>
        <v/>
      </c>
      <c r="GN72" s="105" t="str">
        <f t="shared" si="549"/>
        <v/>
      </c>
      <c r="GO72" s="109" t="str">
        <f t="shared" si="550"/>
        <v/>
      </c>
      <c r="GP72" s="102"/>
      <c r="GQ72" s="102"/>
      <c r="GR72" s="104" t="str">
        <f t="shared" si="551"/>
        <v/>
      </c>
      <c r="GS72" s="102"/>
      <c r="GT72" s="104" t="str">
        <f t="shared" si="552"/>
        <v/>
      </c>
      <c r="GU72" s="102"/>
      <c r="GV72" s="102"/>
      <c r="GW72" s="104" t="str">
        <f t="shared" si="553"/>
        <v/>
      </c>
      <c r="GX72" s="102"/>
      <c r="GY72" s="104" t="str">
        <f t="shared" si="554"/>
        <v/>
      </c>
      <c r="GZ72" s="102"/>
      <c r="HA72" s="102"/>
      <c r="HB72" s="104" t="str">
        <f t="shared" si="555"/>
        <v/>
      </c>
      <c r="HC72" s="102"/>
      <c r="HD72" s="104" t="str">
        <f t="shared" si="556"/>
        <v/>
      </c>
      <c r="HE72" s="102"/>
      <c r="HF72" s="102"/>
      <c r="HG72" s="104" t="str">
        <f t="shared" si="557"/>
        <v/>
      </c>
      <c r="HH72" s="102"/>
      <c r="HI72" s="104" t="str">
        <f t="shared" si="558"/>
        <v/>
      </c>
      <c r="HJ72" s="102"/>
      <c r="HK72" s="102"/>
      <c r="HL72" s="104" t="str">
        <f t="shared" si="559"/>
        <v/>
      </c>
      <c r="HM72" s="102"/>
      <c r="HN72" s="104" t="str">
        <f t="shared" si="560"/>
        <v/>
      </c>
      <c r="HO72" s="104" t="str">
        <f t="shared" si="561"/>
        <v/>
      </c>
      <c r="HP72" s="104" t="str">
        <f t="shared" si="562"/>
        <v/>
      </c>
      <c r="HQ72" s="104" t="str">
        <f t="shared" si="563"/>
        <v/>
      </c>
      <c r="HR72" s="104" t="str">
        <f t="shared" si="564"/>
        <v/>
      </c>
      <c r="HS72" s="104" t="str">
        <f t="shared" si="565"/>
        <v/>
      </c>
      <c r="HT72" s="105" t="str">
        <f t="shared" si="566"/>
        <v/>
      </c>
      <c r="HU72" s="109" t="str">
        <f t="shared" si="567"/>
        <v/>
      </c>
      <c r="HV72" s="102"/>
      <c r="HW72" s="102"/>
      <c r="HX72" s="104" t="str">
        <f t="shared" si="568"/>
        <v/>
      </c>
      <c r="HY72" s="102"/>
      <c r="HZ72" s="104" t="str">
        <f t="shared" si="569"/>
        <v/>
      </c>
      <c r="IA72" s="102"/>
      <c r="IB72" s="102"/>
      <c r="IC72" s="104" t="str">
        <f t="shared" si="570"/>
        <v/>
      </c>
      <c r="ID72" s="102"/>
      <c r="IE72" s="104" t="str">
        <f t="shared" si="571"/>
        <v/>
      </c>
      <c r="IF72" s="102"/>
      <c r="IG72" s="102"/>
      <c r="IH72" s="104" t="str">
        <f t="shared" si="572"/>
        <v/>
      </c>
      <c r="II72" s="102"/>
      <c r="IJ72" s="104" t="str">
        <f t="shared" si="573"/>
        <v/>
      </c>
      <c r="IK72" s="102"/>
      <c r="IL72" s="102"/>
      <c r="IM72" s="104" t="str">
        <f t="shared" si="574"/>
        <v/>
      </c>
      <c r="IN72" s="102"/>
      <c r="IO72" s="104" t="str">
        <f t="shared" si="575"/>
        <v/>
      </c>
      <c r="IP72" s="102"/>
      <c r="IQ72" s="102"/>
      <c r="IR72" s="104" t="str">
        <f t="shared" si="576"/>
        <v/>
      </c>
      <c r="IS72" s="102"/>
      <c r="IT72" s="104" t="str">
        <f t="shared" si="577"/>
        <v/>
      </c>
      <c r="IU72" s="104" t="str">
        <f t="shared" si="578"/>
        <v/>
      </c>
      <c r="IV72" s="104" t="str">
        <f t="shared" si="579"/>
        <v/>
      </c>
      <c r="IW72" s="104" t="str">
        <f t="shared" si="580"/>
        <v/>
      </c>
      <c r="IX72" s="104" t="str">
        <f t="shared" si="581"/>
        <v/>
      </c>
      <c r="IY72" s="104" t="str">
        <f t="shared" si="582"/>
        <v/>
      </c>
      <c r="IZ72" s="105" t="str">
        <f t="shared" si="583"/>
        <v/>
      </c>
      <c r="JA72" s="109" t="str">
        <f t="shared" si="584"/>
        <v/>
      </c>
      <c r="JB72" s="102"/>
      <c r="JC72" s="102"/>
      <c r="JD72" s="104" t="str">
        <f t="shared" si="585"/>
        <v/>
      </c>
      <c r="JE72" s="102"/>
      <c r="JF72" s="104" t="str">
        <f t="shared" si="586"/>
        <v/>
      </c>
      <c r="JG72" s="102"/>
      <c r="JH72" s="102"/>
      <c r="JI72" s="104" t="str">
        <f t="shared" si="587"/>
        <v/>
      </c>
      <c r="JJ72" s="102"/>
      <c r="JK72" s="104" t="str">
        <f t="shared" si="588"/>
        <v/>
      </c>
      <c r="JL72" s="102"/>
      <c r="JM72" s="102"/>
      <c r="JN72" s="104" t="str">
        <f t="shared" si="589"/>
        <v/>
      </c>
      <c r="JO72" s="102"/>
      <c r="JP72" s="104" t="str">
        <f t="shared" si="590"/>
        <v/>
      </c>
      <c r="JQ72" s="102"/>
      <c r="JR72" s="102"/>
      <c r="JS72" s="104" t="str">
        <f t="shared" si="591"/>
        <v/>
      </c>
      <c r="JT72" s="102"/>
      <c r="JU72" s="104" t="str">
        <f t="shared" si="592"/>
        <v/>
      </c>
      <c r="JV72" s="102"/>
      <c r="JW72" s="102"/>
      <c r="JX72" s="104" t="str">
        <f t="shared" si="593"/>
        <v/>
      </c>
      <c r="JY72" s="102"/>
      <c r="JZ72" s="104" t="str">
        <f t="shared" si="594"/>
        <v/>
      </c>
      <c r="KA72" s="104" t="str">
        <f t="shared" si="595"/>
        <v/>
      </c>
      <c r="KB72" s="104" t="str">
        <f t="shared" si="596"/>
        <v/>
      </c>
      <c r="KC72" s="104" t="str">
        <f t="shared" si="597"/>
        <v/>
      </c>
      <c r="KD72" s="104" t="str">
        <f t="shared" si="598"/>
        <v/>
      </c>
      <c r="KE72" s="104" t="str">
        <f t="shared" si="599"/>
        <v/>
      </c>
      <c r="KF72" s="105" t="str">
        <f t="shared" si="600"/>
        <v/>
      </c>
      <c r="KG72" s="109" t="str">
        <f t="shared" si="601"/>
        <v/>
      </c>
      <c r="KH72" s="102"/>
      <c r="KI72" s="102"/>
      <c r="KJ72" s="104" t="str">
        <f t="shared" si="602"/>
        <v/>
      </c>
      <c r="KK72" s="102"/>
      <c r="KL72" s="104" t="str">
        <f t="shared" si="603"/>
        <v/>
      </c>
      <c r="KM72" s="102"/>
      <c r="KN72" s="102"/>
      <c r="KO72" s="104" t="str">
        <f t="shared" si="604"/>
        <v/>
      </c>
      <c r="KP72" s="102"/>
      <c r="KQ72" s="104" t="str">
        <f t="shared" si="605"/>
        <v/>
      </c>
      <c r="KR72" s="102"/>
      <c r="KS72" s="102"/>
      <c r="KT72" s="104" t="str">
        <f t="shared" si="606"/>
        <v/>
      </c>
      <c r="KU72" s="102"/>
      <c r="KV72" s="104" t="str">
        <f t="shared" si="607"/>
        <v/>
      </c>
      <c r="KW72" s="102"/>
      <c r="KX72" s="102"/>
      <c r="KY72" s="104" t="str">
        <f t="shared" si="608"/>
        <v/>
      </c>
      <c r="KZ72" s="102"/>
      <c r="LA72" s="104" t="str">
        <f t="shared" si="609"/>
        <v/>
      </c>
      <c r="LB72" s="102"/>
      <c r="LC72" s="102"/>
      <c r="LD72" s="104" t="str">
        <f t="shared" si="610"/>
        <v/>
      </c>
      <c r="LE72" s="102"/>
      <c r="LF72" s="104" t="str">
        <f t="shared" si="611"/>
        <v/>
      </c>
      <c r="LG72" s="104" t="str">
        <f t="shared" si="612"/>
        <v/>
      </c>
      <c r="LH72" s="104" t="str">
        <f t="shared" si="613"/>
        <v/>
      </c>
      <c r="LI72" s="104" t="str">
        <f t="shared" si="614"/>
        <v/>
      </c>
      <c r="LJ72" s="104" t="str">
        <f t="shared" si="615"/>
        <v/>
      </c>
      <c r="LK72" s="104" t="str">
        <f t="shared" si="616"/>
        <v/>
      </c>
      <c r="LL72" s="105" t="str">
        <f t="shared" si="617"/>
        <v/>
      </c>
      <c r="LM72" s="109" t="str">
        <f t="shared" si="618"/>
        <v/>
      </c>
      <c r="LN72" s="102"/>
      <c r="LO72" s="102"/>
      <c r="LP72" s="104" t="str">
        <f t="shared" si="619"/>
        <v/>
      </c>
      <c r="LQ72" s="102"/>
      <c r="LR72" s="104" t="str">
        <f t="shared" si="620"/>
        <v/>
      </c>
      <c r="LS72" s="102"/>
      <c r="LT72" s="102"/>
      <c r="LU72" s="104" t="str">
        <f t="shared" si="621"/>
        <v/>
      </c>
      <c r="LV72" s="102"/>
      <c r="LW72" s="104" t="str">
        <f t="shared" si="622"/>
        <v/>
      </c>
      <c r="LX72" s="102"/>
      <c r="LY72" s="102"/>
      <c r="LZ72" s="104" t="str">
        <f t="shared" si="623"/>
        <v/>
      </c>
      <c r="MA72" s="102"/>
      <c r="MB72" s="104" t="str">
        <f t="shared" si="624"/>
        <v/>
      </c>
      <c r="MC72" s="102"/>
      <c r="MD72" s="102"/>
      <c r="ME72" s="104" t="str">
        <f t="shared" si="625"/>
        <v/>
      </c>
      <c r="MF72" s="102"/>
      <c r="MG72" s="104" t="str">
        <f t="shared" si="626"/>
        <v/>
      </c>
      <c r="MH72" s="102"/>
      <c r="MI72" s="102"/>
      <c r="MJ72" s="104" t="str">
        <f t="shared" si="627"/>
        <v/>
      </c>
      <c r="MK72" s="102"/>
      <c r="ML72" s="104" t="str">
        <f t="shared" si="628"/>
        <v/>
      </c>
      <c r="MM72" s="104" t="str">
        <f t="shared" si="629"/>
        <v/>
      </c>
      <c r="MN72" s="104" t="str">
        <f t="shared" si="630"/>
        <v/>
      </c>
      <c r="MO72" s="104" t="str">
        <f t="shared" si="631"/>
        <v/>
      </c>
      <c r="MP72" s="104" t="str">
        <f t="shared" si="632"/>
        <v/>
      </c>
      <c r="MQ72" s="104" t="str">
        <f t="shared" si="633"/>
        <v/>
      </c>
      <c r="MR72" s="105" t="str">
        <f t="shared" si="634"/>
        <v/>
      </c>
      <c r="MS72" s="109" t="str">
        <f t="shared" si="635"/>
        <v/>
      </c>
      <c r="MT72" s="102"/>
      <c r="MU72" s="102"/>
      <c r="MV72" s="104" t="str">
        <f t="shared" si="636"/>
        <v/>
      </c>
      <c r="MW72" s="102"/>
      <c r="MX72" s="104" t="str">
        <f t="shared" si="637"/>
        <v/>
      </c>
      <c r="MY72" s="102"/>
      <c r="MZ72" s="102"/>
      <c r="NA72" s="104" t="str">
        <f t="shared" si="638"/>
        <v/>
      </c>
      <c r="NB72" s="102"/>
      <c r="NC72" s="104" t="str">
        <f t="shared" si="639"/>
        <v/>
      </c>
      <c r="ND72" s="102"/>
      <c r="NE72" s="102"/>
      <c r="NF72" s="104" t="str">
        <f t="shared" si="640"/>
        <v/>
      </c>
      <c r="NG72" s="102"/>
      <c r="NH72" s="104" t="str">
        <f t="shared" si="641"/>
        <v/>
      </c>
      <c r="NI72" s="102"/>
      <c r="NJ72" s="102"/>
      <c r="NK72" s="104" t="str">
        <f t="shared" si="642"/>
        <v/>
      </c>
      <c r="NL72" s="102"/>
      <c r="NM72" s="104" t="str">
        <f t="shared" si="643"/>
        <v/>
      </c>
      <c r="NN72" s="102"/>
      <c r="NO72" s="102"/>
      <c r="NP72" s="104" t="str">
        <f t="shared" si="644"/>
        <v/>
      </c>
      <c r="NQ72" s="102"/>
      <c r="NR72" s="104" t="str">
        <f t="shared" si="645"/>
        <v/>
      </c>
      <c r="NS72" s="104" t="str">
        <f t="shared" si="646"/>
        <v/>
      </c>
      <c r="NT72" s="104" t="str">
        <f t="shared" si="647"/>
        <v/>
      </c>
      <c r="NU72" s="104" t="str">
        <f t="shared" si="648"/>
        <v/>
      </c>
      <c r="NV72" s="104" t="str">
        <f t="shared" si="649"/>
        <v/>
      </c>
      <c r="NW72" s="104" t="str">
        <f t="shared" si="650"/>
        <v/>
      </c>
      <c r="NX72" s="105" t="str">
        <f t="shared" si="651"/>
        <v/>
      </c>
      <c r="NY72" s="109" t="str">
        <f t="shared" si="652"/>
        <v/>
      </c>
      <c r="OA72" s="104" t="str">
        <f t="shared" si="653"/>
        <v/>
      </c>
      <c r="OB72" s="104" t="str">
        <f t="shared" si="654"/>
        <v/>
      </c>
      <c r="OC72" s="104" t="str">
        <f t="shared" si="655"/>
        <v/>
      </c>
      <c r="OD72" s="104" t="str">
        <f t="shared" si="656"/>
        <v/>
      </c>
      <c r="OE72" s="104" t="str">
        <f t="shared" si="657"/>
        <v/>
      </c>
      <c r="OF72" s="104" t="str">
        <f t="shared" si="658"/>
        <v/>
      </c>
      <c r="OG72" s="104" t="str">
        <f t="shared" si="659"/>
        <v/>
      </c>
      <c r="OH72" s="104" t="str">
        <f t="shared" si="660"/>
        <v/>
      </c>
      <c r="OI72" s="104" t="str">
        <f t="shared" si="661"/>
        <v/>
      </c>
      <c r="OJ72" s="104" t="str">
        <f t="shared" si="662"/>
        <v/>
      </c>
      <c r="OK72" s="104" t="str">
        <f t="shared" si="663"/>
        <v/>
      </c>
      <c r="OL72" s="104" t="str">
        <f t="shared" si="664"/>
        <v/>
      </c>
      <c r="OM72" s="134"/>
      <c r="ON72" s="104" t="str">
        <f t="shared" si="665"/>
        <v/>
      </c>
      <c r="OO72" s="104" t="str">
        <f t="shared" si="666"/>
        <v/>
      </c>
      <c r="OP72" s="104" t="str">
        <f t="shared" si="667"/>
        <v/>
      </c>
      <c r="OQ72" s="104" t="str">
        <f t="shared" si="668"/>
        <v/>
      </c>
      <c r="OR72" s="105" t="str">
        <f t="shared" si="669"/>
        <v/>
      </c>
      <c r="OS72" s="105" t="str">
        <f t="shared" si="670"/>
        <v/>
      </c>
      <c r="OT72" s="134"/>
      <c r="OU72" s="109" t="str">
        <f t="shared" si="671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448"/>
        <v>54</v>
      </c>
      <c r="B73" s="195"/>
      <c r="C73" s="195"/>
      <c r="D73" s="195"/>
      <c r="E73" s="196"/>
      <c r="F73" s="102"/>
      <c r="G73" s="102"/>
      <c r="H73" s="104" t="str">
        <f t="shared" si="449"/>
        <v/>
      </c>
      <c r="I73" s="102"/>
      <c r="J73" s="104" t="str">
        <f t="shared" si="450"/>
        <v/>
      </c>
      <c r="K73" s="102"/>
      <c r="L73" s="102"/>
      <c r="M73" s="104" t="str">
        <f t="shared" si="451"/>
        <v/>
      </c>
      <c r="N73" s="102"/>
      <c r="O73" s="104" t="str">
        <f t="shared" si="452"/>
        <v/>
      </c>
      <c r="P73" s="102"/>
      <c r="Q73" s="102"/>
      <c r="R73" s="104" t="str">
        <f t="shared" si="453"/>
        <v/>
      </c>
      <c r="S73" s="102"/>
      <c r="T73" s="104" t="str">
        <f t="shared" si="454"/>
        <v/>
      </c>
      <c r="U73" s="102"/>
      <c r="V73" s="102"/>
      <c r="W73" s="104" t="str">
        <f t="shared" si="455"/>
        <v/>
      </c>
      <c r="X73" s="102"/>
      <c r="Y73" s="104" t="str">
        <f t="shared" si="456"/>
        <v/>
      </c>
      <c r="Z73" s="102"/>
      <c r="AA73" s="102"/>
      <c r="AB73" s="104" t="str">
        <f t="shared" si="457"/>
        <v/>
      </c>
      <c r="AC73" s="102"/>
      <c r="AD73" s="104" t="str">
        <f t="shared" si="458"/>
        <v/>
      </c>
      <c r="AE73" s="104" t="str">
        <f t="shared" si="459"/>
        <v/>
      </c>
      <c r="AF73" s="104" t="str">
        <f t="shared" si="460"/>
        <v/>
      </c>
      <c r="AG73" s="104" t="str">
        <f t="shared" si="461"/>
        <v/>
      </c>
      <c r="AH73" s="104" t="str">
        <f t="shared" si="462"/>
        <v/>
      </c>
      <c r="AI73" s="104" t="str">
        <f t="shared" si="463"/>
        <v/>
      </c>
      <c r="AJ73" s="105" t="str">
        <f t="shared" si="464"/>
        <v/>
      </c>
      <c r="AK73" s="109" t="str">
        <f t="shared" si="465"/>
        <v/>
      </c>
      <c r="AL73" s="102"/>
      <c r="AM73" s="102"/>
      <c r="AN73" s="104" t="str">
        <f t="shared" si="466"/>
        <v/>
      </c>
      <c r="AO73" s="102"/>
      <c r="AP73" s="104" t="str">
        <f t="shared" si="467"/>
        <v/>
      </c>
      <c r="AQ73" s="102"/>
      <c r="AR73" s="102"/>
      <c r="AS73" s="104" t="str">
        <f t="shared" si="468"/>
        <v/>
      </c>
      <c r="AT73" s="102"/>
      <c r="AU73" s="104" t="str">
        <f t="shared" si="469"/>
        <v/>
      </c>
      <c r="AV73" s="102"/>
      <c r="AW73" s="102"/>
      <c r="AX73" s="104" t="str">
        <f t="shared" si="470"/>
        <v/>
      </c>
      <c r="AY73" s="102"/>
      <c r="AZ73" s="104" t="str">
        <f t="shared" si="471"/>
        <v/>
      </c>
      <c r="BA73" s="102"/>
      <c r="BB73" s="102"/>
      <c r="BC73" s="104" t="str">
        <f t="shared" si="472"/>
        <v/>
      </c>
      <c r="BD73" s="102"/>
      <c r="BE73" s="104" t="str">
        <f t="shared" si="473"/>
        <v/>
      </c>
      <c r="BF73" s="102"/>
      <c r="BG73" s="102"/>
      <c r="BH73" s="104" t="str">
        <f t="shared" si="474"/>
        <v/>
      </c>
      <c r="BI73" s="102"/>
      <c r="BJ73" s="104" t="str">
        <f t="shared" si="475"/>
        <v/>
      </c>
      <c r="BK73" s="104" t="str">
        <f t="shared" si="476"/>
        <v/>
      </c>
      <c r="BL73" s="104" t="str">
        <f t="shared" si="477"/>
        <v/>
      </c>
      <c r="BM73" s="104" t="str">
        <f t="shared" si="478"/>
        <v/>
      </c>
      <c r="BN73" s="104" t="str">
        <f t="shared" si="479"/>
        <v/>
      </c>
      <c r="BO73" s="104" t="str">
        <f t="shared" si="480"/>
        <v/>
      </c>
      <c r="BP73" s="105" t="str">
        <f t="shared" si="481"/>
        <v/>
      </c>
      <c r="BQ73" s="109" t="str">
        <f t="shared" si="482"/>
        <v/>
      </c>
      <c r="BR73" s="102"/>
      <c r="BS73" s="102"/>
      <c r="BT73" s="104" t="str">
        <f t="shared" si="483"/>
        <v/>
      </c>
      <c r="BU73" s="102"/>
      <c r="BV73" s="104" t="str">
        <f t="shared" si="484"/>
        <v/>
      </c>
      <c r="BW73" s="102"/>
      <c r="BX73" s="102"/>
      <c r="BY73" s="104" t="str">
        <f t="shared" si="485"/>
        <v/>
      </c>
      <c r="BZ73" s="102"/>
      <c r="CA73" s="104" t="str">
        <f t="shared" si="486"/>
        <v/>
      </c>
      <c r="CB73" s="102"/>
      <c r="CC73" s="102"/>
      <c r="CD73" s="104" t="str">
        <f t="shared" si="487"/>
        <v/>
      </c>
      <c r="CE73" s="102"/>
      <c r="CF73" s="104" t="str">
        <f t="shared" si="488"/>
        <v/>
      </c>
      <c r="CG73" s="102"/>
      <c r="CH73" s="102"/>
      <c r="CI73" s="104" t="str">
        <f t="shared" si="489"/>
        <v/>
      </c>
      <c r="CJ73" s="102"/>
      <c r="CK73" s="104" t="str">
        <f t="shared" si="490"/>
        <v/>
      </c>
      <c r="CL73" s="102"/>
      <c r="CM73" s="102"/>
      <c r="CN73" s="104" t="str">
        <f t="shared" si="491"/>
        <v/>
      </c>
      <c r="CO73" s="102"/>
      <c r="CP73" s="104" t="str">
        <f t="shared" si="492"/>
        <v/>
      </c>
      <c r="CQ73" s="104" t="str">
        <f t="shared" si="493"/>
        <v/>
      </c>
      <c r="CR73" s="104" t="str">
        <f t="shared" si="494"/>
        <v/>
      </c>
      <c r="CS73" s="104" t="str">
        <f t="shared" si="495"/>
        <v/>
      </c>
      <c r="CT73" s="104" t="str">
        <f t="shared" si="496"/>
        <v/>
      </c>
      <c r="CU73" s="104" t="str">
        <f t="shared" si="497"/>
        <v/>
      </c>
      <c r="CV73" s="105" t="str">
        <f t="shared" si="498"/>
        <v/>
      </c>
      <c r="CW73" s="109" t="str">
        <f t="shared" si="499"/>
        <v/>
      </c>
      <c r="CX73" s="102"/>
      <c r="CY73" s="102"/>
      <c r="CZ73" s="104" t="str">
        <f t="shared" si="500"/>
        <v/>
      </c>
      <c r="DA73" s="102"/>
      <c r="DB73" s="104" t="str">
        <f t="shared" si="501"/>
        <v/>
      </c>
      <c r="DC73" s="102"/>
      <c r="DD73" s="102"/>
      <c r="DE73" s="104" t="str">
        <f t="shared" si="502"/>
        <v/>
      </c>
      <c r="DF73" s="102"/>
      <c r="DG73" s="104" t="str">
        <f t="shared" si="503"/>
        <v/>
      </c>
      <c r="DH73" s="102"/>
      <c r="DI73" s="102"/>
      <c r="DJ73" s="104" t="str">
        <f t="shared" si="504"/>
        <v/>
      </c>
      <c r="DK73" s="102"/>
      <c r="DL73" s="104" t="str">
        <f t="shared" si="505"/>
        <v/>
      </c>
      <c r="DM73" s="102"/>
      <c r="DN73" s="102"/>
      <c r="DO73" s="104" t="str">
        <f t="shared" si="506"/>
        <v/>
      </c>
      <c r="DP73" s="102"/>
      <c r="DQ73" s="104" t="str">
        <f t="shared" si="507"/>
        <v/>
      </c>
      <c r="DR73" s="102"/>
      <c r="DS73" s="102"/>
      <c r="DT73" s="104" t="str">
        <f t="shared" si="508"/>
        <v/>
      </c>
      <c r="DU73" s="102"/>
      <c r="DV73" s="104" t="str">
        <f t="shared" si="509"/>
        <v/>
      </c>
      <c r="DW73" s="104" t="str">
        <f t="shared" si="510"/>
        <v/>
      </c>
      <c r="DX73" s="104" t="str">
        <f t="shared" si="511"/>
        <v/>
      </c>
      <c r="DY73" s="104" t="str">
        <f t="shared" si="512"/>
        <v/>
      </c>
      <c r="DZ73" s="104" t="str">
        <f t="shared" si="513"/>
        <v/>
      </c>
      <c r="EA73" s="104" t="str">
        <f t="shared" si="514"/>
        <v/>
      </c>
      <c r="EB73" s="105" t="str">
        <f t="shared" si="515"/>
        <v/>
      </c>
      <c r="EC73" s="109" t="str">
        <f t="shared" si="516"/>
        <v/>
      </c>
      <c r="ED73" s="102"/>
      <c r="EE73" s="102"/>
      <c r="EF73" s="104" t="str">
        <f t="shared" si="517"/>
        <v/>
      </c>
      <c r="EG73" s="102"/>
      <c r="EH73" s="104" t="str">
        <f t="shared" si="518"/>
        <v/>
      </c>
      <c r="EI73" s="102"/>
      <c r="EJ73" s="102"/>
      <c r="EK73" s="104" t="str">
        <f t="shared" si="519"/>
        <v/>
      </c>
      <c r="EL73" s="102"/>
      <c r="EM73" s="104" t="str">
        <f t="shared" si="520"/>
        <v/>
      </c>
      <c r="EN73" s="102"/>
      <c r="EO73" s="102"/>
      <c r="EP73" s="104" t="str">
        <f t="shared" si="521"/>
        <v/>
      </c>
      <c r="EQ73" s="102"/>
      <c r="ER73" s="104" t="str">
        <f t="shared" si="522"/>
        <v/>
      </c>
      <c r="ES73" s="102"/>
      <c r="ET73" s="102"/>
      <c r="EU73" s="104" t="str">
        <f t="shared" si="523"/>
        <v/>
      </c>
      <c r="EV73" s="102"/>
      <c r="EW73" s="104" t="str">
        <f t="shared" si="524"/>
        <v/>
      </c>
      <c r="EX73" s="102"/>
      <c r="EY73" s="102"/>
      <c r="EZ73" s="104" t="str">
        <f t="shared" si="525"/>
        <v/>
      </c>
      <c r="FA73" s="102"/>
      <c r="FB73" s="104" t="str">
        <f t="shared" si="526"/>
        <v/>
      </c>
      <c r="FC73" s="104" t="str">
        <f t="shared" si="527"/>
        <v/>
      </c>
      <c r="FD73" s="104" t="str">
        <f t="shared" si="528"/>
        <v/>
      </c>
      <c r="FE73" s="104" t="str">
        <f t="shared" si="529"/>
        <v/>
      </c>
      <c r="FF73" s="104" t="str">
        <f t="shared" si="530"/>
        <v/>
      </c>
      <c r="FG73" s="104" t="str">
        <f t="shared" si="531"/>
        <v/>
      </c>
      <c r="FH73" s="105" t="str">
        <f t="shared" si="532"/>
        <v/>
      </c>
      <c r="FI73" s="109" t="str">
        <f t="shared" si="533"/>
        <v/>
      </c>
      <c r="FJ73" s="102"/>
      <c r="FK73" s="102"/>
      <c r="FL73" s="104" t="str">
        <f t="shared" si="534"/>
        <v/>
      </c>
      <c r="FM73" s="102"/>
      <c r="FN73" s="104" t="str">
        <f t="shared" si="535"/>
        <v/>
      </c>
      <c r="FO73" s="102"/>
      <c r="FP73" s="102"/>
      <c r="FQ73" s="104" t="str">
        <f t="shared" si="536"/>
        <v/>
      </c>
      <c r="FR73" s="102"/>
      <c r="FS73" s="104" t="str">
        <f t="shared" si="537"/>
        <v/>
      </c>
      <c r="FT73" s="102"/>
      <c r="FU73" s="102"/>
      <c r="FV73" s="104" t="str">
        <f t="shared" si="538"/>
        <v/>
      </c>
      <c r="FW73" s="102"/>
      <c r="FX73" s="104" t="str">
        <f t="shared" si="539"/>
        <v/>
      </c>
      <c r="FY73" s="102"/>
      <c r="FZ73" s="102"/>
      <c r="GA73" s="104" t="str">
        <f t="shared" si="540"/>
        <v/>
      </c>
      <c r="GB73" s="102"/>
      <c r="GC73" s="104" t="str">
        <f t="shared" si="541"/>
        <v/>
      </c>
      <c r="GD73" s="102"/>
      <c r="GE73" s="102"/>
      <c r="GF73" s="104" t="str">
        <f t="shared" si="542"/>
        <v/>
      </c>
      <c r="GG73" s="102"/>
      <c r="GH73" s="104" t="str">
        <f t="shared" si="543"/>
        <v/>
      </c>
      <c r="GI73" s="104" t="str">
        <f t="shared" si="544"/>
        <v/>
      </c>
      <c r="GJ73" s="104" t="str">
        <f t="shared" si="545"/>
        <v/>
      </c>
      <c r="GK73" s="104" t="str">
        <f t="shared" si="546"/>
        <v/>
      </c>
      <c r="GL73" s="104" t="str">
        <f t="shared" si="547"/>
        <v/>
      </c>
      <c r="GM73" s="104" t="str">
        <f t="shared" si="548"/>
        <v/>
      </c>
      <c r="GN73" s="105" t="str">
        <f t="shared" si="549"/>
        <v/>
      </c>
      <c r="GO73" s="109" t="str">
        <f t="shared" si="550"/>
        <v/>
      </c>
      <c r="GP73" s="102"/>
      <c r="GQ73" s="102"/>
      <c r="GR73" s="104" t="str">
        <f t="shared" si="551"/>
        <v/>
      </c>
      <c r="GS73" s="102"/>
      <c r="GT73" s="104" t="str">
        <f t="shared" si="552"/>
        <v/>
      </c>
      <c r="GU73" s="102"/>
      <c r="GV73" s="102"/>
      <c r="GW73" s="104" t="str">
        <f t="shared" si="553"/>
        <v/>
      </c>
      <c r="GX73" s="102"/>
      <c r="GY73" s="104" t="str">
        <f t="shared" si="554"/>
        <v/>
      </c>
      <c r="GZ73" s="102"/>
      <c r="HA73" s="102"/>
      <c r="HB73" s="104" t="str">
        <f t="shared" si="555"/>
        <v/>
      </c>
      <c r="HC73" s="102"/>
      <c r="HD73" s="104" t="str">
        <f t="shared" si="556"/>
        <v/>
      </c>
      <c r="HE73" s="102"/>
      <c r="HF73" s="102"/>
      <c r="HG73" s="104" t="str">
        <f t="shared" si="557"/>
        <v/>
      </c>
      <c r="HH73" s="102"/>
      <c r="HI73" s="104" t="str">
        <f t="shared" si="558"/>
        <v/>
      </c>
      <c r="HJ73" s="102"/>
      <c r="HK73" s="102"/>
      <c r="HL73" s="104" t="str">
        <f t="shared" si="559"/>
        <v/>
      </c>
      <c r="HM73" s="102"/>
      <c r="HN73" s="104" t="str">
        <f t="shared" si="560"/>
        <v/>
      </c>
      <c r="HO73" s="104" t="str">
        <f t="shared" si="561"/>
        <v/>
      </c>
      <c r="HP73" s="104" t="str">
        <f t="shared" si="562"/>
        <v/>
      </c>
      <c r="HQ73" s="104" t="str">
        <f t="shared" si="563"/>
        <v/>
      </c>
      <c r="HR73" s="104" t="str">
        <f t="shared" si="564"/>
        <v/>
      </c>
      <c r="HS73" s="104" t="str">
        <f t="shared" si="565"/>
        <v/>
      </c>
      <c r="HT73" s="105" t="str">
        <f t="shared" si="566"/>
        <v/>
      </c>
      <c r="HU73" s="109" t="str">
        <f t="shared" si="567"/>
        <v/>
      </c>
      <c r="HV73" s="102"/>
      <c r="HW73" s="102"/>
      <c r="HX73" s="104" t="str">
        <f t="shared" si="568"/>
        <v/>
      </c>
      <c r="HY73" s="102"/>
      <c r="HZ73" s="104" t="str">
        <f t="shared" si="569"/>
        <v/>
      </c>
      <c r="IA73" s="102"/>
      <c r="IB73" s="102"/>
      <c r="IC73" s="104" t="str">
        <f t="shared" si="570"/>
        <v/>
      </c>
      <c r="ID73" s="102"/>
      <c r="IE73" s="104" t="str">
        <f t="shared" si="571"/>
        <v/>
      </c>
      <c r="IF73" s="102"/>
      <c r="IG73" s="102"/>
      <c r="IH73" s="104" t="str">
        <f t="shared" si="572"/>
        <v/>
      </c>
      <c r="II73" s="102"/>
      <c r="IJ73" s="104" t="str">
        <f t="shared" si="573"/>
        <v/>
      </c>
      <c r="IK73" s="102"/>
      <c r="IL73" s="102"/>
      <c r="IM73" s="104" t="str">
        <f t="shared" si="574"/>
        <v/>
      </c>
      <c r="IN73" s="102"/>
      <c r="IO73" s="104" t="str">
        <f t="shared" si="575"/>
        <v/>
      </c>
      <c r="IP73" s="102"/>
      <c r="IQ73" s="102"/>
      <c r="IR73" s="104" t="str">
        <f t="shared" si="576"/>
        <v/>
      </c>
      <c r="IS73" s="102"/>
      <c r="IT73" s="104" t="str">
        <f t="shared" si="577"/>
        <v/>
      </c>
      <c r="IU73" s="104" t="str">
        <f t="shared" si="578"/>
        <v/>
      </c>
      <c r="IV73" s="104" t="str">
        <f t="shared" si="579"/>
        <v/>
      </c>
      <c r="IW73" s="104" t="str">
        <f t="shared" si="580"/>
        <v/>
      </c>
      <c r="IX73" s="104" t="str">
        <f t="shared" si="581"/>
        <v/>
      </c>
      <c r="IY73" s="104" t="str">
        <f t="shared" si="582"/>
        <v/>
      </c>
      <c r="IZ73" s="105" t="str">
        <f t="shared" si="583"/>
        <v/>
      </c>
      <c r="JA73" s="109" t="str">
        <f t="shared" si="584"/>
        <v/>
      </c>
      <c r="JB73" s="102"/>
      <c r="JC73" s="102"/>
      <c r="JD73" s="104" t="str">
        <f t="shared" si="585"/>
        <v/>
      </c>
      <c r="JE73" s="102"/>
      <c r="JF73" s="104" t="str">
        <f t="shared" si="586"/>
        <v/>
      </c>
      <c r="JG73" s="102"/>
      <c r="JH73" s="102"/>
      <c r="JI73" s="104" t="str">
        <f t="shared" si="587"/>
        <v/>
      </c>
      <c r="JJ73" s="102"/>
      <c r="JK73" s="104" t="str">
        <f t="shared" si="588"/>
        <v/>
      </c>
      <c r="JL73" s="102"/>
      <c r="JM73" s="102"/>
      <c r="JN73" s="104" t="str">
        <f t="shared" si="589"/>
        <v/>
      </c>
      <c r="JO73" s="102"/>
      <c r="JP73" s="104" t="str">
        <f t="shared" si="590"/>
        <v/>
      </c>
      <c r="JQ73" s="102"/>
      <c r="JR73" s="102"/>
      <c r="JS73" s="104" t="str">
        <f t="shared" si="591"/>
        <v/>
      </c>
      <c r="JT73" s="102"/>
      <c r="JU73" s="104" t="str">
        <f t="shared" si="592"/>
        <v/>
      </c>
      <c r="JV73" s="102"/>
      <c r="JW73" s="102"/>
      <c r="JX73" s="104" t="str">
        <f t="shared" si="593"/>
        <v/>
      </c>
      <c r="JY73" s="102"/>
      <c r="JZ73" s="104" t="str">
        <f t="shared" si="594"/>
        <v/>
      </c>
      <c r="KA73" s="104" t="str">
        <f t="shared" si="595"/>
        <v/>
      </c>
      <c r="KB73" s="104" t="str">
        <f t="shared" si="596"/>
        <v/>
      </c>
      <c r="KC73" s="104" t="str">
        <f t="shared" si="597"/>
        <v/>
      </c>
      <c r="KD73" s="104" t="str">
        <f t="shared" si="598"/>
        <v/>
      </c>
      <c r="KE73" s="104" t="str">
        <f t="shared" si="599"/>
        <v/>
      </c>
      <c r="KF73" s="105" t="str">
        <f t="shared" si="600"/>
        <v/>
      </c>
      <c r="KG73" s="109" t="str">
        <f t="shared" si="601"/>
        <v/>
      </c>
      <c r="KH73" s="102"/>
      <c r="KI73" s="102"/>
      <c r="KJ73" s="104" t="str">
        <f t="shared" si="602"/>
        <v/>
      </c>
      <c r="KK73" s="102"/>
      <c r="KL73" s="104" t="str">
        <f t="shared" si="603"/>
        <v/>
      </c>
      <c r="KM73" s="102"/>
      <c r="KN73" s="102"/>
      <c r="KO73" s="104" t="str">
        <f t="shared" si="604"/>
        <v/>
      </c>
      <c r="KP73" s="102"/>
      <c r="KQ73" s="104" t="str">
        <f t="shared" si="605"/>
        <v/>
      </c>
      <c r="KR73" s="102"/>
      <c r="KS73" s="102"/>
      <c r="KT73" s="104" t="str">
        <f t="shared" si="606"/>
        <v/>
      </c>
      <c r="KU73" s="102"/>
      <c r="KV73" s="104" t="str">
        <f t="shared" si="607"/>
        <v/>
      </c>
      <c r="KW73" s="102"/>
      <c r="KX73" s="102"/>
      <c r="KY73" s="104" t="str">
        <f t="shared" si="608"/>
        <v/>
      </c>
      <c r="KZ73" s="102"/>
      <c r="LA73" s="104" t="str">
        <f t="shared" si="609"/>
        <v/>
      </c>
      <c r="LB73" s="102"/>
      <c r="LC73" s="102"/>
      <c r="LD73" s="104" t="str">
        <f t="shared" si="610"/>
        <v/>
      </c>
      <c r="LE73" s="102"/>
      <c r="LF73" s="104" t="str">
        <f t="shared" si="611"/>
        <v/>
      </c>
      <c r="LG73" s="104" t="str">
        <f t="shared" si="612"/>
        <v/>
      </c>
      <c r="LH73" s="104" t="str">
        <f t="shared" si="613"/>
        <v/>
      </c>
      <c r="LI73" s="104" t="str">
        <f t="shared" si="614"/>
        <v/>
      </c>
      <c r="LJ73" s="104" t="str">
        <f t="shared" si="615"/>
        <v/>
      </c>
      <c r="LK73" s="104" t="str">
        <f t="shared" si="616"/>
        <v/>
      </c>
      <c r="LL73" s="105" t="str">
        <f t="shared" si="617"/>
        <v/>
      </c>
      <c r="LM73" s="109" t="str">
        <f t="shared" si="618"/>
        <v/>
      </c>
      <c r="LN73" s="102"/>
      <c r="LO73" s="102"/>
      <c r="LP73" s="104" t="str">
        <f t="shared" si="619"/>
        <v/>
      </c>
      <c r="LQ73" s="102"/>
      <c r="LR73" s="104" t="str">
        <f t="shared" si="620"/>
        <v/>
      </c>
      <c r="LS73" s="102"/>
      <c r="LT73" s="102"/>
      <c r="LU73" s="104" t="str">
        <f t="shared" si="621"/>
        <v/>
      </c>
      <c r="LV73" s="102"/>
      <c r="LW73" s="104" t="str">
        <f t="shared" si="622"/>
        <v/>
      </c>
      <c r="LX73" s="102"/>
      <c r="LY73" s="102"/>
      <c r="LZ73" s="104" t="str">
        <f t="shared" si="623"/>
        <v/>
      </c>
      <c r="MA73" s="102"/>
      <c r="MB73" s="104" t="str">
        <f t="shared" si="624"/>
        <v/>
      </c>
      <c r="MC73" s="102"/>
      <c r="MD73" s="102"/>
      <c r="ME73" s="104" t="str">
        <f t="shared" si="625"/>
        <v/>
      </c>
      <c r="MF73" s="102"/>
      <c r="MG73" s="104" t="str">
        <f t="shared" si="626"/>
        <v/>
      </c>
      <c r="MH73" s="102"/>
      <c r="MI73" s="102"/>
      <c r="MJ73" s="104" t="str">
        <f t="shared" si="627"/>
        <v/>
      </c>
      <c r="MK73" s="102"/>
      <c r="ML73" s="104" t="str">
        <f t="shared" si="628"/>
        <v/>
      </c>
      <c r="MM73" s="104" t="str">
        <f t="shared" si="629"/>
        <v/>
      </c>
      <c r="MN73" s="104" t="str">
        <f t="shared" si="630"/>
        <v/>
      </c>
      <c r="MO73" s="104" t="str">
        <f t="shared" si="631"/>
        <v/>
      </c>
      <c r="MP73" s="104" t="str">
        <f t="shared" si="632"/>
        <v/>
      </c>
      <c r="MQ73" s="104" t="str">
        <f t="shared" si="633"/>
        <v/>
      </c>
      <c r="MR73" s="105" t="str">
        <f t="shared" si="634"/>
        <v/>
      </c>
      <c r="MS73" s="109" t="str">
        <f t="shared" si="635"/>
        <v/>
      </c>
      <c r="MT73" s="102"/>
      <c r="MU73" s="102"/>
      <c r="MV73" s="104" t="str">
        <f t="shared" si="636"/>
        <v/>
      </c>
      <c r="MW73" s="102"/>
      <c r="MX73" s="104" t="str">
        <f t="shared" si="637"/>
        <v/>
      </c>
      <c r="MY73" s="102"/>
      <c r="MZ73" s="102"/>
      <c r="NA73" s="104" t="str">
        <f t="shared" si="638"/>
        <v/>
      </c>
      <c r="NB73" s="102"/>
      <c r="NC73" s="104" t="str">
        <f t="shared" si="639"/>
        <v/>
      </c>
      <c r="ND73" s="102"/>
      <c r="NE73" s="102"/>
      <c r="NF73" s="104" t="str">
        <f t="shared" si="640"/>
        <v/>
      </c>
      <c r="NG73" s="102"/>
      <c r="NH73" s="104" t="str">
        <f t="shared" si="641"/>
        <v/>
      </c>
      <c r="NI73" s="102"/>
      <c r="NJ73" s="102"/>
      <c r="NK73" s="104" t="str">
        <f t="shared" si="642"/>
        <v/>
      </c>
      <c r="NL73" s="102"/>
      <c r="NM73" s="104" t="str">
        <f t="shared" si="643"/>
        <v/>
      </c>
      <c r="NN73" s="102"/>
      <c r="NO73" s="102"/>
      <c r="NP73" s="104" t="str">
        <f t="shared" si="644"/>
        <v/>
      </c>
      <c r="NQ73" s="102"/>
      <c r="NR73" s="104" t="str">
        <f t="shared" si="645"/>
        <v/>
      </c>
      <c r="NS73" s="104" t="str">
        <f t="shared" si="646"/>
        <v/>
      </c>
      <c r="NT73" s="104" t="str">
        <f t="shared" si="647"/>
        <v/>
      </c>
      <c r="NU73" s="104" t="str">
        <f t="shared" si="648"/>
        <v/>
      </c>
      <c r="NV73" s="104" t="str">
        <f t="shared" si="649"/>
        <v/>
      </c>
      <c r="NW73" s="104" t="str">
        <f t="shared" si="650"/>
        <v/>
      </c>
      <c r="NX73" s="105" t="str">
        <f t="shared" si="651"/>
        <v/>
      </c>
      <c r="NY73" s="109" t="str">
        <f t="shared" si="652"/>
        <v/>
      </c>
      <c r="OA73" s="104" t="str">
        <f t="shared" si="653"/>
        <v/>
      </c>
      <c r="OB73" s="104" t="str">
        <f t="shared" si="654"/>
        <v/>
      </c>
      <c r="OC73" s="104" t="str">
        <f t="shared" si="655"/>
        <v/>
      </c>
      <c r="OD73" s="104" t="str">
        <f t="shared" si="656"/>
        <v/>
      </c>
      <c r="OE73" s="104" t="str">
        <f t="shared" si="657"/>
        <v/>
      </c>
      <c r="OF73" s="104" t="str">
        <f t="shared" si="658"/>
        <v/>
      </c>
      <c r="OG73" s="104" t="str">
        <f t="shared" si="659"/>
        <v/>
      </c>
      <c r="OH73" s="104" t="str">
        <f t="shared" si="660"/>
        <v/>
      </c>
      <c r="OI73" s="104" t="str">
        <f t="shared" si="661"/>
        <v/>
      </c>
      <c r="OJ73" s="104" t="str">
        <f t="shared" si="662"/>
        <v/>
      </c>
      <c r="OK73" s="104" t="str">
        <f t="shared" si="663"/>
        <v/>
      </c>
      <c r="OL73" s="104" t="str">
        <f t="shared" si="664"/>
        <v/>
      </c>
      <c r="OM73" s="134"/>
      <c r="ON73" s="104" t="str">
        <f t="shared" si="665"/>
        <v/>
      </c>
      <c r="OO73" s="104" t="str">
        <f t="shared" si="666"/>
        <v/>
      </c>
      <c r="OP73" s="104" t="str">
        <f t="shared" si="667"/>
        <v/>
      </c>
      <c r="OQ73" s="104" t="str">
        <f t="shared" si="668"/>
        <v/>
      </c>
      <c r="OR73" s="105" t="str">
        <f t="shared" si="669"/>
        <v/>
      </c>
      <c r="OS73" s="105" t="str">
        <f t="shared" si="670"/>
        <v/>
      </c>
      <c r="OT73" s="134"/>
      <c r="OU73" s="109" t="str">
        <f t="shared" si="671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448"/>
        <v>55</v>
      </c>
      <c r="B74" s="195"/>
      <c r="C74" s="195"/>
      <c r="D74" s="195"/>
      <c r="E74" s="196"/>
      <c r="F74" s="102"/>
      <c r="G74" s="102"/>
      <c r="H74" s="104" t="str">
        <f t="shared" si="449"/>
        <v/>
      </c>
      <c r="I74" s="102"/>
      <c r="J74" s="104" t="str">
        <f t="shared" si="450"/>
        <v/>
      </c>
      <c r="K74" s="102"/>
      <c r="L74" s="102"/>
      <c r="M74" s="104" t="str">
        <f t="shared" si="451"/>
        <v/>
      </c>
      <c r="N74" s="102"/>
      <c r="O74" s="104" t="str">
        <f t="shared" si="452"/>
        <v/>
      </c>
      <c r="P74" s="102"/>
      <c r="Q74" s="102"/>
      <c r="R74" s="104" t="str">
        <f t="shared" si="453"/>
        <v/>
      </c>
      <c r="S74" s="102"/>
      <c r="T74" s="104" t="str">
        <f t="shared" si="454"/>
        <v/>
      </c>
      <c r="U74" s="102"/>
      <c r="V74" s="102"/>
      <c r="W74" s="104" t="str">
        <f t="shared" si="455"/>
        <v/>
      </c>
      <c r="X74" s="102"/>
      <c r="Y74" s="104" t="str">
        <f t="shared" si="456"/>
        <v/>
      </c>
      <c r="Z74" s="102"/>
      <c r="AA74" s="102"/>
      <c r="AB74" s="104" t="str">
        <f t="shared" si="457"/>
        <v/>
      </c>
      <c r="AC74" s="102"/>
      <c r="AD74" s="104" t="str">
        <f t="shared" si="458"/>
        <v/>
      </c>
      <c r="AE74" s="104" t="str">
        <f t="shared" si="459"/>
        <v/>
      </c>
      <c r="AF74" s="104" t="str">
        <f t="shared" si="460"/>
        <v/>
      </c>
      <c r="AG74" s="104" t="str">
        <f t="shared" si="461"/>
        <v/>
      </c>
      <c r="AH74" s="104" t="str">
        <f t="shared" si="462"/>
        <v/>
      </c>
      <c r="AI74" s="104" t="str">
        <f t="shared" si="463"/>
        <v/>
      </c>
      <c r="AJ74" s="105" t="str">
        <f t="shared" si="464"/>
        <v/>
      </c>
      <c r="AK74" s="109" t="str">
        <f t="shared" si="465"/>
        <v/>
      </c>
      <c r="AL74" s="102"/>
      <c r="AM74" s="102"/>
      <c r="AN74" s="104" t="str">
        <f t="shared" si="466"/>
        <v/>
      </c>
      <c r="AO74" s="102"/>
      <c r="AP74" s="104" t="str">
        <f t="shared" si="467"/>
        <v/>
      </c>
      <c r="AQ74" s="102"/>
      <c r="AR74" s="102"/>
      <c r="AS74" s="104" t="str">
        <f t="shared" si="468"/>
        <v/>
      </c>
      <c r="AT74" s="102"/>
      <c r="AU74" s="104" t="str">
        <f t="shared" si="469"/>
        <v/>
      </c>
      <c r="AV74" s="102"/>
      <c r="AW74" s="102"/>
      <c r="AX74" s="104" t="str">
        <f t="shared" si="470"/>
        <v/>
      </c>
      <c r="AY74" s="102"/>
      <c r="AZ74" s="104" t="str">
        <f t="shared" si="471"/>
        <v/>
      </c>
      <c r="BA74" s="102"/>
      <c r="BB74" s="102"/>
      <c r="BC74" s="104" t="str">
        <f t="shared" si="472"/>
        <v/>
      </c>
      <c r="BD74" s="102"/>
      <c r="BE74" s="104" t="str">
        <f t="shared" si="473"/>
        <v/>
      </c>
      <c r="BF74" s="102"/>
      <c r="BG74" s="102"/>
      <c r="BH74" s="104" t="str">
        <f t="shared" si="474"/>
        <v/>
      </c>
      <c r="BI74" s="102"/>
      <c r="BJ74" s="104" t="str">
        <f t="shared" si="475"/>
        <v/>
      </c>
      <c r="BK74" s="104" t="str">
        <f t="shared" si="476"/>
        <v/>
      </c>
      <c r="BL74" s="104" t="str">
        <f t="shared" si="477"/>
        <v/>
      </c>
      <c r="BM74" s="104" t="str">
        <f t="shared" si="478"/>
        <v/>
      </c>
      <c r="BN74" s="104" t="str">
        <f t="shared" si="479"/>
        <v/>
      </c>
      <c r="BO74" s="104" t="str">
        <f t="shared" si="480"/>
        <v/>
      </c>
      <c r="BP74" s="105" t="str">
        <f t="shared" si="481"/>
        <v/>
      </c>
      <c r="BQ74" s="109" t="str">
        <f t="shared" si="482"/>
        <v/>
      </c>
      <c r="BR74" s="102"/>
      <c r="BS74" s="102"/>
      <c r="BT74" s="104" t="str">
        <f t="shared" si="483"/>
        <v/>
      </c>
      <c r="BU74" s="102"/>
      <c r="BV74" s="104" t="str">
        <f t="shared" si="484"/>
        <v/>
      </c>
      <c r="BW74" s="102"/>
      <c r="BX74" s="102"/>
      <c r="BY74" s="104" t="str">
        <f t="shared" si="485"/>
        <v/>
      </c>
      <c r="BZ74" s="102"/>
      <c r="CA74" s="104" t="str">
        <f t="shared" si="486"/>
        <v/>
      </c>
      <c r="CB74" s="102"/>
      <c r="CC74" s="102"/>
      <c r="CD74" s="104" t="str">
        <f t="shared" si="487"/>
        <v/>
      </c>
      <c r="CE74" s="102"/>
      <c r="CF74" s="104" t="str">
        <f t="shared" si="488"/>
        <v/>
      </c>
      <c r="CG74" s="102"/>
      <c r="CH74" s="102"/>
      <c r="CI74" s="104" t="str">
        <f t="shared" si="489"/>
        <v/>
      </c>
      <c r="CJ74" s="102"/>
      <c r="CK74" s="104" t="str">
        <f t="shared" si="490"/>
        <v/>
      </c>
      <c r="CL74" s="102"/>
      <c r="CM74" s="102"/>
      <c r="CN74" s="104" t="str">
        <f t="shared" si="491"/>
        <v/>
      </c>
      <c r="CO74" s="102"/>
      <c r="CP74" s="104" t="str">
        <f t="shared" si="492"/>
        <v/>
      </c>
      <c r="CQ74" s="104" t="str">
        <f t="shared" si="493"/>
        <v/>
      </c>
      <c r="CR74" s="104" t="str">
        <f t="shared" si="494"/>
        <v/>
      </c>
      <c r="CS74" s="104" t="str">
        <f t="shared" si="495"/>
        <v/>
      </c>
      <c r="CT74" s="104" t="str">
        <f t="shared" si="496"/>
        <v/>
      </c>
      <c r="CU74" s="104" t="str">
        <f t="shared" si="497"/>
        <v/>
      </c>
      <c r="CV74" s="105" t="str">
        <f t="shared" si="498"/>
        <v/>
      </c>
      <c r="CW74" s="109" t="str">
        <f t="shared" si="499"/>
        <v/>
      </c>
      <c r="CX74" s="102"/>
      <c r="CY74" s="102"/>
      <c r="CZ74" s="104" t="str">
        <f t="shared" si="500"/>
        <v/>
      </c>
      <c r="DA74" s="102"/>
      <c r="DB74" s="104" t="str">
        <f t="shared" si="501"/>
        <v/>
      </c>
      <c r="DC74" s="102"/>
      <c r="DD74" s="102"/>
      <c r="DE74" s="104" t="str">
        <f t="shared" si="502"/>
        <v/>
      </c>
      <c r="DF74" s="102"/>
      <c r="DG74" s="104" t="str">
        <f t="shared" si="503"/>
        <v/>
      </c>
      <c r="DH74" s="102"/>
      <c r="DI74" s="102"/>
      <c r="DJ74" s="104" t="str">
        <f t="shared" si="504"/>
        <v/>
      </c>
      <c r="DK74" s="102"/>
      <c r="DL74" s="104" t="str">
        <f t="shared" si="505"/>
        <v/>
      </c>
      <c r="DM74" s="102"/>
      <c r="DN74" s="102"/>
      <c r="DO74" s="104" t="str">
        <f t="shared" si="506"/>
        <v/>
      </c>
      <c r="DP74" s="102"/>
      <c r="DQ74" s="104" t="str">
        <f t="shared" si="507"/>
        <v/>
      </c>
      <c r="DR74" s="102"/>
      <c r="DS74" s="102"/>
      <c r="DT74" s="104" t="str">
        <f t="shared" si="508"/>
        <v/>
      </c>
      <c r="DU74" s="102"/>
      <c r="DV74" s="104" t="str">
        <f t="shared" si="509"/>
        <v/>
      </c>
      <c r="DW74" s="104" t="str">
        <f t="shared" si="510"/>
        <v/>
      </c>
      <c r="DX74" s="104" t="str">
        <f t="shared" si="511"/>
        <v/>
      </c>
      <c r="DY74" s="104" t="str">
        <f t="shared" si="512"/>
        <v/>
      </c>
      <c r="DZ74" s="104" t="str">
        <f t="shared" si="513"/>
        <v/>
      </c>
      <c r="EA74" s="104" t="str">
        <f t="shared" si="514"/>
        <v/>
      </c>
      <c r="EB74" s="105" t="str">
        <f t="shared" si="515"/>
        <v/>
      </c>
      <c r="EC74" s="109" t="str">
        <f t="shared" si="516"/>
        <v/>
      </c>
      <c r="ED74" s="102"/>
      <c r="EE74" s="102"/>
      <c r="EF74" s="104" t="str">
        <f t="shared" si="517"/>
        <v/>
      </c>
      <c r="EG74" s="102"/>
      <c r="EH74" s="104" t="str">
        <f t="shared" si="518"/>
        <v/>
      </c>
      <c r="EI74" s="102"/>
      <c r="EJ74" s="102"/>
      <c r="EK74" s="104" t="str">
        <f t="shared" si="519"/>
        <v/>
      </c>
      <c r="EL74" s="102"/>
      <c r="EM74" s="104" t="str">
        <f t="shared" si="520"/>
        <v/>
      </c>
      <c r="EN74" s="102"/>
      <c r="EO74" s="102"/>
      <c r="EP74" s="104" t="str">
        <f t="shared" si="521"/>
        <v/>
      </c>
      <c r="EQ74" s="102"/>
      <c r="ER74" s="104" t="str">
        <f t="shared" si="522"/>
        <v/>
      </c>
      <c r="ES74" s="102"/>
      <c r="ET74" s="102"/>
      <c r="EU74" s="104" t="str">
        <f t="shared" si="523"/>
        <v/>
      </c>
      <c r="EV74" s="102"/>
      <c r="EW74" s="104" t="str">
        <f t="shared" si="524"/>
        <v/>
      </c>
      <c r="EX74" s="102"/>
      <c r="EY74" s="102"/>
      <c r="EZ74" s="104" t="str">
        <f t="shared" si="525"/>
        <v/>
      </c>
      <c r="FA74" s="102"/>
      <c r="FB74" s="104" t="str">
        <f t="shared" si="526"/>
        <v/>
      </c>
      <c r="FC74" s="104" t="str">
        <f t="shared" si="527"/>
        <v/>
      </c>
      <c r="FD74" s="104" t="str">
        <f t="shared" si="528"/>
        <v/>
      </c>
      <c r="FE74" s="104" t="str">
        <f t="shared" si="529"/>
        <v/>
      </c>
      <c r="FF74" s="104" t="str">
        <f t="shared" si="530"/>
        <v/>
      </c>
      <c r="FG74" s="104" t="str">
        <f t="shared" si="531"/>
        <v/>
      </c>
      <c r="FH74" s="105" t="str">
        <f t="shared" si="532"/>
        <v/>
      </c>
      <c r="FI74" s="109" t="str">
        <f t="shared" si="533"/>
        <v/>
      </c>
      <c r="FJ74" s="102"/>
      <c r="FK74" s="102"/>
      <c r="FL74" s="104" t="str">
        <f t="shared" si="534"/>
        <v/>
      </c>
      <c r="FM74" s="102"/>
      <c r="FN74" s="104" t="str">
        <f t="shared" si="535"/>
        <v/>
      </c>
      <c r="FO74" s="102"/>
      <c r="FP74" s="102"/>
      <c r="FQ74" s="104" t="str">
        <f t="shared" si="536"/>
        <v/>
      </c>
      <c r="FR74" s="102"/>
      <c r="FS74" s="104" t="str">
        <f t="shared" si="537"/>
        <v/>
      </c>
      <c r="FT74" s="102"/>
      <c r="FU74" s="102"/>
      <c r="FV74" s="104" t="str">
        <f t="shared" si="538"/>
        <v/>
      </c>
      <c r="FW74" s="102"/>
      <c r="FX74" s="104" t="str">
        <f t="shared" si="539"/>
        <v/>
      </c>
      <c r="FY74" s="102"/>
      <c r="FZ74" s="102"/>
      <c r="GA74" s="104" t="str">
        <f t="shared" si="540"/>
        <v/>
      </c>
      <c r="GB74" s="102"/>
      <c r="GC74" s="104" t="str">
        <f t="shared" si="541"/>
        <v/>
      </c>
      <c r="GD74" s="102"/>
      <c r="GE74" s="102"/>
      <c r="GF74" s="104" t="str">
        <f t="shared" si="542"/>
        <v/>
      </c>
      <c r="GG74" s="102"/>
      <c r="GH74" s="104" t="str">
        <f t="shared" si="543"/>
        <v/>
      </c>
      <c r="GI74" s="104" t="str">
        <f t="shared" si="544"/>
        <v/>
      </c>
      <c r="GJ74" s="104" t="str">
        <f t="shared" si="545"/>
        <v/>
      </c>
      <c r="GK74" s="104" t="str">
        <f t="shared" si="546"/>
        <v/>
      </c>
      <c r="GL74" s="104" t="str">
        <f t="shared" si="547"/>
        <v/>
      </c>
      <c r="GM74" s="104" t="str">
        <f t="shared" si="548"/>
        <v/>
      </c>
      <c r="GN74" s="105" t="str">
        <f t="shared" si="549"/>
        <v/>
      </c>
      <c r="GO74" s="109" t="str">
        <f t="shared" si="550"/>
        <v/>
      </c>
      <c r="GP74" s="102"/>
      <c r="GQ74" s="102"/>
      <c r="GR74" s="104" t="str">
        <f t="shared" si="551"/>
        <v/>
      </c>
      <c r="GS74" s="102"/>
      <c r="GT74" s="104" t="str">
        <f t="shared" si="552"/>
        <v/>
      </c>
      <c r="GU74" s="102"/>
      <c r="GV74" s="102"/>
      <c r="GW74" s="104" t="str">
        <f t="shared" si="553"/>
        <v/>
      </c>
      <c r="GX74" s="102"/>
      <c r="GY74" s="104" t="str">
        <f t="shared" si="554"/>
        <v/>
      </c>
      <c r="GZ74" s="102"/>
      <c r="HA74" s="102"/>
      <c r="HB74" s="104" t="str">
        <f t="shared" si="555"/>
        <v/>
      </c>
      <c r="HC74" s="102"/>
      <c r="HD74" s="104" t="str">
        <f t="shared" si="556"/>
        <v/>
      </c>
      <c r="HE74" s="102"/>
      <c r="HF74" s="102"/>
      <c r="HG74" s="104" t="str">
        <f t="shared" si="557"/>
        <v/>
      </c>
      <c r="HH74" s="102"/>
      <c r="HI74" s="104" t="str">
        <f t="shared" si="558"/>
        <v/>
      </c>
      <c r="HJ74" s="102"/>
      <c r="HK74" s="102"/>
      <c r="HL74" s="104" t="str">
        <f t="shared" si="559"/>
        <v/>
      </c>
      <c r="HM74" s="102"/>
      <c r="HN74" s="104" t="str">
        <f t="shared" si="560"/>
        <v/>
      </c>
      <c r="HO74" s="104" t="str">
        <f t="shared" si="561"/>
        <v/>
      </c>
      <c r="HP74" s="104" t="str">
        <f t="shared" si="562"/>
        <v/>
      </c>
      <c r="HQ74" s="104" t="str">
        <f t="shared" si="563"/>
        <v/>
      </c>
      <c r="HR74" s="104" t="str">
        <f t="shared" si="564"/>
        <v/>
      </c>
      <c r="HS74" s="104" t="str">
        <f t="shared" si="565"/>
        <v/>
      </c>
      <c r="HT74" s="105" t="str">
        <f t="shared" si="566"/>
        <v/>
      </c>
      <c r="HU74" s="109" t="str">
        <f t="shared" si="567"/>
        <v/>
      </c>
      <c r="HV74" s="102"/>
      <c r="HW74" s="102"/>
      <c r="HX74" s="104" t="str">
        <f t="shared" si="568"/>
        <v/>
      </c>
      <c r="HY74" s="102"/>
      <c r="HZ74" s="104" t="str">
        <f t="shared" si="569"/>
        <v/>
      </c>
      <c r="IA74" s="102"/>
      <c r="IB74" s="102"/>
      <c r="IC74" s="104" t="str">
        <f t="shared" si="570"/>
        <v/>
      </c>
      <c r="ID74" s="102"/>
      <c r="IE74" s="104" t="str">
        <f t="shared" si="571"/>
        <v/>
      </c>
      <c r="IF74" s="102"/>
      <c r="IG74" s="102"/>
      <c r="IH74" s="104" t="str">
        <f t="shared" si="572"/>
        <v/>
      </c>
      <c r="II74" s="102"/>
      <c r="IJ74" s="104" t="str">
        <f t="shared" si="573"/>
        <v/>
      </c>
      <c r="IK74" s="102"/>
      <c r="IL74" s="102"/>
      <c r="IM74" s="104" t="str">
        <f t="shared" si="574"/>
        <v/>
      </c>
      <c r="IN74" s="102"/>
      <c r="IO74" s="104" t="str">
        <f t="shared" si="575"/>
        <v/>
      </c>
      <c r="IP74" s="102"/>
      <c r="IQ74" s="102"/>
      <c r="IR74" s="104" t="str">
        <f t="shared" si="576"/>
        <v/>
      </c>
      <c r="IS74" s="102"/>
      <c r="IT74" s="104" t="str">
        <f t="shared" si="577"/>
        <v/>
      </c>
      <c r="IU74" s="104" t="str">
        <f t="shared" si="578"/>
        <v/>
      </c>
      <c r="IV74" s="104" t="str">
        <f t="shared" si="579"/>
        <v/>
      </c>
      <c r="IW74" s="104" t="str">
        <f t="shared" si="580"/>
        <v/>
      </c>
      <c r="IX74" s="104" t="str">
        <f t="shared" si="581"/>
        <v/>
      </c>
      <c r="IY74" s="104" t="str">
        <f t="shared" si="582"/>
        <v/>
      </c>
      <c r="IZ74" s="105" t="str">
        <f t="shared" si="583"/>
        <v/>
      </c>
      <c r="JA74" s="109" t="str">
        <f t="shared" si="584"/>
        <v/>
      </c>
      <c r="JB74" s="102"/>
      <c r="JC74" s="102"/>
      <c r="JD74" s="104" t="str">
        <f t="shared" si="585"/>
        <v/>
      </c>
      <c r="JE74" s="102"/>
      <c r="JF74" s="104" t="str">
        <f t="shared" si="586"/>
        <v/>
      </c>
      <c r="JG74" s="102"/>
      <c r="JH74" s="102"/>
      <c r="JI74" s="104" t="str">
        <f t="shared" si="587"/>
        <v/>
      </c>
      <c r="JJ74" s="102"/>
      <c r="JK74" s="104" t="str">
        <f t="shared" si="588"/>
        <v/>
      </c>
      <c r="JL74" s="102"/>
      <c r="JM74" s="102"/>
      <c r="JN74" s="104" t="str">
        <f t="shared" si="589"/>
        <v/>
      </c>
      <c r="JO74" s="102"/>
      <c r="JP74" s="104" t="str">
        <f t="shared" si="590"/>
        <v/>
      </c>
      <c r="JQ74" s="102"/>
      <c r="JR74" s="102"/>
      <c r="JS74" s="104" t="str">
        <f t="shared" si="591"/>
        <v/>
      </c>
      <c r="JT74" s="102"/>
      <c r="JU74" s="104" t="str">
        <f t="shared" si="592"/>
        <v/>
      </c>
      <c r="JV74" s="102"/>
      <c r="JW74" s="102"/>
      <c r="JX74" s="104" t="str">
        <f t="shared" si="593"/>
        <v/>
      </c>
      <c r="JY74" s="102"/>
      <c r="JZ74" s="104" t="str">
        <f t="shared" si="594"/>
        <v/>
      </c>
      <c r="KA74" s="104" t="str">
        <f t="shared" si="595"/>
        <v/>
      </c>
      <c r="KB74" s="104" t="str">
        <f t="shared" si="596"/>
        <v/>
      </c>
      <c r="KC74" s="104" t="str">
        <f t="shared" si="597"/>
        <v/>
      </c>
      <c r="KD74" s="104" t="str">
        <f t="shared" si="598"/>
        <v/>
      </c>
      <c r="KE74" s="104" t="str">
        <f t="shared" si="599"/>
        <v/>
      </c>
      <c r="KF74" s="105" t="str">
        <f t="shared" si="600"/>
        <v/>
      </c>
      <c r="KG74" s="109" t="str">
        <f t="shared" si="601"/>
        <v/>
      </c>
      <c r="KH74" s="102"/>
      <c r="KI74" s="102"/>
      <c r="KJ74" s="104" t="str">
        <f t="shared" si="602"/>
        <v/>
      </c>
      <c r="KK74" s="102"/>
      <c r="KL74" s="104" t="str">
        <f t="shared" si="603"/>
        <v/>
      </c>
      <c r="KM74" s="102"/>
      <c r="KN74" s="102"/>
      <c r="KO74" s="104" t="str">
        <f t="shared" si="604"/>
        <v/>
      </c>
      <c r="KP74" s="102"/>
      <c r="KQ74" s="104" t="str">
        <f t="shared" si="605"/>
        <v/>
      </c>
      <c r="KR74" s="102"/>
      <c r="KS74" s="102"/>
      <c r="KT74" s="104" t="str">
        <f t="shared" si="606"/>
        <v/>
      </c>
      <c r="KU74" s="102"/>
      <c r="KV74" s="104" t="str">
        <f t="shared" si="607"/>
        <v/>
      </c>
      <c r="KW74" s="102"/>
      <c r="KX74" s="102"/>
      <c r="KY74" s="104" t="str">
        <f t="shared" si="608"/>
        <v/>
      </c>
      <c r="KZ74" s="102"/>
      <c r="LA74" s="104" t="str">
        <f t="shared" si="609"/>
        <v/>
      </c>
      <c r="LB74" s="102"/>
      <c r="LC74" s="102"/>
      <c r="LD74" s="104" t="str">
        <f t="shared" si="610"/>
        <v/>
      </c>
      <c r="LE74" s="102"/>
      <c r="LF74" s="104" t="str">
        <f t="shared" si="611"/>
        <v/>
      </c>
      <c r="LG74" s="104" t="str">
        <f t="shared" si="612"/>
        <v/>
      </c>
      <c r="LH74" s="104" t="str">
        <f t="shared" si="613"/>
        <v/>
      </c>
      <c r="LI74" s="104" t="str">
        <f t="shared" si="614"/>
        <v/>
      </c>
      <c r="LJ74" s="104" t="str">
        <f t="shared" si="615"/>
        <v/>
      </c>
      <c r="LK74" s="104" t="str">
        <f t="shared" si="616"/>
        <v/>
      </c>
      <c r="LL74" s="105" t="str">
        <f t="shared" si="617"/>
        <v/>
      </c>
      <c r="LM74" s="109" t="str">
        <f t="shared" si="618"/>
        <v/>
      </c>
      <c r="LN74" s="102"/>
      <c r="LO74" s="102"/>
      <c r="LP74" s="104" t="str">
        <f t="shared" si="619"/>
        <v/>
      </c>
      <c r="LQ74" s="102"/>
      <c r="LR74" s="104" t="str">
        <f t="shared" si="620"/>
        <v/>
      </c>
      <c r="LS74" s="102"/>
      <c r="LT74" s="102"/>
      <c r="LU74" s="104" t="str">
        <f t="shared" si="621"/>
        <v/>
      </c>
      <c r="LV74" s="102"/>
      <c r="LW74" s="104" t="str">
        <f t="shared" si="622"/>
        <v/>
      </c>
      <c r="LX74" s="102"/>
      <c r="LY74" s="102"/>
      <c r="LZ74" s="104" t="str">
        <f t="shared" si="623"/>
        <v/>
      </c>
      <c r="MA74" s="102"/>
      <c r="MB74" s="104" t="str">
        <f t="shared" si="624"/>
        <v/>
      </c>
      <c r="MC74" s="102"/>
      <c r="MD74" s="102"/>
      <c r="ME74" s="104" t="str">
        <f t="shared" si="625"/>
        <v/>
      </c>
      <c r="MF74" s="102"/>
      <c r="MG74" s="104" t="str">
        <f t="shared" si="626"/>
        <v/>
      </c>
      <c r="MH74" s="102"/>
      <c r="MI74" s="102"/>
      <c r="MJ74" s="104" t="str">
        <f t="shared" si="627"/>
        <v/>
      </c>
      <c r="MK74" s="102"/>
      <c r="ML74" s="104" t="str">
        <f t="shared" si="628"/>
        <v/>
      </c>
      <c r="MM74" s="104" t="str">
        <f t="shared" si="629"/>
        <v/>
      </c>
      <c r="MN74" s="104" t="str">
        <f t="shared" si="630"/>
        <v/>
      </c>
      <c r="MO74" s="104" t="str">
        <f t="shared" si="631"/>
        <v/>
      </c>
      <c r="MP74" s="104" t="str">
        <f t="shared" si="632"/>
        <v/>
      </c>
      <c r="MQ74" s="104" t="str">
        <f t="shared" si="633"/>
        <v/>
      </c>
      <c r="MR74" s="105" t="str">
        <f t="shared" si="634"/>
        <v/>
      </c>
      <c r="MS74" s="109" t="str">
        <f t="shared" si="635"/>
        <v/>
      </c>
      <c r="MT74" s="102"/>
      <c r="MU74" s="102"/>
      <c r="MV74" s="104" t="str">
        <f t="shared" si="636"/>
        <v/>
      </c>
      <c r="MW74" s="102"/>
      <c r="MX74" s="104" t="str">
        <f t="shared" si="637"/>
        <v/>
      </c>
      <c r="MY74" s="102"/>
      <c r="MZ74" s="102"/>
      <c r="NA74" s="104" t="str">
        <f t="shared" si="638"/>
        <v/>
      </c>
      <c r="NB74" s="102"/>
      <c r="NC74" s="104" t="str">
        <f t="shared" si="639"/>
        <v/>
      </c>
      <c r="ND74" s="102"/>
      <c r="NE74" s="102"/>
      <c r="NF74" s="104" t="str">
        <f t="shared" si="640"/>
        <v/>
      </c>
      <c r="NG74" s="102"/>
      <c r="NH74" s="104" t="str">
        <f t="shared" si="641"/>
        <v/>
      </c>
      <c r="NI74" s="102"/>
      <c r="NJ74" s="102"/>
      <c r="NK74" s="104" t="str">
        <f t="shared" si="642"/>
        <v/>
      </c>
      <c r="NL74" s="102"/>
      <c r="NM74" s="104" t="str">
        <f t="shared" si="643"/>
        <v/>
      </c>
      <c r="NN74" s="102"/>
      <c r="NO74" s="102"/>
      <c r="NP74" s="104" t="str">
        <f t="shared" si="644"/>
        <v/>
      </c>
      <c r="NQ74" s="102"/>
      <c r="NR74" s="104" t="str">
        <f t="shared" si="645"/>
        <v/>
      </c>
      <c r="NS74" s="104" t="str">
        <f t="shared" si="646"/>
        <v/>
      </c>
      <c r="NT74" s="104" t="str">
        <f t="shared" si="647"/>
        <v/>
      </c>
      <c r="NU74" s="104" t="str">
        <f t="shared" si="648"/>
        <v/>
      </c>
      <c r="NV74" s="104" t="str">
        <f t="shared" si="649"/>
        <v/>
      </c>
      <c r="NW74" s="104" t="str">
        <f t="shared" si="650"/>
        <v/>
      </c>
      <c r="NX74" s="105" t="str">
        <f t="shared" si="651"/>
        <v/>
      </c>
      <c r="NY74" s="109" t="str">
        <f t="shared" si="652"/>
        <v/>
      </c>
      <c r="OA74" s="104" t="str">
        <f t="shared" si="653"/>
        <v/>
      </c>
      <c r="OB74" s="104" t="str">
        <f t="shared" si="654"/>
        <v/>
      </c>
      <c r="OC74" s="104" t="str">
        <f t="shared" si="655"/>
        <v/>
      </c>
      <c r="OD74" s="104" t="str">
        <f t="shared" si="656"/>
        <v/>
      </c>
      <c r="OE74" s="104" t="str">
        <f t="shared" si="657"/>
        <v/>
      </c>
      <c r="OF74" s="104" t="str">
        <f t="shared" si="658"/>
        <v/>
      </c>
      <c r="OG74" s="104" t="str">
        <f t="shared" si="659"/>
        <v/>
      </c>
      <c r="OH74" s="104" t="str">
        <f t="shared" si="660"/>
        <v/>
      </c>
      <c r="OI74" s="104" t="str">
        <f t="shared" si="661"/>
        <v/>
      </c>
      <c r="OJ74" s="104" t="str">
        <f t="shared" si="662"/>
        <v/>
      </c>
      <c r="OK74" s="104" t="str">
        <f t="shared" si="663"/>
        <v/>
      </c>
      <c r="OL74" s="104" t="str">
        <f t="shared" si="664"/>
        <v/>
      </c>
      <c r="OM74" s="134"/>
      <c r="ON74" s="104" t="str">
        <f t="shared" si="665"/>
        <v/>
      </c>
      <c r="OO74" s="104" t="str">
        <f t="shared" si="666"/>
        <v/>
      </c>
      <c r="OP74" s="104" t="str">
        <f t="shared" si="667"/>
        <v/>
      </c>
      <c r="OQ74" s="104" t="str">
        <f t="shared" si="668"/>
        <v/>
      </c>
      <c r="OR74" s="105" t="str">
        <f t="shared" si="669"/>
        <v/>
      </c>
      <c r="OS74" s="105" t="str">
        <f t="shared" si="670"/>
        <v/>
      </c>
      <c r="OT74" s="134"/>
      <c r="OU74" s="109" t="str">
        <f t="shared" si="671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448"/>
        <v>56</v>
      </c>
      <c r="B75" s="195"/>
      <c r="C75" s="195"/>
      <c r="D75" s="195"/>
      <c r="E75" s="196"/>
      <c r="F75" s="102"/>
      <c r="G75" s="102"/>
      <c r="H75" s="104" t="str">
        <f t="shared" si="449"/>
        <v/>
      </c>
      <c r="I75" s="102"/>
      <c r="J75" s="104" t="str">
        <f t="shared" si="450"/>
        <v/>
      </c>
      <c r="K75" s="102"/>
      <c r="L75" s="102"/>
      <c r="M75" s="104" t="str">
        <f t="shared" si="451"/>
        <v/>
      </c>
      <c r="N75" s="102"/>
      <c r="O75" s="104" t="str">
        <f t="shared" si="452"/>
        <v/>
      </c>
      <c r="P75" s="102"/>
      <c r="Q75" s="102"/>
      <c r="R75" s="104" t="str">
        <f t="shared" si="453"/>
        <v/>
      </c>
      <c r="S75" s="102"/>
      <c r="T75" s="104" t="str">
        <f t="shared" si="454"/>
        <v/>
      </c>
      <c r="U75" s="102"/>
      <c r="V75" s="102"/>
      <c r="W75" s="104" t="str">
        <f t="shared" si="455"/>
        <v/>
      </c>
      <c r="X75" s="102"/>
      <c r="Y75" s="104" t="str">
        <f t="shared" si="456"/>
        <v/>
      </c>
      <c r="Z75" s="102"/>
      <c r="AA75" s="102"/>
      <c r="AB75" s="104" t="str">
        <f t="shared" si="457"/>
        <v/>
      </c>
      <c r="AC75" s="102"/>
      <c r="AD75" s="104" t="str">
        <f t="shared" si="458"/>
        <v/>
      </c>
      <c r="AE75" s="104" t="str">
        <f t="shared" si="459"/>
        <v/>
      </c>
      <c r="AF75" s="104" t="str">
        <f t="shared" si="460"/>
        <v/>
      </c>
      <c r="AG75" s="104" t="str">
        <f t="shared" si="461"/>
        <v/>
      </c>
      <c r="AH75" s="104" t="str">
        <f t="shared" si="462"/>
        <v/>
      </c>
      <c r="AI75" s="104" t="str">
        <f t="shared" si="463"/>
        <v/>
      </c>
      <c r="AJ75" s="105" t="str">
        <f t="shared" si="464"/>
        <v/>
      </c>
      <c r="AK75" s="109" t="str">
        <f t="shared" si="465"/>
        <v/>
      </c>
      <c r="AL75" s="102"/>
      <c r="AM75" s="102"/>
      <c r="AN75" s="104" t="str">
        <f t="shared" si="466"/>
        <v/>
      </c>
      <c r="AO75" s="102"/>
      <c r="AP75" s="104" t="str">
        <f t="shared" si="467"/>
        <v/>
      </c>
      <c r="AQ75" s="102"/>
      <c r="AR75" s="102"/>
      <c r="AS75" s="104" t="str">
        <f t="shared" si="468"/>
        <v/>
      </c>
      <c r="AT75" s="102"/>
      <c r="AU75" s="104" t="str">
        <f t="shared" si="469"/>
        <v/>
      </c>
      <c r="AV75" s="102"/>
      <c r="AW75" s="102"/>
      <c r="AX75" s="104" t="str">
        <f t="shared" si="470"/>
        <v/>
      </c>
      <c r="AY75" s="102"/>
      <c r="AZ75" s="104" t="str">
        <f t="shared" si="471"/>
        <v/>
      </c>
      <c r="BA75" s="102"/>
      <c r="BB75" s="102"/>
      <c r="BC75" s="104" t="str">
        <f t="shared" si="472"/>
        <v/>
      </c>
      <c r="BD75" s="102"/>
      <c r="BE75" s="104" t="str">
        <f t="shared" si="473"/>
        <v/>
      </c>
      <c r="BF75" s="102"/>
      <c r="BG75" s="102"/>
      <c r="BH75" s="104" t="str">
        <f t="shared" si="474"/>
        <v/>
      </c>
      <c r="BI75" s="102"/>
      <c r="BJ75" s="104" t="str">
        <f t="shared" si="475"/>
        <v/>
      </c>
      <c r="BK75" s="104" t="str">
        <f t="shared" si="476"/>
        <v/>
      </c>
      <c r="BL75" s="104" t="str">
        <f t="shared" si="477"/>
        <v/>
      </c>
      <c r="BM75" s="104" t="str">
        <f t="shared" si="478"/>
        <v/>
      </c>
      <c r="BN75" s="104" t="str">
        <f t="shared" si="479"/>
        <v/>
      </c>
      <c r="BO75" s="104" t="str">
        <f t="shared" si="480"/>
        <v/>
      </c>
      <c r="BP75" s="105" t="str">
        <f t="shared" si="481"/>
        <v/>
      </c>
      <c r="BQ75" s="109" t="str">
        <f t="shared" si="482"/>
        <v/>
      </c>
      <c r="BR75" s="102"/>
      <c r="BS75" s="102"/>
      <c r="BT75" s="104" t="str">
        <f t="shared" si="483"/>
        <v/>
      </c>
      <c r="BU75" s="102"/>
      <c r="BV75" s="104" t="str">
        <f t="shared" si="484"/>
        <v/>
      </c>
      <c r="BW75" s="102"/>
      <c r="BX75" s="102"/>
      <c r="BY75" s="104" t="str">
        <f t="shared" si="485"/>
        <v/>
      </c>
      <c r="BZ75" s="102"/>
      <c r="CA75" s="104" t="str">
        <f t="shared" si="486"/>
        <v/>
      </c>
      <c r="CB75" s="102"/>
      <c r="CC75" s="102"/>
      <c r="CD75" s="104" t="str">
        <f t="shared" si="487"/>
        <v/>
      </c>
      <c r="CE75" s="102"/>
      <c r="CF75" s="104" t="str">
        <f t="shared" si="488"/>
        <v/>
      </c>
      <c r="CG75" s="102"/>
      <c r="CH75" s="102"/>
      <c r="CI75" s="104" t="str">
        <f t="shared" si="489"/>
        <v/>
      </c>
      <c r="CJ75" s="102"/>
      <c r="CK75" s="104" t="str">
        <f t="shared" si="490"/>
        <v/>
      </c>
      <c r="CL75" s="102"/>
      <c r="CM75" s="102"/>
      <c r="CN75" s="104" t="str">
        <f t="shared" si="491"/>
        <v/>
      </c>
      <c r="CO75" s="102"/>
      <c r="CP75" s="104" t="str">
        <f t="shared" si="492"/>
        <v/>
      </c>
      <c r="CQ75" s="104" t="str">
        <f t="shared" si="493"/>
        <v/>
      </c>
      <c r="CR75" s="104" t="str">
        <f t="shared" si="494"/>
        <v/>
      </c>
      <c r="CS75" s="104" t="str">
        <f t="shared" si="495"/>
        <v/>
      </c>
      <c r="CT75" s="104" t="str">
        <f t="shared" si="496"/>
        <v/>
      </c>
      <c r="CU75" s="104" t="str">
        <f t="shared" si="497"/>
        <v/>
      </c>
      <c r="CV75" s="105" t="str">
        <f t="shared" si="498"/>
        <v/>
      </c>
      <c r="CW75" s="109" t="str">
        <f t="shared" si="499"/>
        <v/>
      </c>
      <c r="CX75" s="102"/>
      <c r="CY75" s="102"/>
      <c r="CZ75" s="104" t="str">
        <f t="shared" si="500"/>
        <v/>
      </c>
      <c r="DA75" s="102"/>
      <c r="DB75" s="104" t="str">
        <f t="shared" si="501"/>
        <v/>
      </c>
      <c r="DC75" s="102"/>
      <c r="DD75" s="102"/>
      <c r="DE75" s="104" t="str">
        <f t="shared" si="502"/>
        <v/>
      </c>
      <c r="DF75" s="102"/>
      <c r="DG75" s="104" t="str">
        <f t="shared" si="503"/>
        <v/>
      </c>
      <c r="DH75" s="102"/>
      <c r="DI75" s="102"/>
      <c r="DJ75" s="104" t="str">
        <f t="shared" si="504"/>
        <v/>
      </c>
      <c r="DK75" s="102"/>
      <c r="DL75" s="104" t="str">
        <f t="shared" si="505"/>
        <v/>
      </c>
      <c r="DM75" s="102"/>
      <c r="DN75" s="102"/>
      <c r="DO75" s="104" t="str">
        <f t="shared" si="506"/>
        <v/>
      </c>
      <c r="DP75" s="102"/>
      <c r="DQ75" s="104" t="str">
        <f t="shared" si="507"/>
        <v/>
      </c>
      <c r="DR75" s="102"/>
      <c r="DS75" s="102"/>
      <c r="DT75" s="104" t="str">
        <f t="shared" si="508"/>
        <v/>
      </c>
      <c r="DU75" s="102"/>
      <c r="DV75" s="104" t="str">
        <f t="shared" si="509"/>
        <v/>
      </c>
      <c r="DW75" s="104" t="str">
        <f t="shared" si="510"/>
        <v/>
      </c>
      <c r="DX75" s="104" t="str">
        <f t="shared" si="511"/>
        <v/>
      </c>
      <c r="DY75" s="104" t="str">
        <f t="shared" si="512"/>
        <v/>
      </c>
      <c r="DZ75" s="104" t="str">
        <f t="shared" si="513"/>
        <v/>
      </c>
      <c r="EA75" s="104" t="str">
        <f t="shared" si="514"/>
        <v/>
      </c>
      <c r="EB75" s="105" t="str">
        <f t="shared" si="515"/>
        <v/>
      </c>
      <c r="EC75" s="109" t="str">
        <f t="shared" si="516"/>
        <v/>
      </c>
      <c r="ED75" s="102"/>
      <c r="EE75" s="102"/>
      <c r="EF75" s="104" t="str">
        <f t="shared" si="517"/>
        <v/>
      </c>
      <c r="EG75" s="102"/>
      <c r="EH75" s="104" t="str">
        <f t="shared" si="518"/>
        <v/>
      </c>
      <c r="EI75" s="102"/>
      <c r="EJ75" s="102"/>
      <c r="EK75" s="104" t="str">
        <f t="shared" si="519"/>
        <v/>
      </c>
      <c r="EL75" s="102"/>
      <c r="EM75" s="104" t="str">
        <f t="shared" si="520"/>
        <v/>
      </c>
      <c r="EN75" s="102"/>
      <c r="EO75" s="102"/>
      <c r="EP75" s="104" t="str">
        <f t="shared" si="521"/>
        <v/>
      </c>
      <c r="EQ75" s="102"/>
      <c r="ER75" s="104" t="str">
        <f t="shared" si="522"/>
        <v/>
      </c>
      <c r="ES75" s="102"/>
      <c r="ET75" s="102"/>
      <c r="EU75" s="104" t="str">
        <f t="shared" si="523"/>
        <v/>
      </c>
      <c r="EV75" s="102"/>
      <c r="EW75" s="104" t="str">
        <f t="shared" si="524"/>
        <v/>
      </c>
      <c r="EX75" s="102"/>
      <c r="EY75" s="102"/>
      <c r="EZ75" s="104" t="str">
        <f t="shared" si="525"/>
        <v/>
      </c>
      <c r="FA75" s="102"/>
      <c r="FB75" s="104" t="str">
        <f t="shared" si="526"/>
        <v/>
      </c>
      <c r="FC75" s="104" t="str">
        <f t="shared" si="527"/>
        <v/>
      </c>
      <c r="FD75" s="104" t="str">
        <f t="shared" si="528"/>
        <v/>
      </c>
      <c r="FE75" s="104" t="str">
        <f t="shared" si="529"/>
        <v/>
      </c>
      <c r="FF75" s="104" t="str">
        <f t="shared" si="530"/>
        <v/>
      </c>
      <c r="FG75" s="104" t="str">
        <f t="shared" si="531"/>
        <v/>
      </c>
      <c r="FH75" s="105" t="str">
        <f t="shared" si="532"/>
        <v/>
      </c>
      <c r="FI75" s="109" t="str">
        <f t="shared" si="533"/>
        <v/>
      </c>
      <c r="FJ75" s="102"/>
      <c r="FK75" s="102"/>
      <c r="FL75" s="104" t="str">
        <f t="shared" si="534"/>
        <v/>
      </c>
      <c r="FM75" s="102"/>
      <c r="FN75" s="104" t="str">
        <f t="shared" si="535"/>
        <v/>
      </c>
      <c r="FO75" s="102"/>
      <c r="FP75" s="102"/>
      <c r="FQ75" s="104" t="str">
        <f t="shared" si="536"/>
        <v/>
      </c>
      <c r="FR75" s="102"/>
      <c r="FS75" s="104" t="str">
        <f t="shared" si="537"/>
        <v/>
      </c>
      <c r="FT75" s="102"/>
      <c r="FU75" s="102"/>
      <c r="FV75" s="104" t="str">
        <f t="shared" si="538"/>
        <v/>
      </c>
      <c r="FW75" s="102"/>
      <c r="FX75" s="104" t="str">
        <f t="shared" si="539"/>
        <v/>
      </c>
      <c r="FY75" s="102"/>
      <c r="FZ75" s="102"/>
      <c r="GA75" s="104" t="str">
        <f t="shared" si="540"/>
        <v/>
      </c>
      <c r="GB75" s="102"/>
      <c r="GC75" s="104" t="str">
        <f t="shared" si="541"/>
        <v/>
      </c>
      <c r="GD75" s="102"/>
      <c r="GE75" s="102"/>
      <c r="GF75" s="104" t="str">
        <f t="shared" si="542"/>
        <v/>
      </c>
      <c r="GG75" s="102"/>
      <c r="GH75" s="104" t="str">
        <f t="shared" si="543"/>
        <v/>
      </c>
      <c r="GI75" s="104" t="str">
        <f t="shared" si="544"/>
        <v/>
      </c>
      <c r="GJ75" s="104" t="str">
        <f t="shared" si="545"/>
        <v/>
      </c>
      <c r="GK75" s="104" t="str">
        <f t="shared" si="546"/>
        <v/>
      </c>
      <c r="GL75" s="104" t="str">
        <f t="shared" si="547"/>
        <v/>
      </c>
      <c r="GM75" s="104" t="str">
        <f t="shared" si="548"/>
        <v/>
      </c>
      <c r="GN75" s="105" t="str">
        <f t="shared" si="549"/>
        <v/>
      </c>
      <c r="GO75" s="109" t="str">
        <f t="shared" si="550"/>
        <v/>
      </c>
      <c r="GP75" s="102"/>
      <c r="GQ75" s="102"/>
      <c r="GR75" s="104" t="str">
        <f t="shared" si="551"/>
        <v/>
      </c>
      <c r="GS75" s="102"/>
      <c r="GT75" s="104" t="str">
        <f t="shared" si="552"/>
        <v/>
      </c>
      <c r="GU75" s="102"/>
      <c r="GV75" s="102"/>
      <c r="GW75" s="104" t="str">
        <f t="shared" si="553"/>
        <v/>
      </c>
      <c r="GX75" s="102"/>
      <c r="GY75" s="104" t="str">
        <f t="shared" si="554"/>
        <v/>
      </c>
      <c r="GZ75" s="102"/>
      <c r="HA75" s="102"/>
      <c r="HB75" s="104" t="str">
        <f t="shared" si="555"/>
        <v/>
      </c>
      <c r="HC75" s="102"/>
      <c r="HD75" s="104" t="str">
        <f t="shared" si="556"/>
        <v/>
      </c>
      <c r="HE75" s="102"/>
      <c r="HF75" s="102"/>
      <c r="HG75" s="104" t="str">
        <f t="shared" si="557"/>
        <v/>
      </c>
      <c r="HH75" s="102"/>
      <c r="HI75" s="104" t="str">
        <f t="shared" si="558"/>
        <v/>
      </c>
      <c r="HJ75" s="102"/>
      <c r="HK75" s="102"/>
      <c r="HL75" s="104" t="str">
        <f t="shared" si="559"/>
        <v/>
      </c>
      <c r="HM75" s="102"/>
      <c r="HN75" s="104" t="str">
        <f t="shared" si="560"/>
        <v/>
      </c>
      <c r="HO75" s="104" t="str">
        <f t="shared" si="561"/>
        <v/>
      </c>
      <c r="HP75" s="104" t="str">
        <f t="shared" si="562"/>
        <v/>
      </c>
      <c r="HQ75" s="104" t="str">
        <f t="shared" si="563"/>
        <v/>
      </c>
      <c r="HR75" s="104" t="str">
        <f t="shared" si="564"/>
        <v/>
      </c>
      <c r="HS75" s="104" t="str">
        <f t="shared" si="565"/>
        <v/>
      </c>
      <c r="HT75" s="105" t="str">
        <f t="shared" si="566"/>
        <v/>
      </c>
      <c r="HU75" s="109" t="str">
        <f t="shared" si="567"/>
        <v/>
      </c>
      <c r="HV75" s="102"/>
      <c r="HW75" s="102"/>
      <c r="HX75" s="104" t="str">
        <f t="shared" si="568"/>
        <v/>
      </c>
      <c r="HY75" s="102"/>
      <c r="HZ75" s="104" t="str">
        <f t="shared" si="569"/>
        <v/>
      </c>
      <c r="IA75" s="102"/>
      <c r="IB75" s="102"/>
      <c r="IC75" s="104" t="str">
        <f t="shared" si="570"/>
        <v/>
      </c>
      <c r="ID75" s="102"/>
      <c r="IE75" s="104" t="str">
        <f t="shared" si="571"/>
        <v/>
      </c>
      <c r="IF75" s="102"/>
      <c r="IG75" s="102"/>
      <c r="IH75" s="104" t="str">
        <f t="shared" si="572"/>
        <v/>
      </c>
      <c r="II75" s="102"/>
      <c r="IJ75" s="104" t="str">
        <f t="shared" si="573"/>
        <v/>
      </c>
      <c r="IK75" s="102"/>
      <c r="IL75" s="102"/>
      <c r="IM75" s="104" t="str">
        <f t="shared" si="574"/>
        <v/>
      </c>
      <c r="IN75" s="102"/>
      <c r="IO75" s="104" t="str">
        <f t="shared" si="575"/>
        <v/>
      </c>
      <c r="IP75" s="102"/>
      <c r="IQ75" s="102"/>
      <c r="IR75" s="104" t="str">
        <f t="shared" si="576"/>
        <v/>
      </c>
      <c r="IS75" s="102"/>
      <c r="IT75" s="104" t="str">
        <f t="shared" si="577"/>
        <v/>
      </c>
      <c r="IU75" s="104" t="str">
        <f t="shared" si="578"/>
        <v/>
      </c>
      <c r="IV75" s="104" t="str">
        <f t="shared" si="579"/>
        <v/>
      </c>
      <c r="IW75" s="104" t="str">
        <f t="shared" si="580"/>
        <v/>
      </c>
      <c r="IX75" s="104" t="str">
        <f t="shared" si="581"/>
        <v/>
      </c>
      <c r="IY75" s="104" t="str">
        <f t="shared" si="582"/>
        <v/>
      </c>
      <c r="IZ75" s="105" t="str">
        <f t="shared" si="583"/>
        <v/>
      </c>
      <c r="JA75" s="109" t="str">
        <f t="shared" si="584"/>
        <v/>
      </c>
      <c r="JB75" s="102"/>
      <c r="JC75" s="102"/>
      <c r="JD75" s="104" t="str">
        <f t="shared" si="585"/>
        <v/>
      </c>
      <c r="JE75" s="102"/>
      <c r="JF75" s="104" t="str">
        <f t="shared" si="586"/>
        <v/>
      </c>
      <c r="JG75" s="102"/>
      <c r="JH75" s="102"/>
      <c r="JI75" s="104" t="str">
        <f t="shared" si="587"/>
        <v/>
      </c>
      <c r="JJ75" s="102"/>
      <c r="JK75" s="104" t="str">
        <f t="shared" si="588"/>
        <v/>
      </c>
      <c r="JL75" s="102"/>
      <c r="JM75" s="102"/>
      <c r="JN75" s="104" t="str">
        <f t="shared" si="589"/>
        <v/>
      </c>
      <c r="JO75" s="102"/>
      <c r="JP75" s="104" t="str">
        <f t="shared" si="590"/>
        <v/>
      </c>
      <c r="JQ75" s="102"/>
      <c r="JR75" s="102"/>
      <c r="JS75" s="104" t="str">
        <f t="shared" si="591"/>
        <v/>
      </c>
      <c r="JT75" s="102"/>
      <c r="JU75" s="104" t="str">
        <f t="shared" si="592"/>
        <v/>
      </c>
      <c r="JV75" s="102"/>
      <c r="JW75" s="102"/>
      <c r="JX75" s="104" t="str">
        <f t="shared" si="593"/>
        <v/>
      </c>
      <c r="JY75" s="102"/>
      <c r="JZ75" s="104" t="str">
        <f t="shared" si="594"/>
        <v/>
      </c>
      <c r="KA75" s="104" t="str">
        <f t="shared" si="595"/>
        <v/>
      </c>
      <c r="KB75" s="104" t="str">
        <f t="shared" si="596"/>
        <v/>
      </c>
      <c r="KC75" s="104" t="str">
        <f t="shared" si="597"/>
        <v/>
      </c>
      <c r="KD75" s="104" t="str">
        <f t="shared" si="598"/>
        <v/>
      </c>
      <c r="KE75" s="104" t="str">
        <f t="shared" si="599"/>
        <v/>
      </c>
      <c r="KF75" s="105" t="str">
        <f t="shared" si="600"/>
        <v/>
      </c>
      <c r="KG75" s="109" t="str">
        <f t="shared" si="601"/>
        <v/>
      </c>
      <c r="KH75" s="102"/>
      <c r="KI75" s="102"/>
      <c r="KJ75" s="104" t="str">
        <f t="shared" si="602"/>
        <v/>
      </c>
      <c r="KK75" s="102"/>
      <c r="KL75" s="104" t="str">
        <f t="shared" si="603"/>
        <v/>
      </c>
      <c r="KM75" s="102"/>
      <c r="KN75" s="102"/>
      <c r="KO75" s="104" t="str">
        <f t="shared" si="604"/>
        <v/>
      </c>
      <c r="KP75" s="102"/>
      <c r="KQ75" s="104" t="str">
        <f t="shared" si="605"/>
        <v/>
      </c>
      <c r="KR75" s="102"/>
      <c r="KS75" s="102"/>
      <c r="KT75" s="104" t="str">
        <f t="shared" si="606"/>
        <v/>
      </c>
      <c r="KU75" s="102"/>
      <c r="KV75" s="104" t="str">
        <f t="shared" si="607"/>
        <v/>
      </c>
      <c r="KW75" s="102"/>
      <c r="KX75" s="102"/>
      <c r="KY75" s="104" t="str">
        <f t="shared" si="608"/>
        <v/>
      </c>
      <c r="KZ75" s="102"/>
      <c r="LA75" s="104" t="str">
        <f t="shared" si="609"/>
        <v/>
      </c>
      <c r="LB75" s="102"/>
      <c r="LC75" s="102"/>
      <c r="LD75" s="104" t="str">
        <f t="shared" si="610"/>
        <v/>
      </c>
      <c r="LE75" s="102"/>
      <c r="LF75" s="104" t="str">
        <f t="shared" si="611"/>
        <v/>
      </c>
      <c r="LG75" s="104" t="str">
        <f t="shared" si="612"/>
        <v/>
      </c>
      <c r="LH75" s="104" t="str">
        <f t="shared" si="613"/>
        <v/>
      </c>
      <c r="LI75" s="104" t="str">
        <f t="shared" si="614"/>
        <v/>
      </c>
      <c r="LJ75" s="104" t="str">
        <f t="shared" si="615"/>
        <v/>
      </c>
      <c r="LK75" s="104" t="str">
        <f t="shared" si="616"/>
        <v/>
      </c>
      <c r="LL75" s="105" t="str">
        <f t="shared" si="617"/>
        <v/>
      </c>
      <c r="LM75" s="109" t="str">
        <f t="shared" si="618"/>
        <v/>
      </c>
      <c r="LN75" s="102"/>
      <c r="LO75" s="102"/>
      <c r="LP75" s="104" t="str">
        <f t="shared" si="619"/>
        <v/>
      </c>
      <c r="LQ75" s="102"/>
      <c r="LR75" s="104" t="str">
        <f t="shared" si="620"/>
        <v/>
      </c>
      <c r="LS75" s="102"/>
      <c r="LT75" s="102"/>
      <c r="LU75" s="104" t="str">
        <f t="shared" si="621"/>
        <v/>
      </c>
      <c r="LV75" s="102"/>
      <c r="LW75" s="104" t="str">
        <f t="shared" si="622"/>
        <v/>
      </c>
      <c r="LX75" s="102"/>
      <c r="LY75" s="102"/>
      <c r="LZ75" s="104" t="str">
        <f t="shared" si="623"/>
        <v/>
      </c>
      <c r="MA75" s="102"/>
      <c r="MB75" s="104" t="str">
        <f t="shared" si="624"/>
        <v/>
      </c>
      <c r="MC75" s="102"/>
      <c r="MD75" s="102"/>
      <c r="ME75" s="104" t="str">
        <f t="shared" si="625"/>
        <v/>
      </c>
      <c r="MF75" s="102"/>
      <c r="MG75" s="104" t="str">
        <f t="shared" si="626"/>
        <v/>
      </c>
      <c r="MH75" s="102"/>
      <c r="MI75" s="102"/>
      <c r="MJ75" s="104" t="str">
        <f t="shared" si="627"/>
        <v/>
      </c>
      <c r="MK75" s="102"/>
      <c r="ML75" s="104" t="str">
        <f t="shared" si="628"/>
        <v/>
      </c>
      <c r="MM75" s="104" t="str">
        <f t="shared" si="629"/>
        <v/>
      </c>
      <c r="MN75" s="104" t="str">
        <f t="shared" si="630"/>
        <v/>
      </c>
      <c r="MO75" s="104" t="str">
        <f t="shared" si="631"/>
        <v/>
      </c>
      <c r="MP75" s="104" t="str">
        <f t="shared" si="632"/>
        <v/>
      </c>
      <c r="MQ75" s="104" t="str">
        <f t="shared" si="633"/>
        <v/>
      </c>
      <c r="MR75" s="105" t="str">
        <f t="shared" si="634"/>
        <v/>
      </c>
      <c r="MS75" s="109" t="str">
        <f t="shared" si="635"/>
        <v/>
      </c>
      <c r="MT75" s="102"/>
      <c r="MU75" s="102"/>
      <c r="MV75" s="104" t="str">
        <f t="shared" si="636"/>
        <v/>
      </c>
      <c r="MW75" s="102"/>
      <c r="MX75" s="104" t="str">
        <f t="shared" si="637"/>
        <v/>
      </c>
      <c r="MY75" s="102"/>
      <c r="MZ75" s="102"/>
      <c r="NA75" s="104" t="str">
        <f t="shared" si="638"/>
        <v/>
      </c>
      <c r="NB75" s="102"/>
      <c r="NC75" s="104" t="str">
        <f t="shared" si="639"/>
        <v/>
      </c>
      <c r="ND75" s="102"/>
      <c r="NE75" s="102"/>
      <c r="NF75" s="104" t="str">
        <f t="shared" si="640"/>
        <v/>
      </c>
      <c r="NG75" s="102"/>
      <c r="NH75" s="104" t="str">
        <f t="shared" si="641"/>
        <v/>
      </c>
      <c r="NI75" s="102"/>
      <c r="NJ75" s="102"/>
      <c r="NK75" s="104" t="str">
        <f t="shared" si="642"/>
        <v/>
      </c>
      <c r="NL75" s="102"/>
      <c r="NM75" s="104" t="str">
        <f t="shared" si="643"/>
        <v/>
      </c>
      <c r="NN75" s="102"/>
      <c r="NO75" s="102"/>
      <c r="NP75" s="104" t="str">
        <f t="shared" si="644"/>
        <v/>
      </c>
      <c r="NQ75" s="102"/>
      <c r="NR75" s="104" t="str">
        <f t="shared" si="645"/>
        <v/>
      </c>
      <c r="NS75" s="104" t="str">
        <f t="shared" si="646"/>
        <v/>
      </c>
      <c r="NT75" s="104" t="str">
        <f t="shared" si="647"/>
        <v/>
      </c>
      <c r="NU75" s="104" t="str">
        <f t="shared" si="648"/>
        <v/>
      </c>
      <c r="NV75" s="104" t="str">
        <f t="shared" si="649"/>
        <v/>
      </c>
      <c r="NW75" s="104" t="str">
        <f t="shared" si="650"/>
        <v/>
      </c>
      <c r="NX75" s="105" t="str">
        <f t="shared" si="651"/>
        <v/>
      </c>
      <c r="NY75" s="109" t="str">
        <f t="shared" si="652"/>
        <v/>
      </c>
      <c r="OA75" s="104" t="str">
        <f t="shared" si="653"/>
        <v/>
      </c>
      <c r="OB75" s="104" t="str">
        <f t="shared" si="654"/>
        <v/>
      </c>
      <c r="OC75" s="104" t="str">
        <f t="shared" si="655"/>
        <v/>
      </c>
      <c r="OD75" s="104" t="str">
        <f t="shared" si="656"/>
        <v/>
      </c>
      <c r="OE75" s="104" t="str">
        <f t="shared" si="657"/>
        <v/>
      </c>
      <c r="OF75" s="104" t="str">
        <f t="shared" si="658"/>
        <v/>
      </c>
      <c r="OG75" s="104" t="str">
        <f t="shared" si="659"/>
        <v/>
      </c>
      <c r="OH75" s="104" t="str">
        <f t="shared" si="660"/>
        <v/>
      </c>
      <c r="OI75" s="104" t="str">
        <f t="shared" si="661"/>
        <v/>
      </c>
      <c r="OJ75" s="104" t="str">
        <f t="shared" si="662"/>
        <v/>
      </c>
      <c r="OK75" s="104" t="str">
        <f t="shared" si="663"/>
        <v/>
      </c>
      <c r="OL75" s="104" t="str">
        <f t="shared" si="664"/>
        <v/>
      </c>
      <c r="OM75" s="134"/>
      <c r="ON75" s="104" t="str">
        <f t="shared" si="665"/>
        <v/>
      </c>
      <c r="OO75" s="104" t="str">
        <f t="shared" si="666"/>
        <v/>
      </c>
      <c r="OP75" s="104" t="str">
        <f t="shared" si="667"/>
        <v/>
      </c>
      <c r="OQ75" s="104" t="str">
        <f t="shared" si="668"/>
        <v/>
      </c>
      <c r="OR75" s="105" t="str">
        <f t="shared" si="669"/>
        <v/>
      </c>
      <c r="OS75" s="105" t="str">
        <f t="shared" si="670"/>
        <v/>
      </c>
      <c r="OT75" s="134"/>
      <c r="OU75" s="109" t="str">
        <f t="shared" si="671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448"/>
        <v>57</v>
      </c>
      <c r="B76" s="195"/>
      <c r="C76" s="195"/>
      <c r="D76" s="195"/>
      <c r="E76" s="196"/>
      <c r="F76" s="102"/>
      <c r="G76" s="102"/>
      <c r="H76" s="104" t="str">
        <f t="shared" si="449"/>
        <v/>
      </c>
      <c r="I76" s="102"/>
      <c r="J76" s="104" t="str">
        <f t="shared" si="450"/>
        <v/>
      </c>
      <c r="K76" s="102"/>
      <c r="L76" s="102"/>
      <c r="M76" s="104" t="str">
        <f t="shared" si="451"/>
        <v/>
      </c>
      <c r="N76" s="102"/>
      <c r="O76" s="104" t="str">
        <f t="shared" si="452"/>
        <v/>
      </c>
      <c r="P76" s="102"/>
      <c r="Q76" s="102"/>
      <c r="R76" s="104" t="str">
        <f t="shared" si="453"/>
        <v/>
      </c>
      <c r="S76" s="102"/>
      <c r="T76" s="104" t="str">
        <f t="shared" si="454"/>
        <v/>
      </c>
      <c r="U76" s="102"/>
      <c r="V76" s="102"/>
      <c r="W76" s="104" t="str">
        <f t="shared" si="455"/>
        <v/>
      </c>
      <c r="X76" s="102"/>
      <c r="Y76" s="104" t="str">
        <f t="shared" si="456"/>
        <v/>
      </c>
      <c r="Z76" s="102"/>
      <c r="AA76" s="102"/>
      <c r="AB76" s="104" t="str">
        <f t="shared" si="457"/>
        <v/>
      </c>
      <c r="AC76" s="102"/>
      <c r="AD76" s="104" t="str">
        <f t="shared" si="458"/>
        <v/>
      </c>
      <c r="AE76" s="104" t="str">
        <f t="shared" si="459"/>
        <v/>
      </c>
      <c r="AF76" s="104" t="str">
        <f t="shared" si="460"/>
        <v/>
      </c>
      <c r="AG76" s="104" t="str">
        <f t="shared" si="461"/>
        <v/>
      </c>
      <c r="AH76" s="104" t="str">
        <f t="shared" si="462"/>
        <v/>
      </c>
      <c r="AI76" s="104" t="str">
        <f t="shared" si="463"/>
        <v/>
      </c>
      <c r="AJ76" s="105" t="str">
        <f t="shared" si="464"/>
        <v/>
      </c>
      <c r="AK76" s="109" t="str">
        <f t="shared" si="465"/>
        <v/>
      </c>
      <c r="AL76" s="102"/>
      <c r="AM76" s="102"/>
      <c r="AN76" s="104" t="str">
        <f t="shared" si="466"/>
        <v/>
      </c>
      <c r="AO76" s="102"/>
      <c r="AP76" s="104" t="str">
        <f t="shared" si="467"/>
        <v/>
      </c>
      <c r="AQ76" s="102"/>
      <c r="AR76" s="102"/>
      <c r="AS76" s="104" t="str">
        <f t="shared" si="468"/>
        <v/>
      </c>
      <c r="AT76" s="102"/>
      <c r="AU76" s="104" t="str">
        <f t="shared" si="469"/>
        <v/>
      </c>
      <c r="AV76" s="102"/>
      <c r="AW76" s="102"/>
      <c r="AX76" s="104" t="str">
        <f t="shared" si="470"/>
        <v/>
      </c>
      <c r="AY76" s="102"/>
      <c r="AZ76" s="104" t="str">
        <f t="shared" si="471"/>
        <v/>
      </c>
      <c r="BA76" s="102"/>
      <c r="BB76" s="102"/>
      <c r="BC76" s="104" t="str">
        <f t="shared" si="472"/>
        <v/>
      </c>
      <c r="BD76" s="102"/>
      <c r="BE76" s="104" t="str">
        <f t="shared" si="473"/>
        <v/>
      </c>
      <c r="BF76" s="102"/>
      <c r="BG76" s="102"/>
      <c r="BH76" s="104" t="str">
        <f t="shared" si="474"/>
        <v/>
      </c>
      <c r="BI76" s="102"/>
      <c r="BJ76" s="104" t="str">
        <f t="shared" si="475"/>
        <v/>
      </c>
      <c r="BK76" s="104" t="str">
        <f t="shared" si="476"/>
        <v/>
      </c>
      <c r="BL76" s="104" t="str">
        <f t="shared" si="477"/>
        <v/>
      </c>
      <c r="BM76" s="104" t="str">
        <f t="shared" si="478"/>
        <v/>
      </c>
      <c r="BN76" s="104" t="str">
        <f t="shared" si="479"/>
        <v/>
      </c>
      <c r="BO76" s="104" t="str">
        <f t="shared" si="480"/>
        <v/>
      </c>
      <c r="BP76" s="105" t="str">
        <f t="shared" si="481"/>
        <v/>
      </c>
      <c r="BQ76" s="109" t="str">
        <f t="shared" si="482"/>
        <v/>
      </c>
      <c r="BR76" s="102"/>
      <c r="BS76" s="102"/>
      <c r="BT76" s="104" t="str">
        <f t="shared" si="483"/>
        <v/>
      </c>
      <c r="BU76" s="102"/>
      <c r="BV76" s="104" t="str">
        <f t="shared" si="484"/>
        <v/>
      </c>
      <c r="BW76" s="102"/>
      <c r="BX76" s="102"/>
      <c r="BY76" s="104" t="str">
        <f t="shared" si="485"/>
        <v/>
      </c>
      <c r="BZ76" s="102"/>
      <c r="CA76" s="104" t="str">
        <f t="shared" si="486"/>
        <v/>
      </c>
      <c r="CB76" s="102"/>
      <c r="CC76" s="102"/>
      <c r="CD76" s="104" t="str">
        <f t="shared" si="487"/>
        <v/>
      </c>
      <c r="CE76" s="102"/>
      <c r="CF76" s="104" t="str">
        <f t="shared" si="488"/>
        <v/>
      </c>
      <c r="CG76" s="102"/>
      <c r="CH76" s="102"/>
      <c r="CI76" s="104" t="str">
        <f t="shared" si="489"/>
        <v/>
      </c>
      <c r="CJ76" s="102"/>
      <c r="CK76" s="104" t="str">
        <f t="shared" si="490"/>
        <v/>
      </c>
      <c r="CL76" s="102"/>
      <c r="CM76" s="102"/>
      <c r="CN76" s="104" t="str">
        <f t="shared" si="491"/>
        <v/>
      </c>
      <c r="CO76" s="102"/>
      <c r="CP76" s="104" t="str">
        <f t="shared" si="492"/>
        <v/>
      </c>
      <c r="CQ76" s="104" t="str">
        <f t="shared" si="493"/>
        <v/>
      </c>
      <c r="CR76" s="104" t="str">
        <f t="shared" si="494"/>
        <v/>
      </c>
      <c r="CS76" s="104" t="str">
        <f t="shared" si="495"/>
        <v/>
      </c>
      <c r="CT76" s="104" t="str">
        <f t="shared" si="496"/>
        <v/>
      </c>
      <c r="CU76" s="104" t="str">
        <f t="shared" si="497"/>
        <v/>
      </c>
      <c r="CV76" s="105" t="str">
        <f t="shared" si="498"/>
        <v/>
      </c>
      <c r="CW76" s="109" t="str">
        <f t="shared" si="499"/>
        <v/>
      </c>
      <c r="CX76" s="102"/>
      <c r="CY76" s="102"/>
      <c r="CZ76" s="104" t="str">
        <f t="shared" si="500"/>
        <v/>
      </c>
      <c r="DA76" s="102"/>
      <c r="DB76" s="104" t="str">
        <f t="shared" si="501"/>
        <v/>
      </c>
      <c r="DC76" s="102"/>
      <c r="DD76" s="102"/>
      <c r="DE76" s="104" t="str">
        <f t="shared" si="502"/>
        <v/>
      </c>
      <c r="DF76" s="102"/>
      <c r="DG76" s="104" t="str">
        <f t="shared" si="503"/>
        <v/>
      </c>
      <c r="DH76" s="102"/>
      <c r="DI76" s="102"/>
      <c r="DJ76" s="104" t="str">
        <f t="shared" si="504"/>
        <v/>
      </c>
      <c r="DK76" s="102"/>
      <c r="DL76" s="104" t="str">
        <f t="shared" si="505"/>
        <v/>
      </c>
      <c r="DM76" s="102"/>
      <c r="DN76" s="102"/>
      <c r="DO76" s="104" t="str">
        <f t="shared" si="506"/>
        <v/>
      </c>
      <c r="DP76" s="102"/>
      <c r="DQ76" s="104" t="str">
        <f t="shared" si="507"/>
        <v/>
      </c>
      <c r="DR76" s="102"/>
      <c r="DS76" s="102"/>
      <c r="DT76" s="104" t="str">
        <f t="shared" si="508"/>
        <v/>
      </c>
      <c r="DU76" s="102"/>
      <c r="DV76" s="104" t="str">
        <f t="shared" si="509"/>
        <v/>
      </c>
      <c r="DW76" s="104" t="str">
        <f t="shared" si="510"/>
        <v/>
      </c>
      <c r="DX76" s="104" t="str">
        <f t="shared" si="511"/>
        <v/>
      </c>
      <c r="DY76" s="104" t="str">
        <f t="shared" si="512"/>
        <v/>
      </c>
      <c r="DZ76" s="104" t="str">
        <f t="shared" si="513"/>
        <v/>
      </c>
      <c r="EA76" s="104" t="str">
        <f t="shared" si="514"/>
        <v/>
      </c>
      <c r="EB76" s="105" t="str">
        <f t="shared" si="515"/>
        <v/>
      </c>
      <c r="EC76" s="109" t="str">
        <f t="shared" si="516"/>
        <v/>
      </c>
      <c r="ED76" s="102"/>
      <c r="EE76" s="102"/>
      <c r="EF76" s="104" t="str">
        <f t="shared" si="517"/>
        <v/>
      </c>
      <c r="EG76" s="102"/>
      <c r="EH76" s="104" t="str">
        <f t="shared" si="518"/>
        <v/>
      </c>
      <c r="EI76" s="102"/>
      <c r="EJ76" s="102"/>
      <c r="EK76" s="104" t="str">
        <f t="shared" si="519"/>
        <v/>
      </c>
      <c r="EL76" s="102"/>
      <c r="EM76" s="104" t="str">
        <f t="shared" si="520"/>
        <v/>
      </c>
      <c r="EN76" s="102"/>
      <c r="EO76" s="102"/>
      <c r="EP76" s="104" t="str">
        <f t="shared" si="521"/>
        <v/>
      </c>
      <c r="EQ76" s="102"/>
      <c r="ER76" s="104" t="str">
        <f t="shared" si="522"/>
        <v/>
      </c>
      <c r="ES76" s="102"/>
      <c r="ET76" s="102"/>
      <c r="EU76" s="104" t="str">
        <f t="shared" si="523"/>
        <v/>
      </c>
      <c r="EV76" s="102"/>
      <c r="EW76" s="104" t="str">
        <f t="shared" si="524"/>
        <v/>
      </c>
      <c r="EX76" s="102"/>
      <c r="EY76" s="102"/>
      <c r="EZ76" s="104" t="str">
        <f t="shared" si="525"/>
        <v/>
      </c>
      <c r="FA76" s="102"/>
      <c r="FB76" s="104" t="str">
        <f t="shared" si="526"/>
        <v/>
      </c>
      <c r="FC76" s="104" t="str">
        <f t="shared" si="527"/>
        <v/>
      </c>
      <c r="FD76" s="104" t="str">
        <f t="shared" si="528"/>
        <v/>
      </c>
      <c r="FE76" s="104" t="str">
        <f t="shared" si="529"/>
        <v/>
      </c>
      <c r="FF76" s="104" t="str">
        <f t="shared" si="530"/>
        <v/>
      </c>
      <c r="FG76" s="104" t="str">
        <f t="shared" si="531"/>
        <v/>
      </c>
      <c r="FH76" s="105" t="str">
        <f t="shared" si="532"/>
        <v/>
      </c>
      <c r="FI76" s="109" t="str">
        <f t="shared" si="533"/>
        <v/>
      </c>
      <c r="FJ76" s="102"/>
      <c r="FK76" s="102"/>
      <c r="FL76" s="104" t="str">
        <f t="shared" si="534"/>
        <v/>
      </c>
      <c r="FM76" s="102"/>
      <c r="FN76" s="104" t="str">
        <f t="shared" si="535"/>
        <v/>
      </c>
      <c r="FO76" s="102"/>
      <c r="FP76" s="102"/>
      <c r="FQ76" s="104" t="str">
        <f t="shared" si="536"/>
        <v/>
      </c>
      <c r="FR76" s="102"/>
      <c r="FS76" s="104" t="str">
        <f t="shared" si="537"/>
        <v/>
      </c>
      <c r="FT76" s="102"/>
      <c r="FU76" s="102"/>
      <c r="FV76" s="104" t="str">
        <f t="shared" si="538"/>
        <v/>
      </c>
      <c r="FW76" s="102"/>
      <c r="FX76" s="104" t="str">
        <f t="shared" si="539"/>
        <v/>
      </c>
      <c r="FY76" s="102"/>
      <c r="FZ76" s="102"/>
      <c r="GA76" s="104" t="str">
        <f t="shared" si="540"/>
        <v/>
      </c>
      <c r="GB76" s="102"/>
      <c r="GC76" s="104" t="str">
        <f t="shared" si="541"/>
        <v/>
      </c>
      <c r="GD76" s="102"/>
      <c r="GE76" s="102"/>
      <c r="GF76" s="104" t="str">
        <f t="shared" si="542"/>
        <v/>
      </c>
      <c r="GG76" s="102"/>
      <c r="GH76" s="104" t="str">
        <f t="shared" si="543"/>
        <v/>
      </c>
      <c r="GI76" s="104" t="str">
        <f t="shared" si="544"/>
        <v/>
      </c>
      <c r="GJ76" s="104" t="str">
        <f t="shared" si="545"/>
        <v/>
      </c>
      <c r="GK76" s="104" t="str">
        <f t="shared" si="546"/>
        <v/>
      </c>
      <c r="GL76" s="104" t="str">
        <f t="shared" si="547"/>
        <v/>
      </c>
      <c r="GM76" s="104" t="str">
        <f t="shared" si="548"/>
        <v/>
      </c>
      <c r="GN76" s="105" t="str">
        <f t="shared" si="549"/>
        <v/>
      </c>
      <c r="GO76" s="109" t="str">
        <f t="shared" si="550"/>
        <v/>
      </c>
      <c r="GP76" s="102"/>
      <c r="GQ76" s="102"/>
      <c r="GR76" s="104" t="str">
        <f t="shared" si="551"/>
        <v/>
      </c>
      <c r="GS76" s="102"/>
      <c r="GT76" s="104" t="str">
        <f t="shared" si="552"/>
        <v/>
      </c>
      <c r="GU76" s="102"/>
      <c r="GV76" s="102"/>
      <c r="GW76" s="104" t="str">
        <f t="shared" si="553"/>
        <v/>
      </c>
      <c r="GX76" s="102"/>
      <c r="GY76" s="104" t="str">
        <f t="shared" si="554"/>
        <v/>
      </c>
      <c r="GZ76" s="102"/>
      <c r="HA76" s="102"/>
      <c r="HB76" s="104" t="str">
        <f t="shared" si="555"/>
        <v/>
      </c>
      <c r="HC76" s="102"/>
      <c r="HD76" s="104" t="str">
        <f t="shared" si="556"/>
        <v/>
      </c>
      <c r="HE76" s="102"/>
      <c r="HF76" s="102"/>
      <c r="HG76" s="104" t="str">
        <f t="shared" si="557"/>
        <v/>
      </c>
      <c r="HH76" s="102"/>
      <c r="HI76" s="104" t="str">
        <f t="shared" si="558"/>
        <v/>
      </c>
      <c r="HJ76" s="102"/>
      <c r="HK76" s="102"/>
      <c r="HL76" s="104" t="str">
        <f t="shared" si="559"/>
        <v/>
      </c>
      <c r="HM76" s="102"/>
      <c r="HN76" s="104" t="str">
        <f t="shared" si="560"/>
        <v/>
      </c>
      <c r="HO76" s="104" t="str">
        <f t="shared" si="561"/>
        <v/>
      </c>
      <c r="HP76" s="104" t="str">
        <f t="shared" si="562"/>
        <v/>
      </c>
      <c r="HQ76" s="104" t="str">
        <f t="shared" si="563"/>
        <v/>
      </c>
      <c r="HR76" s="104" t="str">
        <f t="shared" si="564"/>
        <v/>
      </c>
      <c r="HS76" s="104" t="str">
        <f t="shared" si="565"/>
        <v/>
      </c>
      <c r="HT76" s="105" t="str">
        <f t="shared" si="566"/>
        <v/>
      </c>
      <c r="HU76" s="109" t="str">
        <f t="shared" si="567"/>
        <v/>
      </c>
      <c r="HV76" s="102"/>
      <c r="HW76" s="102"/>
      <c r="HX76" s="104" t="str">
        <f t="shared" si="568"/>
        <v/>
      </c>
      <c r="HY76" s="102"/>
      <c r="HZ76" s="104" t="str">
        <f t="shared" si="569"/>
        <v/>
      </c>
      <c r="IA76" s="102"/>
      <c r="IB76" s="102"/>
      <c r="IC76" s="104" t="str">
        <f t="shared" si="570"/>
        <v/>
      </c>
      <c r="ID76" s="102"/>
      <c r="IE76" s="104" t="str">
        <f t="shared" si="571"/>
        <v/>
      </c>
      <c r="IF76" s="102"/>
      <c r="IG76" s="102"/>
      <c r="IH76" s="104" t="str">
        <f t="shared" si="572"/>
        <v/>
      </c>
      <c r="II76" s="102"/>
      <c r="IJ76" s="104" t="str">
        <f t="shared" si="573"/>
        <v/>
      </c>
      <c r="IK76" s="102"/>
      <c r="IL76" s="102"/>
      <c r="IM76" s="104" t="str">
        <f t="shared" si="574"/>
        <v/>
      </c>
      <c r="IN76" s="102"/>
      <c r="IO76" s="104" t="str">
        <f t="shared" si="575"/>
        <v/>
      </c>
      <c r="IP76" s="102"/>
      <c r="IQ76" s="102"/>
      <c r="IR76" s="104" t="str">
        <f t="shared" si="576"/>
        <v/>
      </c>
      <c r="IS76" s="102"/>
      <c r="IT76" s="104" t="str">
        <f t="shared" si="577"/>
        <v/>
      </c>
      <c r="IU76" s="104" t="str">
        <f t="shared" si="578"/>
        <v/>
      </c>
      <c r="IV76" s="104" t="str">
        <f t="shared" si="579"/>
        <v/>
      </c>
      <c r="IW76" s="104" t="str">
        <f t="shared" si="580"/>
        <v/>
      </c>
      <c r="IX76" s="104" t="str">
        <f t="shared" si="581"/>
        <v/>
      </c>
      <c r="IY76" s="104" t="str">
        <f t="shared" si="582"/>
        <v/>
      </c>
      <c r="IZ76" s="105" t="str">
        <f t="shared" si="583"/>
        <v/>
      </c>
      <c r="JA76" s="109" t="str">
        <f t="shared" si="584"/>
        <v/>
      </c>
      <c r="JB76" s="102"/>
      <c r="JC76" s="102"/>
      <c r="JD76" s="104" t="str">
        <f t="shared" si="585"/>
        <v/>
      </c>
      <c r="JE76" s="102"/>
      <c r="JF76" s="104" t="str">
        <f t="shared" si="586"/>
        <v/>
      </c>
      <c r="JG76" s="102"/>
      <c r="JH76" s="102"/>
      <c r="JI76" s="104" t="str">
        <f t="shared" si="587"/>
        <v/>
      </c>
      <c r="JJ76" s="102"/>
      <c r="JK76" s="104" t="str">
        <f t="shared" si="588"/>
        <v/>
      </c>
      <c r="JL76" s="102"/>
      <c r="JM76" s="102"/>
      <c r="JN76" s="104" t="str">
        <f t="shared" si="589"/>
        <v/>
      </c>
      <c r="JO76" s="102"/>
      <c r="JP76" s="104" t="str">
        <f t="shared" si="590"/>
        <v/>
      </c>
      <c r="JQ76" s="102"/>
      <c r="JR76" s="102"/>
      <c r="JS76" s="104" t="str">
        <f t="shared" si="591"/>
        <v/>
      </c>
      <c r="JT76" s="102"/>
      <c r="JU76" s="104" t="str">
        <f t="shared" si="592"/>
        <v/>
      </c>
      <c r="JV76" s="102"/>
      <c r="JW76" s="102"/>
      <c r="JX76" s="104" t="str">
        <f t="shared" si="593"/>
        <v/>
      </c>
      <c r="JY76" s="102"/>
      <c r="JZ76" s="104" t="str">
        <f t="shared" si="594"/>
        <v/>
      </c>
      <c r="KA76" s="104" t="str">
        <f t="shared" si="595"/>
        <v/>
      </c>
      <c r="KB76" s="104" t="str">
        <f t="shared" si="596"/>
        <v/>
      </c>
      <c r="KC76" s="104" t="str">
        <f t="shared" si="597"/>
        <v/>
      </c>
      <c r="KD76" s="104" t="str">
        <f t="shared" si="598"/>
        <v/>
      </c>
      <c r="KE76" s="104" t="str">
        <f t="shared" si="599"/>
        <v/>
      </c>
      <c r="KF76" s="105" t="str">
        <f t="shared" si="600"/>
        <v/>
      </c>
      <c r="KG76" s="109" t="str">
        <f t="shared" si="601"/>
        <v/>
      </c>
      <c r="KH76" s="102"/>
      <c r="KI76" s="102"/>
      <c r="KJ76" s="104" t="str">
        <f t="shared" si="602"/>
        <v/>
      </c>
      <c r="KK76" s="102"/>
      <c r="KL76" s="104" t="str">
        <f t="shared" si="603"/>
        <v/>
      </c>
      <c r="KM76" s="102"/>
      <c r="KN76" s="102"/>
      <c r="KO76" s="104" t="str">
        <f t="shared" si="604"/>
        <v/>
      </c>
      <c r="KP76" s="102"/>
      <c r="KQ76" s="104" t="str">
        <f t="shared" si="605"/>
        <v/>
      </c>
      <c r="KR76" s="102"/>
      <c r="KS76" s="102"/>
      <c r="KT76" s="104" t="str">
        <f t="shared" si="606"/>
        <v/>
      </c>
      <c r="KU76" s="102"/>
      <c r="KV76" s="104" t="str">
        <f t="shared" si="607"/>
        <v/>
      </c>
      <c r="KW76" s="102"/>
      <c r="KX76" s="102"/>
      <c r="KY76" s="104" t="str">
        <f t="shared" si="608"/>
        <v/>
      </c>
      <c r="KZ76" s="102"/>
      <c r="LA76" s="104" t="str">
        <f t="shared" si="609"/>
        <v/>
      </c>
      <c r="LB76" s="102"/>
      <c r="LC76" s="102"/>
      <c r="LD76" s="104" t="str">
        <f t="shared" si="610"/>
        <v/>
      </c>
      <c r="LE76" s="102"/>
      <c r="LF76" s="104" t="str">
        <f t="shared" si="611"/>
        <v/>
      </c>
      <c r="LG76" s="104" t="str">
        <f t="shared" si="612"/>
        <v/>
      </c>
      <c r="LH76" s="104" t="str">
        <f t="shared" si="613"/>
        <v/>
      </c>
      <c r="LI76" s="104" t="str">
        <f t="shared" si="614"/>
        <v/>
      </c>
      <c r="LJ76" s="104" t="str">
        <f t="shared" si="615"/>
        <v/>
      </c>
      <c r="LK76" s="104" t="str">
        <f t="shared" si="616"/>
        <v/>
      </c>
      <c r="LL76" s="105" t="str">
        <f t="shared" si="617"/>
        <v/>
      </c>
      <c r="LM76" s="109" t="str">
        <f t="shared" si="618"/>
        <v/>
      </c>
      <c r="LN76" s="102"/>
      <c r="LO76" s="102"/>
      <c r="LP76" s="104" t="str">
        <f t="shared" si="619"/>
        <v/>
      </c>
      <c r="LQ76" s="102"/>
      <c r="LR76" s="104" t="str">
        <f t="shared" si="620"/>
        <v/>
      </c>
      <c r="LS76" s="102"/>
      <c r="LT76" s="102"/>
      <c r="LU76" s="104" t="str">
        <f t="shared" si="621"/>
        <v/>
      </c>
      <c r="LV76" s="102"/>
      <c r="LW76" s="104" t="str">
        <f t="shared" si="622"/>
        <v/>
      </c>
      <c r="LX76" s="102"/>
      <c r="LY76" s="102"/>
      <c r="LZ76" s="104" t="str">
        <f t="shared" si="623"/>
        <v/>
      </c>
      <c r="MA76" s="102"/>
      <c r="MB76" s="104" t="str">
        <f t="shared" si="624"/>
        <v/>
      </c>
      <c r="MC76" s="102"/>
      <c r="MD76" s="102"/>
      <c r="ME76" s="104" t="str">
        <f t="shared" si="625"/>
        <v/>
      </c>
      <c r="MF76" s="102"/>
      <c r="MG76" s="104" t="str">
        <f t="shared" si="626"/>
        <v/>
      </c>
      <c r="MH76" s="102"/>
      <c r="MI76" s="102"/>
      <c r="MJ76" s="104" t="str">
        <f t="shared" si="627"/>
        <v/>
      </c>
      <c r="MK76" s="102"/>
      <c r="ML76" s="104" t="str">
        <f t="shared" si="628"/>
        <v/>
      </c>
      <c r="MM76" s="104" t="str">
        <f t="shared" si="629"/>
        <v/>
      </c>
      <c r="MN76" s="104" t="str">
        <f t="shared" si="630"/>
        <v/>
      </c>
      <c r="MO76" s="104" t="str">
        <f t="shared" si="631"/>
        <v/>
      </c>
      <c r="MP76" s="104" t="str">
        <f t="shared" si="632"/>
        <v/>
      </c>
      <c r="MQ76" s="104" t="str">
        <f t="shared" si="633"/>
        <v/>
      </c>
      <c r="MR76" s="105" t="str">
        <f t="shared" si="634"/>
        <v/>
      </c>
      <c r="MS76" s="109" t="str">
        <f t="shared" si="635"/>
        <v/>
      </c>
      <c r="MT76" s="102"/>
      <c r="MU76" s="102"/>
      <c r="MV76" s="104" t="str">
        <f t="shared" si="636"/>
        <v/>
      </c>
      <c r="MW76" s="102"/>
      <c r="MX76" s="104" t="str">
        <f t="shared" si="637"/>
        <v/>
      </c>
      <c r="MY76" s="102"/>
      <c r="MZ76" s="102"/>
      <c r="NA76" s="104" t="str">
        <f t="shared" si="638"/>
        <v/>
      </c>
      <c r="NB76" s="102"/>
      <c r="NC76" s="104" t="str">
        <f t="shared" si="639"/>
        <v/>
      </c>
      <c r="ND76" s="102"/>
      <c r="NE76" s="102"/>
      <c r="NF76" s="104" t="str">
        <f t="shared" si="640"/>
        <v/>
      </c>
      <c r="NG76" s="102"/>
      <c r="NH76" s="104" t="str">
        <f t="shared" si="641"/>
        <v/>
      </c>
      <c r="NI76" s="102"/>
      <c r="NJ76" s="102"/>
      <c r="NK76" s="104" t="str">
        <f t="shared" si="642"/>
        <v/>
      </c>
      <c r="NL76" s="102"/>
      <c r="NM76" s="104" t="str">
        <f t="shared" si="643"/>
        <v/>
      </c>
      <c r="NN76" s="102"/>
      <c r="NO76" s="102"/>
      <c r="NP76" s="104" t="str">
        <f t="shared" si="644"/>
        <v/>
      </c>
      <c r="NQ76" s="102"/>
      <c r="NR76" s="104" t="str">
        <f t="shared" si="645"/>
        <v/>
      </c>
      <c r="NS76" s="104" t="str">
        <f t="shared" si="646"/>
        <v/>
      </c>
      <c r="NT76" s="104" t="str">
        <f t="shared" si="647"/>
        <v/>
      </c>
      <c r="NU76" s="104" t="str">
        <f t="shared" si="648"/>
        <v/>
      </c>
      <c r="NV76" s="104" t="str">
        <f t="shared" si="649"/>
        <v/>
      </c>
      <c r="NW76" s="104" t="str">
        <f t="shared" si="650"/>
        <v/>
      </c>
      <c r="NX76" s="105" t="str">
        <f t="shared" si="651"/>
        <v/>
      </c>
      <c r="NY76" s="109" t="str">
        <f t="shared" si="652"/>
        <v/>
      </c>
      <c r="OA76" s="104" t="str">
        <f t="shared" si="653"/>
        <v/>
      </c>
      <c r="OB76" s="104" t="str">
        <f t="shared" si="654"/>
        <v/>
      </c>
      <c r="OC76" s="104" t="str">
        <f t="shared" si="655"/>
        <v/>
      </c>
      <c r="OD76" s="104" t="str">
        <f t="shared" si="656"/>
        <v/>
      </c>
      <c r="OE76" s="104" t="str">
        <f t="shared" si="657"/>
        <v/>
      </c>
      <c r="OF76" s="104" t="str">
        <f t="shared" si="658"/>
        <v/>
      </c>
      <c r="OG76" s="104" t="str">
        <f t="shared" si="659"/>
        <v/>
      </c>
      <c r="OH76" s="104" t="str">
        <f t="shared" si="660"/>
        <v/>
      </c>
      <c r="OI76" s="104" t="str">
        <f t="shared" si="661"/>
        <v/>
      </c>
      <c r="OJ76" s="104" t="str">
        <f t="shared" si="662"/>
        <v/>
      </c>
      <c r="OK76" s="104" t="str">
        <f t="shared" si="663"/>
        <v/>
      </c>
      <c r="OL76" s="104" t="str">
        <f t="shared" si="664"/>
        <v/>
      </c>
      <c r="OM76" s="134"/>
      <c r="ON76" s="104" t="str">
        <f t="shared" si="665"/>
        <v/>
      </c>
      <c r="OO76" s="104" t="str">
        <f t="shared" si="666"/>
        <v/>
      </c>
      <c r="OP76" s="104" t="str">
        <f t="shared" si="667"/>
        <v/>
      </c>
      <c r="OQ76" s="104" t="str">
        <f t="shared" si="668"/>
        <v/>
      </c>
      <c r="OR76" s="105" t="str">
        <f t="shared" si="669"/>
        <v/>
      </c>
      <c r="OS76" s="105" t="str">
        <f t="shared" si="670"/>
        <v/>
      </c>
      <c r="OT76" s="134"/>
      <c r="OU76" s="109" t="str">
        <f t="shared" si="671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448"/>
        <v>58</v>
      </c>
      <c r="B77" s="195"/>
      <c r="C77" s="195"/>
      <c r="D77" s="195"/>
      <c r="E77" s="196"/>
      <c r="F77" s="102"/>
      <c r="G77" s="102"/>
      <c r="H77" s="104" t="str">
        <f t="shared" si="449"/>
        <v/>
      </c>
      <c r="I77" s="102"/>
      <c r="J77" s="104" t="str">
        <f t="shared" si="450"/>
        <v/>
      </c>
      <c r="K77" s="102"/>
      <c r="L77" s="102"/>
      <c r="M77" s="104" t="str">
        <f t="shared" si="451"/>
        <v/>
      </c>
      <c r="N77" s="102"/>
      <c r="O77" s="104" t="str">
        <f t="shared" si="452"/>
        <v/>
      </c>
      <c r="P77" s="102"/>
      <c r="Q77" s="102"/>
      <c r="R77" s="104" t="str">
        <f t="shared" si="453"/>
        <v/>
      </c>
      <c r="S77" s="102"/>
      <c r="T77" s="104" t="str">
        <f t="shared" si="454"/>
        <v/>
      </c>
      <c r="U77" s="102"/>
      <c r="V77" s="102"/>
      <c r="W77" s="104" t="str">
        <f t="shared" si="455"/>
        <v/>
      </c>
      <c r="X77" s="102"/>
      <c r="Y77" s="104" t="str">
        <f t="shared" si="456"/>
        <v/>
      </c>
      <c r="Z77" s="102"/>
      <c r="AA77" s="102"/>
      <c r="AB77" s="104" t="str">
        <f t="shared" si="457"/>
        <v/>
      </c>
      <c r="AC77" s="102"/>
      <c r="AD77" s="104" t="str">
        <f t="shared" si="458"/>
        <v/>
      </c>
      <c r="AE77" s="104" t="str">
        <f t="shared" si="459"/>
        <v/>
      </c>
      <c r="AF77" s="104" t="str">
        <f t="shared" si="460"/>
        <v/>
      </c>
      <c r="AG77" s="104" t="str">
        <f t="shared" si="461"/>
        <v/>
      </c>
      <c r="AH77" s="104" t="str">
        <f t="shared" si="462"/>
        <v/>
      </c>
      <c r="AI77" s="104" t="str">
        <f t="shared" si="463"/>
        <v/>
      </c>
      <c r="AJ77" s="105" t="str">
        <f t="shared" si="464"/>
        <v/>
      </c>
      <c r="AK77" s="109" t="str">
        <f t="shared" si="465"/>
        <v/>
      </c>
      <c r="AL77" s="102"/>
      <c r="AM77" s="102"/>
      <c r="AN77" s="104" t="str">
        <f t="shared" si="466"/>
        <v/>
      </c>
      <c r="AO77" s="102"/>
      <c r="AP77" s="104" t="str">
        <f t="shared" si="467"/>
        <v/>
      </c>
      <c r="AQ77" s="102"/>
      <c r="AR77" s="102"/>
      <c r="AS77" s="104" t="str">
        <f t="shared" si="468"/>
        <v/>
      </c>
      <c r="AT77" s="102"/>
      <c r="AU77" s="104" t="str">
        <f t="shared" si="469"/>
        <v/>
      </c>
      <c r="AV77" s="102"/>
      <c r="AW77" s="102"/>
      <c r="AX77" s="104" t="str">
        <f t="shared" si="470"/>
        <v/>
      </c>
      <c r="AY77" s="102"/>
      <c r="AZ77" s="104" t="str">
        <f t="shared" si="471"/>
        <v/>
      </c>
      <c r="BA77" s="102"/>
      <c r="BB77" s="102"/>
      <c r="BC77" s="104" t="str">
        <f t="shared" si="472"/>
        <v/>
      </c>
      <c r="BD77" s="102"/>
      <c r="BE77" s="104" t="str">
        <f t="shared" si="473"/>
        <v/>
      </c>
      <c r="BF77" s="102"/>
      <c r="BG77" s="102"/>
      <c r="BH77" s="104" t="str">
        <f t="shared" si="474"/>
        <v/>
      </c>
      <c r="BI77" s="102"/>
      <c r="BJ77" s="104" t="str">
        <f t="shared" si="475"/>
        <v/>
      </c>
      <c r="BK77" s="104" t="str">
        <f t="shared" si="476"/>
        <v/>
      </c>
      <c r="BL77" s="104" t="str">
        <f t="shared" si="477"/>
        <v/>
      </c>
      <c r="BM77" s="104" t="str">
        <f t="shared" si="478"/>
        <v/>
      </c>
      <c r="BN77" s="104" t="str">
        <f t="shared" si="479"/>
        <v/>
      </c>
      <c r="BO77" s="104" t="str">
        <f t="shared" si="480"/>
        <v/>
      </c>
      <c r="BP77" s="105" t="str">
        <f t="shared" si="481"/>
        <v/>
      </c>
      <c r="BQ77" s="109" t="str">
        <f t="shared" si="482"/>
        <v/>
      </c>
      <c r="BR77" s="102"/>
      <c r="BS77" s="102"/>
      <c r="BT77" s="104" t="str">
        <f t="shared" si="483"/>
        <v/>
      </c>
      <c r="BU77" s="102"/>
      <c r="BV77" s="104" t="str">
        <f t="shared" si="484"/>
        <v/>
      </c>
      <c r="BW77" s="102"/>
      <c r="BX77" s="102"/>
      <c r="BY77" s="104" t="str">
        <f t="shared" si="485"/>
        <v/>
      </c>
      <c r="BZ77" s="102"/>
      <c r="CA77" s="104" t="str">
        <f t="shared" si="486"/>
        <v/>
      </c>
      <c r="CB77" s="102"/>
      <c r="CC77" s="102"/>
      <c r="CD77" s="104" t="str">
        <f t="shared" si="487"/>
        <v/>
      </c>
      <c r="CE77" s="102"/>
      <c r="CF77" s="104" t="str">
        <f t="shared" si="488"/>
        <v/>
      </c>
      <c r="CG77" s="102"/>
      <c r="CH77" s="102"/>
      <c r="CI77" s="104" t="str">
        <f t="shared" si="489"/>
        <v/>
      </c>
      <c r="CJ77" s="102"/>
      <c r="CK77" s="104" t="str">
        <f t="shared" si="490"/>
        <v/>
      </c>
      <c r="CL77" s="102"/>
      <c r="CM77" s="102"/>
      <c r="CN77" s="104" t="str">
        <f t="shared" si="491"/>
        <v/>
      </c>
      <c r="CO77" s="102"/>
      <c r="CP77" s="104" t="str">
        <f t="shared" si="492"/>
        <v/>
      </c>
      <c r="CQ77" s="104" t="str">
        <f t="shared" si="493"/>
        <v/>
      </c>
      <c r="CR77" s="104" t="str">
        <f t="shared" si="494"/>
        <v/>
      </c>
      <c r="CS77" s="104" t="str">
        <f t="shared" si="495"/>
        <v/>
      </c>
      <c r="CT77" s="104" t="str">
        <f t="shared" si="496"/>
        <v/>
      </c>
      <c r="CU77" s="104" t="str">
        <f t="shared" si="497"/>
        <v/>
      </c>
      <c r="CV77" s="105" t="str">
        <f t="shared" si="498"/>
        <v/>
      </c>
      <c r="CW77" s="109" t="str">
        <f t="shared" si="499"/>
        <v/>
      </c>
      <c r="CX77" s="102"/>
      <c r="CY77" s="102"/>
      <c r="CZ77" s="104" t="str">
        <f t="shared" si="500"/>
        <v/>
      </c>
      <c r="DA77" s="102"/>
      <c r="DB77" s="104" t="str">
        <f t="shared" si="501"/>
        <v/>
      </c>
      <c r="DC77" s="102"/>
      <c r="DD77" s="102"/>
      <c r="DE77" s="104" t="str">
        <f t="shared" si="502"/>
        <v/>
      </c>
      <c r="DF77" s="102"/>
      <c r="DG77" s="104" t="str">
        <f t="shared" si="503"/>
        <v/>
      </c>
      <c r="DH77" s="102"/>
      <c r="DI77" s="102"/>
      <c r="DJ77" s="104" t="str">
        <f t="shared" si="504"/>
        <v/>
      </c>
      <c r="DK77" s="102"/>
      <c r="DL77" s="104" t="str">
        <f t="shared" si="505"/>
        <v/>
      </c>
      <c r="DM77" s="102"/>
      <c r="DN77" s="102"/>
      <c r="DO77" s="104" t="str">
        <f t="shared" si="506"/>
        <v/>
      </c>
      <c r="DP77" s="102"/>
      <c r="DQ77" s="104" t="str">
        <f t="shared" si="507"/>
        <v/>
      </c>
      <c r="DR77" s="102"/>
      <c r="DS77" s="102"/>
      <c r="DT77" s="104" t="str">
        <f t="shared" si="508"/>
        <v/>
      </c>
      <c r="DU77" s="102"/>
      <c r="DV77" s="104" t="str">
        <f t="shared" si="509"/>
        <v/>
      </c>
      <c r="DW77" s="104" t="str">
        <f t="shared" si="510"/>
        <v/>
      </c>
      <c r="DX77" s="104" t="str">
        <f t="shared" si="511"/>
        <v/>
      </c>
      <c r="DY77" s="104" t="str">
        <f t="shared" si="512"/>
        <v/>
      </c>
      <c r="DZ77" s="104" t="str">
        <f t="shared" si="513"/>
        <v/>
      </c>
      <c r="EA77" s="104" t="str">
        <f t="shared" si="514"/>
        <v/>
      </c>
      <c r="EB77" s="105" t="str">
        <f t="shared" si="515"/>
        <v/>
      </c>
      <c r="EC77" s="109" t="str">
        <f t="shared" si="516"/>
        <v/>
      </c>
      <c r="ED77" s="102"/>
      <c r="EE77" s="102"/>
      <c r="EF77" s="104" t="str">
        <f t="shared" si="517"/>
        <v/>
      </c>
      <c r="EG77" s="102"/>
      <c r="EH77" s="104" t="str">
        <f t="shared" si="518"/>
        <v/>
      </c>
      <c r="EI77" s="102"/>
      <c r="EJ77" s="102"/>
      <c r="EK77" s="104" t="str">
        <f t="shared" si="519"/>
        <v/>
      </c>
      <c r="EL77" s="102"/>
      <c r="EM77" s="104" t="str">
        <f t="shared" si="520"/>
        <v/>
      </c>
      <c r="EN77" s="102"/>
      <c r="EO77" s="102"/>
      <c r="EP77" s="104" t="str">
        <f t="shared" si="521"/>
        <v/>
      </c>
      <c r="EQ77" s="102"/>
      <c r="ER77" s="104" t="str">
        <f t="shared" si="522"/>
        <v/>
      </c>
      <c r="ES77" s="102"/>
      <c r="ET77" s="102"/>
      <c r="EU77" s="104" t="str">
        <f t="shared" si="523"/>
        <v/>
      </c>
      <c r="EV77" s="102"/>
      <c r="EW77" s="104" t="str">
        <f t="shared" si="524"/>
        <v/>
      </c>
      <c r="EX77" s="102"/>
      <c r="EY77" s="102"/>
      <c r="EZ77" s="104" t="str">
        <f t="shared" si="525"/>
        <v/>
      </c>
      <c r="FA77" s="102"/>
      <c r="FB77" s="104" t="str">
        <f t="shared" si="526"/>
        <v/>
      </c>
      <c r="FC77" s="104" t="str">
        <f t="shared" si="527"/>
        <v/>
      </c>
      <c r="FD77" s="104" t="str">
        <f t="shared" si="528"/>
        <v/>
      </c>
      <c r="FE77" s="104" t="str">
        <f t="shared" si="529"/>
        <v/>
      </c>
      <c r="FF77" s="104" t="str">
        <f t="shared" si="530"/>
        <v/>
      </c>
      <c r="FG77" s="104" t="str">
        <f t="shared" si="531"/>
        <v/>
      </c>
      <c r="FH77" s="105" t="str">
        <f t="shared" si="532"/>
        <v/>
      </c>
      <c r="FI77" s="109" t="str">
        <f t="shared" si="533"/>
        <v/>
      </c>
      <c r="FJ77" s="102"/>
      <c r="FK77" s="102"/>
      <c r="FL77" s="104" t="str">
        <f t="shared" si="534"/>
        <v/>
      </c>
      <c r="FM77" s="102"/>
      <c r="FN77" s="104" t="str">
        <f t="shared" si="535"/>
        <v/>
      </c>
      <c r="FO77" s="102"/>
      <c r="FP77" s="102"/>
      <c r="FQ77" s="104" t="str">
        <f t="shared" si="536"/>
        <v/>
      </c>
      <c r="FR77" s="102"/>
      <c r="FS77" s="104" t="str">
        <f t="shared" si="537"/>
        <v/>
      </c>
      <c r="FT77" s="102"/>
      <c r="FU77" s="102"/>
      <c r="FV77" s="104" t="str">
        <f t="shared" si="538"/>
        <v/>
      </c>
      <c r="FW77" s="102"/>
      <c r="FX77" s="104" t="str">
        <f t="shared" si="539"/>
        <v/>
      </c>
      <c r="FY77" s="102"/>
      <c r="FZ77" s="102"/>
      <c r="GA77" s="104" t="str">
        <f t="shared" si="540"/>
        <v/>
      </c>
      <c r="GB77" s="102"/>
      <c r="GC77" s="104" t="str">
        <f t="shared" si="541"/>
        <v/>
      </c>
      <c r="GD77" s="102"/>
      <c r="GE77" s="102"/>
      <c r="GF77" s="104" t="str">
        <f t="shared" si="542"/>
        <v/>
      </c>
      <c r="GG77" s="102"/>
      <c r="GH77" s="104" t="str">
        <f t="shared" si="543"/>
        <v/>
      </c>
      <c r="GI77" s="104" t="str">
        <f t="shared" si="544"/>
        <v/>
      </c>
      <c r="GJ77" s="104" t="str">
        <f t="shared" si="545"/>
        <v/>
      </c>
      <c r="GK77" s="104" t="str">
        <f t="shared" si="546"/>
        <v/>
      </c>
      <c r="GL77" s="104" t="str">
        <f t="shared" si="547"/>
        <v/>
      </c>
      <c r="GM77" s="104" t="str">
        <f t="shared" si="548"/>
        <v/>
      </c>
      <c r="GN77" s="105" t="str">
        <f t="shared" si="549"/>
        <v/>
      </c>
      <c r="GO77" s="109" t="str">
        <f t="shared" si="550"/>
        <v/>
      </c>
      <c r="GP77" s="102"/>
      <c r="GQ77" s="102"/>
      <c r="GR77" s="104" t="str">
        <f t="shared" si="551"/>
        <v/>
      </c>
      <c r="GS77" s="102"/>
      <c r="GT77" s="104" t="str">
        <f t="shared" si="552"/>
        <v/>
      </c>
      <c r="GU77" s="102"/>
      <c r="GV77" s="102"/>
      <c r="GW77" s="104" t="str">
        <f t="shared" si="553"/>
        <v/>
      </c>
      <c r="GX77" s="102"/>
      <c r="GY77" s="104" t="str">
        <f t="shared" si="554"/>
        <v/>
      </c>
      <c r="GZ77" s="102"/>
      <c r="HA77" s="102"/>
      <c r="HB77" s="104" t="str">
        <f t="shared" si="555"/>
        <v/>
      </c>
      <c r="HC77" s="102"/>
      <c r="HD77" s="104" t="str">
        <f t="shared" si="556"/>
        <v/>
      </c>
      <c r="HE77" s="102"/>
      <c r="HF77" s="102"/>
      <c r="HG77" s="104" t="str">
        <f t="shared" si="557"/>
        <v/>
      </c>
      <c r="HH77" s="102"/>
      <c r="HI77" s="104" t="str">
        <f t="shared" si="558"/>
        <v/>
      </c>
      <c r="HJ77" s="102"/>
      <c r="HK77" s="102"/>
      <c r="HL77" s="104" t="str">
        <f t="shared" si="559"/>
        <v/>
      </c>
      <c r="HM77" s="102"/>
      <c r="HN77" s="104" t="str">
        <f t="shared" si="560"/>
        <v/>
      </c>
      <c r="HO77" s="104" t="str">
        <f t="shared" si="561"/>
        <v/>
      </c>
      <c r="HP77" s="104" t="str">
        <f t="shared" si="562"/>
        <v/>
      </c>
      <c r="HQ77" s="104" t="str">
        <f t="shared" si="563"/>
        <v/>
      </c>
      <c r="HR77" s="104" t="str">
        <f t="shared" si="564"/>
        <v/>
      </c>
      <c r="HS77" s="104" t="str">
        <f t="shared" si="565"/>
        <v/>
      </c>
      <c r="HT77" s="105" t="str">
        <f t="shared" si="566"/>
        <v/>
      </c>
      <c r="HU77" s="109" t="str">
        <f t="shared" si="567"/>
        <v/>
      </c>
      <c r="HV77" s="102"/>
      <c r="HW77" s="102"/>
      <c r="HX77" s="104" t="str">
        <f t="shared" si="568"/>
        <v/>
      </c>
      <c r="HY77" s="102"/>
      <c r="HZ77" s="104" t="str">
        <f t="shared" si="569"/>
        <v/>
      </c>
      <c r="IA77" s="102"/>
      <c r="IB77" s="102"/>
      <c r="IC77" s="104" t="str">
        <f t="shared" si="570"/>
        <v/>
      </c>
      <c r="ID77" s="102"/>
      <c r="IE77" s="104" t="str">
        <f t="shared" si="571"/>
        <v/>
      </c>
      <c r="IF77" s="102"/>
      <c r="IG77" s="102"/>
      <c r="IH77" s="104" t="str">
        <f t="shared" si="572"/>
        <v/>
      </c>
      <c r="II77" s="102"/>
      <c r="IJ77" s="104" t="str">
        <f t="shared" si="573"/>
        <v/>
      </c>
      <c r="IK77" s="102"/>
      <c r="IL77" s="102"/>
      <c r="IM77" s="104" t="str">
        <f t="shared" si="574"/>
        <v/>
      </c>
      <c r="IN77" s="102"/>
      <c r="IO77" s="104" t="str">
        <f t="shared" si="575"/>
        <v/>
      </c>
      <c r="IP77" s="102"/>
      <c r="IQ77" s="102"/>
      <c r="IR77" s="104" t="str">
        <f t="shared" si="576"/>
        <v/>
      </c>
      <c r="IS77" s="102"/>
      <c r="IT77" s="104" t="str">
        <f t="shared" si="577"/>
        <v/>
      </c>
      <c r="IU77" s="104" t="str">
        <f t="shared" si="578"/>
        <v/>
      </c>
      <c r="IV77" s="104" t="str">
        <f t="shared" si="579"/>
        <v/>
      </c>
      <c r="IW77" s="104" t="str">
        <f t="shared" si="580"/>
        <v/>
      </c>
      <c r="IX77" s="104" t="str">
        <f t="shared" si="581"/>
        <v/>
      </c>
      <c r="IY77" s="104" t="str">
        <f t="shared" si="582"/>
        <v/>
      </c>
      <c r="IZ77" s="105" t="str">
        <f t="shared" si="583"/>
        <v/>
      </c>
      <c r="JA77" s="109" t="str">
        <f t="shared" si="584"/>
        <v/>
      </c>
      <c r="JB77" s="102"/>
      <c r="JC77" s="102"/>
      <c r="JD77" s="104" t="str">
        <f t="shared" si="585"/>
        <v/>
      </c>
      <c r="JE77" s="102"/>
      <c r="JF77" s="104" t="str">
        <f t="shared" si="586"/>
        <v/>
      </c>
      <c r="JG77" s="102"/>
      <c r="JH77" s="102"/>
      <c r="JI77" s="104" t="str">
        <f t="shared" si="587"/>
        <v/>
      </c>
      <c r="JJ77" s="102"/>
      <c r="JK77" s="104" t="str">
        <f t="shared" si="588"/>
        <v/>
      </c>
      <c r="JL77" s="102"/>
      <c r="JM77" s="102"/>
      <c r="JN77" s="104" t="str">
        <f t="shared" si="589"/>
        <v/>
      </c>
      <c r="JO77" s="102"/>
      <c r="JP77" s="104" t="str">
        <f t="shared" si="590"/>
        <v/>
      </c>
      <c r="JQ77" s="102"/>
      <c r="JR77" s="102"/>
      <c r="JS77" s="104" t="str">
        <f t="shared" si="591"/>
        <v/>
      </c>
      <c r="JT77" s="102"/>
      <c r="JU77" s="104" t="str">
        <f t="shared" si="592"/>
        <v/>
      </c>
      <c r="JV77" s="102"/>
      <c r="JW77" s="102"/>
      <c r="JX77" s="104" t="str">
        <f t="shared" si="593"/>
        <v/>
      </c>
      <c r="JY77" s="102"/>
      <c r="JZ77" s="104" t="str">
        <f t="shared" si="594"/>
        <v/>
      </c>
      <c r="KA77" s="104" t="str">
        <f t="shared" si="595"/>
        <v/>
      </c>
      <c r="KB77" s="104" t="str">
        <f t="shared" si="596"/>
        <v/>
      </c>
      <c r="KC77" s="104" t="str">
        <f t="shared" si="597"/>
        <v/>
      </c>
      <c r="KD77" s="104" t="str">
        <f t="shared" si="598"/>
        <v/>
      </c>
      <c r="KE77" s="104" t="str">
        <f t="shared" si="599"/>
        <v/>
      </c>
      <c r="KF77" s="105" t="str">
        <f t="shared" si="600"/>
        <v/>
      </c>
      <c r="KG77" s="109" t="str">
        <f t="shared" si="601"/>
        <v/>
      </c>
      <c r="KH77" s="102"/>
      <c r="KI77" s="102"/>
      <c r="KJ77" s="104" t="str">
        <f t="shared" si="602"/>
        <v/>
      </c>
      <c r="KK77" s="102"/>
      <c r="KL77" s="104" t="str">
        <f t="shared" si="603"/>
        <v/>
      </c>
      <c r="KM77" s="102"/>
      <c r="KN77" s="102"/>
      <c r="KO77" s="104" t="str">
        <f t="shared" si="604"/>
        <v/>
      </c>
      <c r="KP77" s="102"/>
      <c r="KQ77" s="104" t="str">
        <f t="shared" si="605"/>
        <v/>
      </c>
      <c r="KR77" s="102"/>
      <c r="KS77" s="102"/>
      <c r="KT77" s="104" t="str">
        <f t="shared" si="606"/>
        <v/>
      </c>
      <c r="KU77" s="102"/>
      <c r="KV77" s="104" t="str">
        <f t="shared" si="607"/>
        <v/>
      </c>
      <c r="KW77" s="102"/>
      <c r="KX77" s="102"/>
      <c r="KY77" s="104" t="str">
        <f t="shared" si="608"/>
        <v/>
      </c>
      <c r="KZ77" s="102"/>
      <c r="LA77" s="104" t="str">
        <f t="shared" si="609"/>
        <v/>
      </c>
      <c r="LB77" s="102"/>
      <c r="LC77" s="102"/>
      <c r="LD77" s="104" t="str">
        <f t="shared" si="610"/>
        <v/>
      </c>
      <c r="LE77" s="102"/>
      <c r="LF77" s="104" t="str">
        <f t="shared" si="611"/>
        <v/>
      </c>
      <c r="LG77" s="104" t="str">
        <f t="shared" si="612"/>
        <v/>
      </c>
      <c r="LH77" s="104" t="str">
        <f t="shared" si="613"/>
        <v/>
      </c>
      <c r="LI77" s="104" t="str">
        <f t="shared" si="614"/>
        <v/>
      </c>
      <c r="LJ77" s="104" t="str">
        <f t="shared" si="615"/>
        <v/>
      </c>
      <c r="LK77" s="104" t="str">
        <f t="shared" si="616"/>
        <v/>
      </c>
      <c r="LL77" s="105" t="str">
        <f t="shared" si="617"/>
        <v/>
      </c>
      <c r="LM77" s="109" t="str">
        <f t="shared" si="618"/>
        <v/>
      </c>
      <c r="LN77" s="102"/>
      <c r="LO77" s="102"/>
      <c r="LP77" s="104" t="str">
        <f t="shared" si="619"/>
        <v/>
      </c>
      <c r="LQ77" s="102"/>
      <c r="LR77" s="104" t="str">
        <f t="shared" si="620"/>
        <v/>
      </c>
      <c r="LS77" s="102"/>
      <c r="LT77" s="102"/>
      <c r="LU77" s="104" t="str">
        <f t="shared" si="621"/>
        <v/>
      </c>
      <c r="LV77" s="102"/>
      <c r="LW77" s="104" t="str">
        <f t="shared" si="622"/>
        <v/>
      </c>
      <c r="LX77" s="102"/>
      <c r="LY77" s="102"/>
      <c r="LZ77" s="104" t="str">
        <f t="shared" si="623"/>
        <v/>
      </c>
      <c r="MA77" s="102"/>
      <c r="MB77" s="104" t="str">
        <f t="shared" si="624"/>
        <v/>
      </c>
      <c r="MC77" s="102"/>
      <c r="MD77" s="102"/>
      <c r="ME77" s="104" t="str">
        <f t="shared" si="625"/>
        <v/>
      </c>
      <c r="MF77" s="102"/>
      <c r="MG77" s="104" t="str">
        <f t="shared" si="626"/>
        <v/>
      </c>
      <c r="MH77" s="102"/>
      <c r="MI77" s="102"/>
      <c r="MJ77" s="104" t="str">
        <f t="shared" si="627"/>
        <v/>
      </c>
      <c r="MK77" s="102"/>
      <c r="ML77" s="104" t="str">
        <f t="shared" si="628"/>
        <v/>
      </c>
      <c r="MM77" s="104" t="str">
        <f t="shared" si="629"/>
        <v/>
      </c>
      <c r="MN77" s="104" t="str">
        <f t="shared" si="630"/>
        <v/>
      </c>
      <c r="MO77" s="104" t="str">
        <f t="shared" si="631"/>
        <v/>
      </c>
      <c r="MP77" s="104" t="str">
        <f t="shared" si="632"/>
        <v/>
      </c>
      <c r="MQ77" s="104" t="str">
        <f t="shared" si="633"/>
        <v/>
      </c>
      <c r="MR77" s="105" t="str">
        <f t="shared" si="634"/>
        <v/>
      </c>
      <c r="MS77" s="109" t="str">
        <f t="shared" si="635"/>
        <v/>
      </c>
      <c r="MT77" s="102"/>
      <c r="MU77" s="102"/>
      <c r="MV77" s="104" t="str">
        <f t="shared" si="636"/>
        <v/>
      </c>
      <c r="MW77" s="102"/>
      <c r="MX77" s="104" t="str">
        <f t="shared" si="637"/>
        <v/>
      </c>
      <c r="MY77" s="102"/>
      <c r="MZ77" s="102"/>
      <c r="NA77" s="104" t="str">
        <f t="shared" si="638"/>
        <v/>
      </c>
      <c r="NB77" s="102"/>
      <c r="NC77" s="104" t="str">
        <f t="shared" si="639"/>
        <v/>
      </c>
      <c r="ND77" s="102"/>
      <c r="NE77" s="102"/>
      <c r="NF77" s="104" t="str">
        <f t="shared" si="640"/>
        <v/>
      </c>
      <c r="NG77" s="102"/>
      <c r="NH77" s="104" t="str">
        <f t="shared" si="641"/>
        <v/>
      </c>
      <c r="NI77" s="102"/>
      <c r="NJ77" s="102"/>
      <c r="NK77" s="104" t="str">
        <f t="shared" si="642"/>
        <v/>
      </c>
      <c r="NL77" s="102"/>
      <c r="NM77" s="104" t="str">
        <f t="shared" si="643"/>
        <v/>
      </c>
      <c r="NN77" s="102"/>
      <c r="NO77" s="102"/>
      <c r="NP77" s="104" t="str">
        <f t="shared" si="644"/>
        <v/>
      </c>
      <c r="NQ77" s="102"/>
      <c r="NR77" s="104" t="str">
        <f t="shared" si="645"/>
        <v/>
      </c>
      <c r="NS77" s="104" t="str">
        <f t="shared" si="646"/>
        <v/>
      </c>
      <c r="NT77" s="104" t="str">
        <f t="shared" si="647"/>
        <v/>
      </c>
      <c r="NU77" s="104" t="str">
        <f t="shared" si="648"/>
        <v/>
      </c>
      <c r="NV77" s="104" t="str">
        <f t="shared" si="649"/>
        <v/>
      </c>
      <c r="NW77" s="104" t="str">
        <f t="shared" si="650"/>
        <v/>
      </c>
      <c r="NX77" s="105" t="str">
        <f t="shared" si="651"/>
        <v/>
      </c>
      <c r="NY77" s="109" t="str">
        <f t="shared" si="652"/>
        <v/>
      </c>
      <c r="OA77" s="104" t="str">
        <f t="shared" si="653"/>
        <v/>
      </c>
      <c r="OB77" s="104" t="str">
        <f t="shared" si="654"/>
        <v/>
      </c>
      <c r="OC77" s="104" t="str">
        <f t="shared" si="655"/>
        <v/>
      </c>
      <c r="OD77" s="104" t="str">
        <f t="shared" si="656"/>
        <v/>
      </c>
      <c r="OE77" s="104" t="str">
        <f t="shared" si="657"/>
        <v/>
      </c>
      <c r="OF77" s="104" t="str">
        <f t="shared" si="658"/>
        <v/>
      </c>
      <c r="OG77" s="104" t="str">
        <f t="shared" si="659"/>
        <v/>
      </c>
      <c r="OH77" s="104" t="str">
        <f t="shared" si="660"/>
        <v/>
      </c>
      <c r="OI77" s="104" t="str">
        <f t="shared" si="661"/>
        <v/>
      </c>
      <c r="OJ77" s="104" t="str">
        <f t="shared" si="662"/>
        <v/>
      </c>
      <c r="OK77" s="104" t="str">
        <f t="shared" si="663"/>
        <v/>
      </c>
      <c r="OL77" s="104" t="str">
        <f t="shared" si="664"/>
        <v/>
      </c>
      <c r="OM77" s="134"/>
      <c r="ON77" s="104" t="str">
        <f t="shared" si="665"/>
        <v/>
      </c>
      <c r="OO77" s="104" t="str">
        <f t="shared" si="666"/>
        <v/>
      </c>
      <c r="OP77" s="104" t="str">
        <f t="shared" si="667"/>
        <v/>
      </c>
      <c r="OQ77" s="104" t="str">
        <f t="shared" si="668"/>
        <v/>
      </c>
      <c r="OR77" s="105" t="str">
        <f t="shared" si="669"/>
        <v/>
      </c>
      <c r="OS77" s="105" t="str">
        <f t="shared" si="670"/>
        <v/>
      </c>
      <c r="OT77" s="134"/>
      <c r="OU77" s="109" t="str">
        <f t="shared" si="671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448"/>
        <v>59</v>
      </c>
      <c r="B78" s="195"/>
      <c r="C78" s="195"/>
      <c r="D78" s="195"/>
      <c r="E78" s="196"/>
      <c r="F78" s="102"/>
      <c r="G78" s="102"/>
      <c r="H78" s="104" t="str">
        <f t="shared" si="449"/>
        <v/>
      </c>
      <c r="I78" s="102"/>
      <c r="J78" s="104" t="str">
        <f t="shared" si="450"/>
        <v/>
      </c>
      <c r="K78" s="102"/>
      <c r="L78" s="102"/>
      <c r="M78" s="104" t="str">
        <f t="shared" si="451"/>
        <v/>
      </c>
      <c r="N78" s="102"/>
      <c r="O78" s="104" t="str">
        <f t="shared" si="452"/>
        <v/>
      </c>
      <c r="P78" s="102"/>
      <c r="Q78" s="102"/>
      <c r="R78" s="104" t="str">
        <f t="shared" si="453"/>
        <v/>
      </c>
      <c r="S78" s="102"/>
      <c r="T78" s="104" t="str">
        <f t="shared" si="454"/>
        <v/>
      </c>
      <c r="U78" s="102"/>
      <c r="V78" s="102"/>
      <c r="W78" s="104" t="str">
        <f t="shared" si="455"/>
        <v/>
      </c>
      <c r="X78" s="102"/>
      <c r="Y78" s="104" t="str">
        <f t="shared" si="456"/>
        <v/>
      </c>
      <c r="Z78" s="102"/>
      <c r="AA78" s="102"/>
      <c r="AB78" s="104" t="str">
        <f t="shared" si="457"/>
        <v/>
      </c>
      <c r="AC78" s="102"/>
      <c r="AD78" s="104" t="str">
        <f t="shared" si="458"/>
        <v/>
      </c>
      <c r="AE78" s="104" t="str">
        <f t="shared" si="459"/>
        <v/>
      </c>
      <c r="AF78" s="104" t="str">
        <f t="shared" si="460"/>
        <v/>
      </c>
      <c r="AG78" s="104" t="str">
        <f t="shared" si="461"/>
        <v/>
      </c>
      <c r="AH78" s="104" t="str">
        <f t="shared" si="462"/>
        <v/>
      </c>
      <c r="AI78" s="104" t="str">
        <f t="shared" si="463"/>
        <v/>
      </c>
      <c r="AJ78" s="105" t="str">
        <f t="shared" si="464"/>
        <v/>
      </c>
      <c r="AK78" s="109" t="str">
        <f t="shared" si="465"/>
        <v/>
      </c>
      <c r="AL78" s="102"/>
      <c r="AM78" s="102"/>
      <c r="AN78" s="104" t="str">
        <f t="shared" si="466"/>
        <v/>
      </c>
      <c r="AO78" s="102"/>
      <c r="AP78" s="104" t="str">
        <f t="shared" si="467"/>
        <v/>
      </c>
      <c r="AQ78" s="102"/>
      <c r="AR78" s="102"/>
      <c r="AS78" s="104" t="str">
        <f t="shared" si="468"/>
        <v/>
      </c>
      <c r="AT78" s="102"/>
      <c r="AU78" s="104" t="str">
        <f t="shared" si="469"/>
        <v/>
      </c>
      <c r="AV78" s="102"/>
      <c r="AW78" s="102"/>
      <c r="AX78" s="104" t="str">
        <f t="shared" si="470"/>
        <v/>
      </c>
      <c r="AY78" s="102"/>
      <c r="AZ78" s="104" t="str">
        <f t="shared" si="471"/>
        <v/>
      </c>
      <c r="BA78" s="102"/>
      <c r="BB78" s="102"/>
      <c r="BC78" s="104" t="str">
        <f t="shared" si="472"/>
        <v/>
      </c>
      <c r="BD78" s="102"/>
      <c r="BE78" s="104" t="str">
        <f t="shared" si="473"/>
        <v/>
      </c>
      <c r="BF78" s="102"/>
      <c r="BG78" s="102"/>
      <c r="BH78" s="104" t="str">
        <f t="shared" si="474"/>
        <v/>
      </c>
      <c r="BI78" s="102"/>
      <c r="BJ78" s="104" t="str">
        <f t="shared" si="475"/>
        <v/>
      </c>
      <c r="BK78" s="104" t="str">
        <f t="shared" si="476"/>
        <v/>
      </c>
      <c r="BL78" s="104" t="str">
        <f t="shared" si="477"/>
        <v/>
      </c>
      <c r="BM78" s="104" t="str">
        <f t="shared" si="478"/>
        <v/>
      </c>
      <c r="BN78" s="104" t="str">
        <f t="shared" si="479"/>
        <v/>
      </c>
      <c r="BO78" s="104" t="str">
        <f t="shared" si="480"/>
        <v/>
      </c>
      <c r="BP78" s="105" t="str">
        <f t="shared" si="481"/>
        <v/>
      </c>
      <c r="BQ78" s="109" t="str">
        <f t="shared" si="482"/>
        <v/>
      </c>
      <c r="BR78" s="102"/>
      <c r="BS78" s="102"/>
      <c r="BT78" s="104" t="str">
        <f t="shared" si="483"/>
        <v/>
      </c>
      <c r="BU78" s="102"/>
      <c r="BV78" s="104" t="str">
        <f t="shared" si="484"/>
        <v/>
      </c>
      <c r="BW78" s="102"/>
      <c r="BX78" s="102"/>
      <c r="BY78" s="104" t="str">
        <f t="shared" si="485"/>
        <v/>
      </c>
      <c r="BZ78" s="102"/>
      <c r="CA78" s="104" t="str">
        <f t="shared" si="486"/>
        <v/>
      </c>
      <c r="CB78" s="102"/>
      <c r="CC78" s="102"/>
      <c r="CD78" s="104" t="str">
        <f t="shared" si="487"/>
        <v/>
      </c>
      <c r="CE78" s="102"/>
      <c r="CF78" s="104" t="str">
        <f t="shared" si="488"/>
        <v/>
      </c>
      <c r="CG78" s="102"/>
      <c r="CH78" s="102"/>
      <c r="CI78" s="104" t="str">
        <f t="shared" si="489"/>
        <v/>
      </c>
      <c r="CJ78" s="102"/>
      <c r="CK78" s="104" t="str">
        <f t="shared" si="490"/>
        <v/>
      </c>
      <c r="CL78" s="102"/>
      <c r="CM78" s="102"/>
      <c r="CN78" s="104" t="str">
        <f t="shared" si="491"/>
        <v/>
      </c>
      <c r="CO78" s="102"/>
      <c r="CP78" s="104" t="str">
        <f t="shared" si="492"/>
        <v/>
      </c>
      <c r="CQ78" s="104" t="str">
        <f t="shared" si="493"/>
        <v/>
      </c>
      <c r="CR78" s="104" t="str">
        <f t="shared" si="494"/>
        <v/>
      </c>
      <c r="CS78" s="104" t="str">
        <f t="shared" si="495"/>
        <v/>
      </c>
      <c r="CT78" s="104" t="str">
        <f t="shared" si="496"/>
        <v/>
      </c>
      <c r="CU78" s="104" t="str">
        <f t="shared" si="497"/>
        <v/>
      </c>
      <c r="CV78" s="105" t="str">
        <f t="shared" si="498"/>
        <v/>
      </c>
      <c r="CW78" s="109" t="str">
        <f t="shared" si="499"/>
        <v/>
      </c>
      <c r="CX78" s="102"/>
      <c r="CY78" s="102"/>
      <c r="CZ78" s="104" t="str">
        <f t="shared" si="500"/>
        <v/>
      </c>
      <c r="DA78" s="102"/>
      <c r="DB78" s="104" t="str">
        <f t="shared" si="501"/>
        <v/>
      </c>
      <c r="DC78" s="102"/>
      <c r="DD78" s="102"/>
      <c r="DE78" s="104" t="str">
        <f t="shared" si="502"/>
        <v/>
      </c>
      <c r="DF78" s="102"/>
      <c r="DG78" s="104" t="str">
        <f t="shared" si="503"/>
        <v/>
      </c>
      <c r="DH78" s="102"/>
      <c r="DI78" s="102"/>
      <c r="DJ78" s="104" t="str">
        <f t="shared" si="504"/>
        <v/>
      </c>
      <c r="DK78" s="102"/>
      <c r="DL78" s="104" t="str">
        <f t="shared" si="505"/>
        <v/>
      </c>
      <c r="DM78" s="102"/>
      <c r="DN78" s="102"/>
      <c r="DO78" s="104" t="str">
        <f t="shared" si="506"/>
        <v/>
      </c>
      <c r="DP78" s="102"/>
      <c r="DQ78" s="104" t="str">
        <f t="shared" si="507"/>
        <v/>
      </c>
      <c r="DR78" s="102"/>
      <c r="DS78" s="102"/>
      <c r="DT78" s="104" t="str">
        <f t="shared" si="508"/>
        <v/>
      </c>
      <c r="DU78" s="102"/>
      <c r="DV78" s="104" t="str">
        <f t="shared" si="509"/>
        <v/>
      </c>
      <c r="DW78" s="104" t="str">
        <f t="shared" si="510"/>
        <v/>
      </c>
      <c r="DX78" s="104" t="str">
        <f t="shared" si="511"/>
        <v/>
      </c>
      <c r="DY78" s="104" t="str">
        <f t="shared" si="512"/>
        <v/>
      </c>
      <c r="DZ78" s="104" t="str">
        <f t="shared" si="513"/>
        <v/>
      </c>
      <c r="EA78" s="104" t="str">
        <f t="shared" si="514"/>
        <v/>
      </c>
      <c r="EB78" s="105" t="str">
        <f t="shared" si="515"/>
        <v/>
      </c>
      <c r="EC78" s="109" t="str">
        <f t="shared" si="516"/>
        <v/>
      </c>
      <c r="ED78" s="102"/>
      <c r="EE78" s="102"/>
      <c r="EF78" s="104" t="str">
        <f t="shared" si="517"/>
        <v/>
      </c>
      <c r="EG78" s="102"/>
      <c r="EH78" s="104" t="str">
        <f t="shared" si="518"/>
        <v/>
      </c>
      <c r="EI78" s="102"/>
      <c r="EJ78" s="102"/>
      <c r="EK78" s="104" t="str">
        <f t="shared" si="519"/>
        <v/>
      </c>
      <c r="EL78" s="102"/>
      <c r="EM78" s="104" t="str">
        <f t="shared" si="520"/>
        <v/>
      </c>
      <c r="EN78" s="102"/>
      <c r="EO78" s="102"/>
      <c r="EP78" s="104" t="str">
        <f t="shared" si="521"/>
        <v/>
      </c>
      <c r="EQ78" s="102"/>
      <c r="ER78" s="104" t="str">
        <f t="shared" si="522"/>
        <v/>
      </c>
      <c r="ES78" s="102"/>
      <c r="ET78" s="102"/>
      <c r="EU78" s="104" t="str">
        <f t="shared" si="523"/>
        <v/>
      </c>
      <c r="EV78" s="102"/>
      <c r="EW78" s="104" t="str">
        <f t="shared" si="524"/>
        <v/>
      </c>
      <c r="EX78" s="102"/>
      <c r="EY78" s="102"/>
      <c r="EZ78" s="104" t="str">
        <f t="shared" si="525"/>
        <v/>
      </c>
      <c r="FA78" s="102"/>
      <c r="FB78" s="104" t="str">
        <f t="shared" si="526"/>
        <v/>
      </c>
      <c r="FC78" s="104" t="str">
        <f t="shared" si="527"/>
        <v/>
      </c>
      <c r="FD78" s="104" t="str">
        <f t="shared" si="528"/>
        <v/>
      </c>
      <c r="FE78" s="104" t="str">
        <f t="shared" si="529"/>
        <v/>
      </c>
      <c r="FF78" s="104" t="str">
        <f t="shared" si="530"/>
        <v/>
      </c>
      <c r="FG78" s="104" t="str">
        <f t="shared" si="531"/>
        <v/>
      </c>
      <c r="FH78" s="105" t="str">
        <f t="shared" si="532"/>
        <v/>
      </c>
      <c r="FI78" s="109" t="str">
        <f t="shared" si="533"/>
        <v/>
      </c>
      <c r="FJ78" s="102"/>
      <c r="FK78" s="102"/>
      <c r="FL78" s="104" t="str">
        <f t="shared" si="534"/>
        <v/>
      </c>
      <c r="FM78" s="102"/>
      <c r="FN78" s="104" t="str">
        <f t="shared" si="535"/>
        <v/>
      </c>
      <c r="FO78" s="102"/>
      <c r="FP78" s="102"/>
      <c r="FQ78" s="104" t="str">
        <f t="shared" si="536"/>
        <v/>
      </c>
      <c r="FR78" s="102"/>
      <c r="FS78" s="104" t="str">
        <f t="shared" si="537"/>
        <v/>
      </c>
      <c r="FT78" s="102"/>
      <c r="FU78" s="102"/>
      <c r="FV78" s="104" t="str">
        <f t="shared" si="538"/>
        <v/>
      </c>
      <c r="FW78" s="102"/>
      <c r="FX78" s="104" t="str">
        <f t="shared" si="539"/>
        <v/>
      </c>
      <c r="FY78" s="102"/>
      <c r="FZ78" s="102"/>
      <c r="GA78" s="104" t="str">
        <f t="shared" si="540"/>
        <v/>
      </c>
      <c r="GB78" s="102"/>
      <c r="GC78" s="104" t="str">
        <f t="shared" si="541"/>
        <v/>
      </c>
      <c r="GD78" s="102"/>
      <c r="GE78" s="102"/>
      <c r="GF78" s="104" t="str">
        <f t="shared" si="542"/>
        <v/>
      </c>
      <c r="GG78" s="102"/>
      <c r="GH78" s="104" t="str">
        <f t="shared" si="543"/>
        <v/>
      </c>
      <c r="GI78" s="104" t="str">
        <f t="shared" si="544"/>
        <v/>
      </c>
      <c r="GJ78" s="104" t="str">
        <f t="shared" si="545"/>
        <v/>
      </c>
      <c r="GK78" s="104" t="str">
        <f t="shared" si="546"/>
        <v/>
      </c>
      <c r="GL78" s="104" t="str">
        <f t="shared" si="547"/>
        <v/>
      </c>
      <c r="GM78" s="104" t="str">
        <f t="shared" si="548"/>
        <v/>
      </c>
      <c r="GN78" s="105" t="str">
        <f t="shared" si="549"/>
        <v/>
      </c>
      <c r="GO78" s="109" t="str">
        <f t="shared" si="550"/>
        <v/>
      </c>
      <c r="GP78" s="102"/>
      <c r="GQ78" s="102"/>
      <c r="GR78" s="104" t="str">
        <f t="shared" si="551"/>
        <v/>
      </c>
      <c r="GS78" s="102"/>
      <c r="GT78" s="104" t="str">
        <f t="shared" si="552"/>
        <v/>
      </c>
      <c r="GU78" s="102"/>
      <c r="GV78" s="102"/>
      <c r="GW78" s="104" t="str">
        <f t="shared" si="553"/>
        <v/>
      </c>
      <c r="GX78" s="102"/>
      <c r="GY78" s="104" t="str">
        <f t="shared" si="554"/>
        <v/>
      </c>
      <c r="GZ78" s="102"/>
      <c r="HA78" s="102"/>
      <c r="HB78" s="104" t="str">
        <f t="shared" si="555"/>
        <v/>
      </c>
      <c r="HC78" s="102"/>
      <c r="HD78" s="104" t="str">
        <f t="shared" si="556"/>
        <v/>
      </c>
      <c r="HE78" s="102"/>
      <c r="HF78" s="102"/>
      <c r="HG78" s="104" t="str">
        <f t="shared" si="557"/>
        <v/>
      </c>
      <c r="HH78" s="102"/>
      <c r="HI78" s="104" t="str">
        <f t="shared" si="558"/>
        <v/>
      </c>
      <c r="HJ78" s="102"/>
      <c r="HK78" s="102"/>
      <c r="HL78" s="104" t="str">
        <f t="shared" si="559"/>
        <v/>
      </c>
      <c r="HM78" s="102"/>
      <c r="HN78" s="104" t="str">
        <f t="shared" si="560"/>
        <v/>
      </c>
      <c r="HO78" s="104" t="str">
        <f t="shared" si="561"/>
        <v/>
      </c>
      <c r="HP78" s="104" t="str">
        <f t="shared" si="562"/>
        <v/>
      </c>
      <c r="HQ78" s="104" t="str">
        <f t="shared" si="563"/>
        <v/>
      </c>
      <c r="HR78" s="104" t="str">
        <f t="shared" si="564"/>
        <v/>
      </c>
      <c r="HS78" s="104" t="str">
        <f t="shared" si="565"/>
        <v/>
      </c>
      <c r="HT78" s="105" t="str">
        <f t="shared" si="566"/>
        <v/>
      </c>
      <c r="HU78" s="109" t="str">
        <f t="shared" si="567"/>
        <v/>
      </c>
      <c r="HV78" s="102"/>
      <c r="HW78" s="102"/>
      <c r="HX78" s="104" t="str">
        <f t="shared" si="568"/>
        <v/>
      </c>
      <c r="HY78" s="102"/>
      <c r="HZ78" s="104" t="str">
        <f t="shared" si="569"/>
        <v/>
      </c>
      <c r="IA78" s="102"/>
      <c r="IB78" s="102"/>
      <c r="IC78" s="104" t="str">
        <f t="shared" si="570"/>
        <v/>
      </c>
      <c r="ID78" s="102"/>
      <c r="IE78" s="104" t="str">
        <f t="shared" si="571"/>
        <v/>
      </c>
      <c r="IF78" s="102"/>
      <c r="IG78" s="102"/>
      <c r="IH78" s="104" t="str">
        <f t="shared" si="572"/>
        <v/>
      </c>
      <c r="II78" s="102"/>
      <c r="IJ78" s="104" t="str">
        <f t="shared" si="573"/>
        <v/>
      </c>
      <c r="IK78" s="102"/>
      <c r="IL78" s="102"/>
      <c r="IM78" s="104" t="str">
        <f t="shared" si="574"/>
        <v/>
      </c>
      <c r="IN78" s="102"/>
      <c r="IO78" s="104" t="str">
        <f t="shared" si="575"/>
        <v/>
      </c>
      <c r="IP78" s="102"/>
      <c r="IQ78" s="102"/>
      <c r="IR78" s="104" t="str">
        <f t="shared" si="576"/>
        <v/>
      </c>
      <c r="IS78" s="102"/>
      <c r="IT78" s="104" t="str">
        <f t="shared" si="577"/>
        <v/>
      </c>
      <c r="IU78" s="104" t="str">
        <f t="shared" si="578"/>
        <v/>
      </c>
      <c r="IV78" s="104" t="str">
        <f t="shared" si="579"/>
        <v/>
      </c>
      <c r="IW78" s="104" t="str">
        <f t="shared" si="580"/>
        <v/>
      </c>
      <c r="IX78" s="104" t="str">
        <f t="shared" si="581"/>
        <v/>
      </c>
      <c r="IY78" s="104" t="str">
        <f t="shared" si="582"/>
        <v/>
      </c>
      <c r="IZ78" s="105" t="str">
        <f t="shared" si="583"/>
        <v/>
      </c>
      <c r="JA78" s="109" t="str">
        <f t="shared" si="584"/>
        <v/>
      </c>
      <c r="JB78" s="102"/>
      <c r="JC78" s="102"/>
      <c r="JD78" s="104" t="str">
        <f t="shared" si="585"/>
        <v/>
      </c>
      <c r="JE78" s="102"/>
      <c r="JF78" s="104" t="str">
        <f t="shared" si="586"/>
        <v/>
      </c>
      <c r="JG78" s="102"/>
      <c r="JH78" s="102"/>
      <c r="JI78" s="104" t="str">
        <f t="shared" si="587"/>
        <v/>
      </c>
      <c r="JJ78" s="102"/>
      <c r="JK78" s="104" t="str">
        <f t="shared" si="588"/>
        <v/>
      </c>
      <c r="JL78" s="102"/>
      <c r="JM78" s="102"/>
      <c r="JN78" s="104" t="str">
        <f t="shared" si="589"/>
        <v/>
      </c>
      <c r="JO78" s="102"/>
      <c r="JP78" s="104" t="str">
        <f t="shared" si="590"/>
        <v/>
      </c>
      <c r="JQ78" s="102"/>
      <c r="JR78" s="102"/>
      <c r="JS78" s="104" t="str">
        <f t="shared" si="591"/>
        <v/>
      </c>
      <c r="JT78" s="102"/>
      <c r="JU78" s="104" t="str">
        <f t="shared" si="592"/>
        <v/>
      </c>
      <c r="JV78" s="102"/>
      <c r="JW78" s="102"/>
      <c r="JX78" s="104" t="str">
        <f t="shared" si="593"/>
        <v/>
      </c>
      <c r="JY78" s="102"/>
      <c r="JZ78" s="104" t="str">
        <f t="shared" si="594"/>
        <v/>
      </c>
      <c r="KA78" s="104" t="str">
        <f t="shared" si="595"/>
        <v/>
      </c>
      <c r="KB78" s="104" t="str">
        <f t="shared" si="596"/>
        <v/>
      </c>
      <c r="KC78" s="104" t="str">
        <f t="shared" si="597"/>
        <v/>
      </c>
      <c r="KD78" s="104" t="str">
        <f t="shared" si="598"/>
        <v/>
      </c>
      <c r="KE78" s="104" t="str">
        <f t="shared" si="599"/>
        <v/>
      </c>
      <c r="KF78" s="105" t="str">
        <f t="shared" si="600"/>
        <v/>
      </c>
      <c r="KG78" s="109" t="str">
        <f t="shared" si="601"/>
        <v/>
      </c>
      <c r="KH78" s="102"/>
      <c r="KI78" s="102"/>
      <c r="KJ78" s="104" t="str">
        <f t="shared" si="602"/>
        <v/>
      </c>
      <c r="KK78" s="102"/>
      <c r="KL78" s="104" t="str">
        <f t="shared" si="603"/>
        <v/>
      </c>
      <c r="KM78" s="102"/>
      <c r="KN78" s="102"/>
      <c r="KO78" s="104" t="str">
        <f t="shared" si="604"/>
        <v/>
      </c>
      <c r="KP78" s="102"/>
      <c r="KQ78" s="104" t="str">
        <f t="shared" si="605"/>
        <v/>
      </c>
      <c r="KR78" s="102"/>
      <c r="KS78" s="102"/>
      <c r="KT78" s="104" t="str">
        <f t="shared" si="606"/>
        <v/>
      </c>
      <c r="KU78" s="102"/>
      <c r="KV78" s="104" t="str">
        <f t="shared" si="607"/>
        <v/>
      </c>
      <c r="KW78" s="102"/>
      <c r="KX78" s="102"/>
      <c r="KY78" s="104" t="str">
        <f t="shared" si="608"/>
        <v/>
      </c>
      <c r="KZ78" s="102"/>
      <c r="LA78" s="104" t="str">
        <f t="shared" si="609"/>
        <v/>
      </c>
      <c r="LB78" s="102"/>
      <c r="LC78" s="102"/>
      <c r="LD78" s="104" t="str">
        <f t="shared" si="610"/>
        <v/>
      </c>
      <c r="LE78" s="102"/>
      <c r="LF78" s="104" t="str">
        <f t="shared" si="611"/>
        <v/>
      </c>
      <c r="LG78" s="104" t="str">
        <f t="shared" si="612"/>
        <v/>
      </c>
      <c r="LH78" s="104" t="str">
        <f t="shared" si="613"/>
        <v/>
      </c>
      <c r="LI78" s="104" t="str">
        <f t="shared" si="614"/>
        <v/>
      </c>
      <c r="LJ78" s="104" t="str">
        <f t="shared" si="615"/>
        <v/>
      </c>
      <c r="LK78" s="104" t="str">
        <f t="shared" si="616"/>
        <v/>
      </c>
      <c r="LL78" s="105" t="str">
        <f t="shared" si="617"/>
        <v/>
      </c>
      <c r="LM78" s="109" t="str">
        <f t="shared" si="618"/>
        <v/>
      </c>
      <c r="LN78" s="102"/>
      <c r="LO78" s="102"/>
      <c r="LP78" s="104" t="str">
        <f t="shared" si="619"/>
        <v/>
      </c>
      <c r="LQ78" s="102"/>
      <c r="LR78" s="104" t="str">
        <f t="shared" si="620"/>
        <v/>
      </c>
      <c r="LS78" s="102"/>
      <c r="LT78" s="102"/>
      <c r="LU78" s="104" t="str">
        <f t="shared" si="621"/>
        <v/>
      </c>
      <c r="LV78" s="102"/>
      <c r="LW78" s="104" t="str">
        <f t="shared" si="622"/>
        <v/>
      </c>
      <c r="LX78" s="102"/>
      <c r="LY78" s="102"/>
      <c r="LZ78" s="104" t="str">
        <f t="shared" si="623"/>
        <v/>
      </c>
      <c r="MA78" s="102"/>
      <c r="MB78" s="104" t="str">
        <f t="shared" si="624"/>
        <v/>
      </c>
      <c r="MC78" s="102"/>
      <c r="MD78" s="102"/>
      <c r="ME78" s="104" t="str">
        <f t="shared" si="625"/>
        <v/>
      </c>
      <c r="MF78" s="102"/>
      <c r="MG78" s="104" t="str">
        <f t="shared" si="626"/>
        <v/>
      </c>
      <c r="MH78" s="102"/>
      <c r="MI78" s="102"/>
      <c r="MJ78" s="104" t="str">
        <f t="shared" si="627"/>
        <v/>
      </c>
      <c r="MK78" s="102"/>
      <c r="ML78" s="104" t="str">
        <f t="shared" si="628"/>
        <v/>
      </c>
      <c r="MM78" s="104" t="str">
        <f t="shared" si="629"/>
        <v/>
      </c>
      <c r="MN78" s="104" t="str">
        <f t="shared" si="630"/>
        <v/>
      </c>
      <c r="MO78" s="104" t="str">
        <f t="shared" si="631"/>
        <v/>
      </c>
      <c r="MP78" s="104" t="str">
        <f t="shared" si="632"/>
        <v/>
      </c>
      <c r="MQ78" s="104" t="str">
        <f t="shared" si="633"/>
        <v/>
      </c>
      <c r="MR78" s="105" t="str">
        <f t="shared" si="634"/>
        <v/>
      </c>
      <c r="MS78" s="109" t="str">
        <f t="shared" si="635"/>
        <v/>
      </c>
      <c r="MT78" s="102"/>
      <c r="MU78" s="102"/>
      <c r="MV78" s="104" t="str">
        <f t="shared" si="636"/>
        <v/>
      </c>
      <c r="MW78" s="102"/>
      <c r="MX78" s="104" t="str">
        <f t="shared" si="637"/>
        <v/>
      </c>
      <c r="MY78" s="102"/>
      <c r="MZ78" s="102"/>
      <c r="NA78" s="104" t="str">
        <f t="shared" si="638"/>
        <v/>
      </c>
      <c r="NB78" s="102"/>
      <c r="NC78" s="104" t="str">
        <f t="shared" si="639"/>
        <v/>
      </c>
      <c r="ND78" s="102"/>
      <c r="NE78" s="102"/>
      <c r="NF78" s="104" t="str">
        <f t="shared" si="640"/>
        <v/>
      </c>
      <c r="NG78" s="102"/>
      <c r="NH78" s="104" t="str">
        <f t="shared" si="641"/>
        <v/>
      </c>
      <c r="NI78" s="102"/>
      <c r="NJ78" s="102"/>
      <c r="NK78" s="104" t="str">
        <f t="shared" si="642"/>
        <v/>
      </c>
      <c r="NL78" s="102"/>
      <c r="NM78" s="104" t="str">
        <f t="shared" si="643"/>
        <v/>
      </c>
      <c r="NN78" s="102"/>
      <c r="NO78" s="102"/>
      <c r="NP78" s="104" t="str">
        <f t="shared" si="644"/>
        <v/>
      </c>
      <c r="NQ78" s="102"/>
      <c r="NR78" s="104" t="str">
        <f t="shared" si="645"/>
        <v/>
      </c>
      <c r="NS78" s="104" t="str">
        <f t="shared" si="646"/>
        <v/>
      </c>
      <c r="NT78" s="104" t="str">
        <f t="shared" si="647"/>
        <v/>
      </c>
      <c r="NU78" s="104" t="str">
        <f t="shared" si="648"/>
        <v/>
      </c>
      <c r="NV78" s="104" t="str">
        <f t="shared" si="649"/>
        <v/>
      </c>
      <c r="NW78" s="104" t="str">
        <f t="shared" si="650"/>
        <v/>
      </c>
      <c r="NX78" s="105" t="str">
        <f t="shared" si="651"/>
        <v/>
      </c>
      <c r="NY78" s="109" t="str">
        <f t="shared" si="652"/>
        <v/>
      </c>
      <c r="OA78" s="104" t="str">
        <f t="shared" si="653"/>
        <v/>
      </c>
      <c r="OB78" s="104" t="str">
        <f t="shared" si="654"/>
        <v/>
      </c>
      <c r="OC78" s="104" t="str">
        <f t="shared" si="655"/>
        <v/>
      </c>
      <c r="OD78" s="104" t="str">
        <f t="shared" si="656"/>
        <v/>
      </c>
      <c r="OE78" s="104" t="str">
        <f t="shared" si="657"/>
        <v/>
      </c>
      <c r="OF78" s="104" t="str">
        <f t="shared" si="658"/>
        <v/>
      </c>
      <c r="OG78" s="104" t="str">
        <f t="shared" si="659"/>
        <v/>
      </c>
      <c r="OH78" s="104" t="str">
        <f t="shared" si="660"/>
        <v/>
      </c>
      <c r="OI78" s="104" t="str">
        <f t="shared" si="661"/>
        <v/>
      </c>
      <c r="OJ78" s="104" t="str">
        <f t="shared" si="662"/>
        <v/>
      </c>
      <c r="OK78" s="104" t="str">
        <f t="shared" si="663"/>
        <v/>
      </c>
      <c r="OL78" s="104" t="str">
        <f t="shared" si="664"/>
        <v/>
      </c>
      <c r="OM78" s="134"/>
      <c r="ON78" s="104" t="str">
        <f t="shared" si="665"/>
        <v/>
      </c>
      <c r="OO78" s="104" t="str">
        <f t="shared" si="666"/>
        <v/>
      </c>
      <c r="OP78" s="104" t="str">
        <f t="shared" si="667"/>
        <v/>
      </c>
      <c r="OQ78" s="104" t="str">
        <f t="shared" si="668"/>
        <v/>
      </c>
      <c r="OR78" s="105" t="str">
        <f t="shared" si="669"/>
        <v/>
      </c>
      <c r="OS78" s="105" t="str">
        <f t="shared" si="670"/>
        <v/>
      </c>
      <c r="OT78" s="134"/>
      <c r="OU78" s="109" t="str">
        <f t="shared" si="671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448"/>
        <v>60</v>
      </c>
      <c r="B79" s="195"/>
      <c r="C79" s="195"/>
      <c r="D79" s="195"/>
      <c r="E79" s="196"/>
      <c r="F79" s="102"/>
      <c r="G79" s="102"/>
      <c r="H79" s="104" t="str">
        <f t="shared" si="449"/>
        <v/>
      </c>
      <c r="I79" s="102"/>
      <c r="J79" s="104" t="str">
        <f t="shared" si="450"/>
        <v/>
      </c>
      <c r="K79" s="102"/>
      <c r="L79" s="102"/>
      <c r="M79" s="104" t="str">
        <f t="shared" si="451"/>
        <v/>
      </c>
      <c r="N79" s="102"/>
      <c r="O79" s="104" t="str">
        <f t="shared" si="452"/>
        <v/>
      </c>
      <c r="P79" s="102"/>
      <c r="Q79" s="102"/>
      <c r="R79" s="104" t="str">
        <f t="shared" si="453"/>
        <v/>
      </c>
      <c r="S79" s="102"/>
      <c r="T79" s="104" t="str">
        <f t="shared" si="454"/>
        <v/>
      </c>
      <c r="U79" s="102"/>
      <c r="V79" s="102"/>
      <c r="W79" s="104" t="str">
        <f t="shared" si="455"/>
        <v/>
      </c>
      <c r="X79" s="102"/>
      <c r="Y79" s="104" t="str">
        <f t="shared" si="456"/>
        <v/>
      </c>
      <c r="Z79" s="102"/>
      <c r="AA79" s="102"/>
      <c r="AB79" s="104" t="str">
        <f t="shared" si="457"/>
        <v/>
      </c>
      <c r="AC79" s="102"/>
      <c r="AD79" s="104" t="str">
        <f t="shared" si="458"/>
        <v/>
      </c>
      <c r="AE79" s="104" t="str">
        <f t="shared" si="459"/>
        <v/>
      </c>
      <c r="AF79" s="104" t="str">
        <f t="shared" si="460"/>
        <v/>
      </c>
      <c r="AG79" s="104" t="str">
        <f t="shared" si="461"/>
        <v/>
      </c>
      <c r="AH79" s="104" t="str">
        <f t="shared" si="462"/>
        <v/>
      </c>
      <c r="AI79" s="104" t="str">
        <f t="shared" si="463"/>
        <v/>
      </c>
      <c r="AJ79" s="105" t="str">
        <f t="shared" si="464"/>
        <v/>
      </c>
      <c r="AK79" s="109" t="str">
        <f t="shared" si="465"/>
        <v/>
      </c>
      <c r="AL79" s="102"/>
      <c r="AM79" s="102"/>
      <c r="AN79" s="104" t="str">
        <f t="shared" si="466"/>
        <v/>
      </c>
      <c r="AO79" s="102"/>
      <c r="AP79" s="104" t="str">
        <f t="shared" si="467"/>
        <v/>
      </c>
      <c r="AQ79" s="102"/>
      <c r="AR79" s="102"/>
      <c r="AS79" s="104" t="str">
        <f t="shared" si="468"/>
        <v/>
      </c>
      <c r="AT79" s="102"/>
      <c r="AU79" s="104" t="str">
        <f t="shared" si="469"/>
        <v/>
      </c>
      <c r="AV79" s="102"/>
      <c r="AW79" s="102"/>
      <c r="AX79" s="104" t="str">
        <f t="shared" si="470"/>
        <v/>
      </c>
      <c r="AY79" s="102"/>
      <c r="AZ79" s="104" t="str">
        <f t="shared" si="471"/>
        <v/>
      </c>
      <c r="BA79" s="102"/>
      <c r="BB79" s="102"/>
      <c r="BC79" s="104" t="str">
        <f t="shared" si="472"/>
        <v/>
      </c>
      <c r="BD79" s="102"/>
      <c r="BE79" s="104" t="str">
        <f t="shared" si="473"/>
        <v/>
      </c>
      <c r="BF79" s="102"/>
      <c r="BG79" s="102"/>
      <c r="BH79" s="104" t="str">
        <f t="shared" si="474"/>
        <v/>
      </c>
      <c r="BI79" s="102"/>
      <c r="BJ79" s="104" t="str">
        <f t="shared" si="475"/>
        <v/>
      </c>
      <c r="BK79" s="104" t="str">
        <f t="shared" si="476"/>
        <v/>
      </c>
      <c r="BL79" s="104" t="str">
        <f t="shared" si="477"/>
        <v/>
      </c>
      <c r="BM79" s="104" t="str">
        <f t="shared" si="478"/>
        <v/>
      </c>
      <c r="BN79" s="104" t="str">
        <f t="shared" si="479"/>
        <v/>
      </c>
      <c r="BO79" s="104" t="str">
        <f t="shared" si="480"/>
        <v/>
      </c>
      <c r="BP79" s="105" t="str">
        <f t="shared" si="481"/>
        <v/>
      </c>
      <c r="BQ79" s="109" t="str">
        <f t="shared" si="482"/>
        <v/>
      </c>
      <c r="BR79" s="102"/>
      <c r="BS79" s="102"/>
      <c r="BT79" s="104" t="str">
        <f t="shared" si="483"/>
        <v/>
      </c>
      <c r="BU79" s="102"/>
      <c r="BV79" s="104" t="str">
        <f t="shared" si="484"/>
        <v/>
      </c>
      <c r="BW79" s="102"/>
      <c r="BX79" s="102"/>
      <c r="BY79" s="104" t="str">
        <f t="shared" si="485"/>
        <v/>
      </c>
      <c r="BZ79" s="102"/>
      <c r="CA79" s="104" t="str">
        <f t="shared" si="486"/>
        <v/>
      </c>
      <c r="CB79" s="102"/>
      <c r="CC79" s="102"/>
      <c r="CD79" s="104" t="str">
        <f t="shared" si="487"/>
        <v/>
      </c>
      <c r="CE79" s="102"/>
      <c r="CF79" s="104" t="str">
        <f t="shared" si="488"/>
        <v/>
      </c>
      <c r="CG79" s="102"/>
      <c r="CH79" s="102"/>
      <c r="CI79" s="104" t="str">
        <f t="shared" si="489"/>
        <v/>
      </c>
      <c r="CJ79" s="102"/>
      <c r="CK79" s="104" t="str">
        <f t="shared" si="490"/>
        <v/>
      </c>
      <c r="CL79" s="102"/>
      <c r="CM79" s="102"/>
      <c r="CN79" s="104" t="str">
        <f t="shared" si="491"/>
        <v/>
      </c>
      <c r="CO79" s="102"/>
      <c r="CP79" s="104" t="str">
        <f t="shared" si="492"/>
        <v/>
      </c>
      <c r="CQ79" s="104" t="str">
        <f t="shared" si="493"/>
        <v/>
      </c>
      <c r="CR79" s="104" t="str">
        <f t="shared" si="494"/>
        <v/>
      </c>
      <c r="CS79" s="104" t="str">
        <f t="shared" si="495"/>
        <v/>
      </c>
      <c r="CT79" s="104" t="str">
        <f t="shared" si="496"/>
        <v/>
      </c>
      <c r="CU79" s="104" t="str">
        <f t="shared" si="497"/>
        <v/>
      </c>
      <c r="CV79" s="105" t="str">
        <f t="shared" si="498"/>
        <v/>
      </c>
      <c r="CW79" s="109" t="str">
        <f t="shared" si="499"/>
        <v/>
      </c>
      <c r="CX79" s="102"/>
      <c r="CY79" s="102"/>
      <c r="CZ79" s="104" t="str">
        <f t="shared" si="500"/>
        <v/>
      </c>
      <c r="DA79" s="102"/>
      <c r="DB79" s="104" t="str">
        <f t="shared" si="501"/>
        <v/>
      </c>
      <c r="DC79" s="102"/>
      <c r="DD79" s="102"/>
      <c r="DE79" s="104" t="str">
        <f t="shared" si="502"/>
        <v/>
      </c>
      <c r="DF79" s="102"/>
      <c r="DG79" s="104" t="str">
        <f t="shared" si="503"/>
        <v/>
      </c>
      <c r="DH79" s="102"/>
      <c r="DI79" s="102"/>
      <c r="DJ79" s="104" t="str">
        <f t="shared" si="504"/>
        <v/>
      </c>
      <c r="DK79" s="102"/>
      <c r="DL79" s="104" t="str">
        <f t="shared" si="505"/>
        <v/>
      </c>
      <c r="DM79" s="102"/>
      <c r="DN79" s="102"/>
      <c r="DO79" s="104" t="str">
        <f t="shared" si="506"/>
        <v/>
      </c>
      <c r="DP79" s="102"/>
      <c r="DQ79" s="104" t="str">
        <f t="shared" si="507"/>
        <v/>
      </c>
      <c r="DR79" s="102"/>
      <c r="DS79" s="102"/>
      <c r="DT79" s="104" t="str">
        <f t="shared" si="508"/>
        <v/>
      </c>
      <c r="DU79" s="102"/>
      <c r="DV79" s="104" t="str">
        <f t="shared" si="509"/>
        <v/>
      </c>
      <c r="DW79" s="104" t="str">
        <f t="shared" si="510"/>
        <v/>
      </c>
      <c r="DX79" s="104" t="str">
        <f t="shared" si="511"/>
        <v/>
      </c>
      <c r="DY79" s="104" t="str">
        <f t="shared" si="512"/>
        <v/>
      </c>
      <c r="DZ79" s="104" t="str">
        <f t="shared" si="513"/>
        <v/>
      </c>
      <c r="EA79" s="104" t="str">
        <f t="shared" si="514"/>
        <v/>
      </c>
      <c r="EB79" s="105" t="str">
        <f t="shared" si="515"/>
        <v/>
      </c>
      <c r="EC79" s="109" t="str">
        <f t="shared" si="516"/>
        <v/>
      </c>
      <c r="ED79" s="102"/>
      <c r="EE79" s="102"/>
      <c r="EF79" s="104" t="str">
        <f t="shared" si="517"/>
        <v/>
      </c>
      <c r="EG79" s="102"/>
      <c r="EH79" s="104" t="str">
        <f t="shared" si="518"/>
        <v/>
      </c>
      <c r="EI79" s="102"/>
      <c r="EJ79" s="102"/>
      <c r="EK79" s="104" t="str">
        <f t="shared" si="519"/>
        <v/>
      </c>
      <c r="EL79" s="102"/>
      <c r="EM79" s="104" t="str">
        <f t="shared" si="520"/>
        <v/>
      </c>
      <c r="EN79" s="102"/>
      <c r="EO79" s="102"/>
      <c r="EP79" s="104" t="str">
        <f t="shared" si="521"/>
        <v/>
      </c>
      <c r="EQ79" s="102"/>
      <c r="ER79" s="104" t="str">
        <f t="shared" si="522"/>
        <v/>
      </c>
      <c r="ES79" s="102"/>
      <c r="ET79" s="102"/>
      <c r="EU79" s="104" t="str">
        <f t="shared" si="523"/>
        <v/>
      </c>
      <c r="EV79" s="102"/>
      <c r="EW79" s="104" t="str">
        <f t="shared" si="524"/>
        <v/>
      </c>
      <c r="EX79" s="102"/>
      <c r="EY79" s="102"/>
      <c r="EZ79" s="104" t="str">
        <f t="shared" si="525"/>
        <v/>
      </c>
      <c r="FA79" s="102"/>
      <c r="FB79" s="104" t="str">
        <f t="shared" si="526"/>
        <v/>
      </c>
      <c r="FC79" s="104" t="str">
        <f t="shared" si="527"/>
        <v/>
      </c>
      <c r="FD79" s="104" t="str">
        <f t="shared" si="528"/>
        <v/>
      </c>
      <c r="FE79" s="104" t="str">
        <f t="shared" si="529"/>
        <v/>
      </c>
      <c r="FF79" s="104" t="str">
        <f t="shared" si="530"/>
        <v/>
      </c>
      <c r="FG79" s="104" t="str">
        <f t="shared" si="531"/>
        <v/>
      </c>
      <c r="FH79" s="105" t="str">
        <f t="shared" si="532"/>
        <v/>
      </c>
      <c r="FI79" s="109" t="str">
        <f t="shared" si="533"/>
        <v/>
      </c>
      <c r="FJ79" s="102"/>
      <c r="FK79" s="102"/>
      <c r="FL79" s="104" t="str">
        <f t="shared" si="534"/>
        <v/>
      </c>
      <c r="FM79" s="102"/>
      <c r="FN79" s="104" t="str">
        <f t="shared" si="535"/>
        <v/>
      </c>
      <c r="FO79" s="102"/>
      <c r="FP79" s="102"/>
      <c r="FQ79" s="104" t="str">
        <f t="shared" si="536"/>
        <v/>
      </c>
      <c r="FR79" s="102"/>
      <c r="FS79" s="104" t="str">
        <f t="shared" si="537"/>
        <v/>
      </c>
      <c r="FT79" s="102"/>
      <c r="FU79" s="102"/>
      <c r="FV79" s="104" t="str">
        <f t="shared" si="538"/>
        <v/>
      </c>
      <c r="FW79" s="102"/>
      <c r="FX79" s="104" t="str">
        <f t="shared" si="539"/>
        <v/>
      </c>
      <c r="FY79" s="102"/>
      <c r="FZ79" s="102"/>
      <c r="GA79" s="104" t="str">
        <f t="shared" si="540"/>
        <v/>
      </c>
      <c r="GB79" s="102"/>
      <c r="GC79" s="104" t="str">
        <f t="shared" si="541"/>
        <v/>
      </c>
      <c r="GD79" s="102"/>
      <c r="GE79" s="102"/>
      <c r="GF79" s="104" t="str">
        <f t="shared" si="542"/>
        <v/>
      </c>
      <c r="GG79" s="102"/>
      <c r="GH79" s="104" t="str">
        <f t="shared" si="543"/>
        <v/>
      </c>
      <c r="GI79" s="104" t="str">
        <f t="shared" si="544"/>
        <v/>
      </c>
      <c r="GJ79" s="104" t="str">
        <f t="shared" si="545"/>
        <v/>
      </c>
      <c r="GK79" s="104" t="str">
        <f t="shared" si="546"/>
        <v/>
      </c>
      <c r="GL79" s="104" t="str">
        <f t="shared" si="547"/>
        <v/>
      </c>
      <c r="GM79" s="104" t="str">
        <f t="shared" si="548"/>
        <v/>
      </c>
      <c r="GN79" s="105" t="str">
        <f t="shared" si="549"/>
        <v/>
      </c>
      <c r="GO79" s="109" t="str">
        <f t="shared" si="550"/>
        <v/>
      </c>
      <c r="GP79" s="102"/>
      <c r="GQ79" s="102"/>
      <c r="GR79" s="104" t="str">
        <f t="shared" si="551"/>
        <v/>
      </c>
      <c r="GS79" s="102"/>
      <c r="GT79" s="104" t="str">
        <f t="shared" si="552"/>
        <v/>
      </c>
      <c r="GU79" s="102"/>
      <c r="GV79" s="102"/>
      <c r="GW79" s="104" t="str">
        <f t="shared" si="553"/>
        <v/>
      </c>
      <c r="GX79" s="102"/>
      <c r="GY79" s="104" t="str">
        <f t="shared" si="554"/>
        <v/>
      </c>
      <c r="GZ79" s="102"/>
      <c r="HA79" s="102"/>
      <c r="HB79" s="104" t="str">
        <f t="shared" si="555"/>
        <v/>
      </c>
      <c r="HC79" s="102"/>
      <c r="HD79" s="104" t="str">
        <f t="shared" si="556"/>
        <v/>
      </c>
      <c r="HE79" s="102"/>
      <c r="HF79" s="102"/>
      <c r="HG79" s="104" t="str">
        <f t="shared" si="557"/>
        <v/>
      </c>
      <c r="HH79" s="102"/>
      <c r="HI79" s="104" t="str">
        <f t="shared" si="558"/>
        <v/>
      </c>
      <c r="HJ79" s="102"/>
      <c r="HK79" s="102"/>
      <c r="HL79" s="104" t="str">
        <f t="shared" si="559"/>
        <v/>
      </c>
      <c r="HM79" s="102"/>
      <c r="HN79" s="104" t="str">
        <f t="shared" si="560"/>
        <v/>
      </c>
      <c r="HO79" s="104" t="str">
        <f t="shared" si="561"/>
        <v/>
      </c>
      <c r="HP79" s="104" t="str">
        <f t="shared" si="562"/>
        <v/>
      </c>
      <c r="HQ79" s="104" t="str">
        <f t="shared" si="563"/>
        <v/>
      </c>
      <c r="HR79" s="104" t="str">
        <f t="shared" si="564"/>
        <v/>
      </c>
      <c r="HS79" s="104" t="str">
        <f t="shared" si="565"/>
        <v/>
      </c>
      <c r="HT79" s="105" t="str">
        <f t="shared" si="566"/>
        <v/>
      </c>
      <c r="HU79" s="109" t="str">
        <f t="shared" si="567"/>
        <v/>
      </c>
      <c r="HV79" s="102"/>
      <c r="HW79" s="102"/>
      <c r="HX79" s="104" t="str">
        <f t="shared" si="568"/>
        <v/>
      </c>
      <c r="HY79" s="102"/>
      <c r="HZ79" s="104" t="str">
        <f t="shared" si="569"/>
        <v/>
      </c>
      <c r="IA79" s="102"/>
      <c r="IB79" s="102"/>
      <c r="IC79" s="104" t="str">
        <f t="shared" si="570"/>
        <v/>
      </c>
      <c r="ID79" s="102"/>
      <c r="IE79" s="104" t="str">
        <f t="shared" si="571"/>
        <v/>
      </c>
      <c r="IF79" s="102"/>
      <c r="IG79" s="102"/>
      <c r="IH79" s="104" t="str">
        <f t="shared" si="572"/>
        <v/>
      </c>
      <c r="II79" s="102"/>
      <c r="IJ79" s="104" t="str">
        <f t="shared" si="573"/>
        <v/>
      </c>
      <c r="IK79" s="102"/>
      <c r="IL79" s="102"/>
      <c r="IM79" s="104" t="str">
        <f t="shared" si="574"/>
        <v/>
      </c>
      <c r="IN79" s="102"/>
      <c r="IO79" s="104" t="str">
        <f t="shared" si="575"/>
        <v/>
      </c>
      <c r="IP79" s="102"/>
      <c r="IQ79" s="102"/>
      <c r="IR79" s="104" t="str">
        <f t="shared" si="576"/>
        <v/>
      </c>
      <c r="IS79" s="102"/>
      <c r="IT79" s="104" t="str">
        <f t="shared" si="577"/>
        <v/>
      </c>
      <c r="IU79" s="104" t="str">
        <f t="shared" si="578"/>
        <v/>
      </c>
      <c r="IV79" s="104" t="str">
        <f t="shared" si="579"/>
        <v/>
      </c>
      <c r="IW79" s="104" t="str">
        <f t="shared" si="580"/>
        <v/>
      </c>
      <c r="IX79" s="104" t="str">
        <f t="shared" si="581"/>
        <v/>
      </c>
      <c r="IY79" s="104" t="str">
        <f t="shared" si="582"/>
        <v/>
      </c>
      <c r="IZ79" s="105" t="str">
        <f t="shared" si="583"/>
        <v/>
      </c>
      <c r="JA79" s="109" t="str">
        <f t="shared" si="584"/>
        <v/>
      </c>
      <c r="JB79" s="102"/>
      <c r="JC79" s="102"/>
      <c r="JD79" s="104" t="str">
        <f t="shared" si="585"/>
        <v/>
      </c>
      <c r="JE79" s="102"/>
      <c r="JF79" s="104" t="str">
        <f t="shared" si="586"/>
        <v/>
      </c>
      <c r="JG79" s="102"/>
      <c r="JH79" s="102"/>
      <c r="JI79" s="104" t="str">
        <f t="shared" si="587"/>
        <v/>
      </c>
      <c r="JJ79" s="102"/>
      <c r="JK79" s="104" t="str">
        <f t="shared" si="588"/>
        <v/>
      </c>
      <c r="JL79" s="102"/>
      <c r="JM79" s="102"/>
      <c r="JN79" s="104" t="str">
        <f t="shared" si="589"/>
        <v/>
      </c>
      <c r="JO79" s="102"/>
      <c r="JP79" s="104" t="str">
        <f t="shared" si="590"/>
        <v/>
      </c>
      <c r="JQ79" s="102"/>
      <c r="JR79" s="102"/>
      <c r="JS79" s="104" t="str">
        <f t="shared" si="591"/>
        <v/>
      </c>
      <c r="JT79" s="102"/>
      <c r="JU79" s="104" t="str">
        <f t="shared" si="592"/>
        <v/>
      </c>
      <c r="JV79" s="102"/>
      <c r="JW79" s="102"/>
      <c r="JX79" s="104" t="str">
        <f t="shared" si="593"/>
        <v/>
      </c>
      <c r="JY79" s="102"/>
      <c r="JZ79" s="104" t="str">
        <f t="shared" si="594"/>
        <v/>
      </c>
      <c r="KA79" s="104" t="str">
        <f t="shared" si="595"/>
        <v/>
      </c>
      <c r="KB79" s="104" t="str">
        <f t="shared" si="596"/>
        <v/>
      </c>
      <c r="KC79" s="104" t="str">
        <f t="shared" si="597"/>
        <v/>
      </c>
      <c r="KD79" s="104" t="str">
        <f t="shared" si="598"/>
        <v/>
      </c>
      <c r="KE79" s="104" t="str">
        <f t="shared" si="599"/>
        <v/>
      </c>
      <c r="KF79" s="105" t="str">
        <f t="shared" si="600"/>
        <v/>
      </c>
      <c r="KG79" s="109" t="str">
        <f t="shared" si="601"/>
        <v/>
      </c>
      <c r="KH79" s="102"/>
      <c r="KI79" s="102"/>
      <c r="KJ79" s="104" t="str">
        <f t="shared" si="602"/>
        <v/>
      </c>
      <c r="KK79" s="102"/>
      <c r="KL79" s="104" t="str">
        <f t="shared" si="603"/>
        <v/>
      </c>
      <c r="KM79" s="102"/>
      <c r="KN79" s="102"/>
      <c r="KO79" s="104" t="str">
        <f t="shared" si="604"/>
        <v/>
      </c>
      <c r="KP79" s="102"/>
      <c r="KQ79" s="104" t="str">
        <f t="shared" si="605"/>
        <v/>
      </c>
      <c r="KR79" s="102"/>
      <c r="KS79" s="102"/>
      <c r="KT79" s="104" t="str">
        <f t="shared" si="606"/>
        <v/>
      </c>
      <c r="KU79" s="102"/>
      <c r="KV79" s="104" t="str">
        <f t="shared" si="607"/>
        <v/>
      </c>
      <c r="KW79" s="102"/>
      <c r="KX79" s="102"/>
      <c r="KY79" s="104" t="str">
        <f t="shared" si="608"/>
        <v/>
      </c>
      <c r="KZ79" s="102"/>
      <c r="LA79" s="104" t="str">
        <f t="shared" si="609"/>
        <v/>
      </c>
      <c r="LB79" s="102"/>
      <c r="LC79" s="102"/>
      <c r="LD79" s="104" t="str">
        <f t="shared" si="610"/>
        <v/>
      </c>
      <c r="LE79" s="102"/>
      <c r="LF79" s="104" t="str">
        <f t="shared" si="611"/>
        <v/>
      </c>
      <c r="LG79" s="104" t="str">
        <f t="shared" si="612"/>
        <v/>
      </c>
      <c r="LH79" s="104" t="str">
        <f t="shared" si="613"/>
        <v/>
      </c>
      <c r="LI79" s="104" t="str">
        <f t="shared" si="614"/>
        <v/>
      </c>
      <c r="LJ79" s="104" t="str">
        <f t="shared" si="615"/>
        <v/>
      </c>
      <c r="LK79" s="104" t="str">
        <f t="shared" si="616"/>
        <v/>
      </c>
      <c r="LL79" s="105" t="str">
        <f t="shared" si="617"/>
        <v/>
      </c>
      <c r="LM79" s="109" t="str">
        <f t="shared" si="618"/>
        <v/>
      </c>
      <c r="LN79" s="102"/>
      <c r="LO79" s="102"/>
      <c r="LP79" s="104" t="str">
        <f t="shared" si="619"/>
        <v/>
      </c>
      <c r="LQ79" s="102"/>
      <c r="LR79" s="104" t="str">
        <f t="shared" si="620"/>
        <v/>
      </c>
      <c r="LS79" s="102"/>
      <c r="LT79" s="102"/>
      <c r="LU79" s="104" t="str">
        <f t="shared" si="621"/>
        <v/>
      </c>
      <c r="LV79" s="102"/>
      <c r="LW79" s="104" t="str">
        <f t="shared" si="622"/>
        <v/>
      </c>
      <c r="LX79" s="102"/>
      <c r="LY79" s="102"/>
      <c r="LZ79" s="104" t="str">
        <f t="shared" si="623"/>
        <v/>
      </c>
      <c r="MA79" s="102"/>
      <c r="MB79" s="104" t="str">
        <f t="shared" si="624"/>
        <v/>
      </c>
      <c r="MC79" s="102"/>
      <c r="MD79" s="102"/>
      <c r="ME79" s="104" t="str">
        <f t="shared" si="625"/>
        <v/>
      </c>
      <c r="MF79" s="102"/>
      <c r="MG79" s="104" t="str">
        <f t="shared" si="626"/>
        <v/>
      </c>
      <c r="MH79" s="102"/>
      <c r="MI79" s="102"/>
      <c r="MJ79" s="104" t="str">
        <f t="shared" si="627"/>
        <v/>
      </c>
      <c r="MK79" s="102"/>
      <c r="ML79" s="104" t="str">
        <f t="shared" si="628"/>
        <v/>
      </c>
      <c r="MM79" s="104" t="str">
        <f t="shared" si="629"/>
        <v/>
      </c>
      <c r="MN79" s="104" t="str">
        <f t="shared" si="630"/>
        <v/>
      </c>
      <c r="MO79" s="104" t="str">
        <f t="shared" si="631"/>
        <v/>
      </c>
      <c r="MP79" s="104" t="str">
        <f t="shared" si="632"/>
        <v/>
      </c>
      <c r="MQ79" s="104" t="str">
        <f t="shared" si="633"/>
        <v/>
      </c>
      <c r="MR79" s="105" t="str">
        <f t="shared" si="634"/>
        <v/>
      </c>
      <c r="MS79" s="109" t="str">
        <f t="shared" si="635"/>
        <v/>
      </c>
      <c r="MT79" s="102"/>
      <c r="MU79" s="102"/>
      <c r="MV79" s="104" t="str">
        <f t="shared" si="636"/>
        <v/>
      </c>
      <c r="MW79" s="102"/>
      <c r="MX79" s="104" t="str">
        <f t="shared" si="637"/>
        <v/>
      </c>
      <c r="MY79" s="102"/>
      <c r="MZ79" s="102"/>
      <c r="NA79" s="104" t="str">
        <f t="shared" si="638"/>
        <v/>
      </c>
      <c r="NB79" s="102"/>
      <c r="NC79" s="104" t="str">
        <f t="shared" si="639"/>
        <v/>
      </c>
      <c r="ND79" s="102"/>
      <c r="NE79" s="102"/>
      <c r="NF79" s="104" t="str">
        <f t="shared" si="640"/>
        <v/>
      </c>
      <c r="NG79" s="102"/>
      <c r="NH79" s="104" t="str">
        <f t="shared" si="641"/>
        <v/>
      </c>
      <c r="NI79" s="102"/>
      <c r="NJ79" s="102"/>
      <c r="NK79" s="104" t="str">
        <f t="shared" si="642"/>
        <v/>
      </c>
      <c r="NL79" s="102"/>
      <c r="NM79" s="104" t="str">
        <f t="shared" si="643"/>
        <v/>
      </c>
      <c r="NN79" s="102"/>
      <c r="NO79" s="102"/>
      <c r="NP79" s="104" t="str">
        <f t="shared" si="644"/>
        <v/>
      </c>
      <c r="NQ79" s="102"/>
      <c r="NR79" s="104" t="str">
        <f t="shared" si="645"/>
        <v/>
      </c>
      <c r="NS79" s="104" t="str">
        <f t="shared" si="646"/>
        <v/>
      </c>
      <c r="NT79" s="104" t="str">
        <f t="shared" si="647"/>
        <v/>
      </c>
      <c r="NU79" s="104" t="str">
        <f t="shared" si="648"/>
        <v/>
      </c>
      <c r="NV79" s="104" t="str">
        <f t="shared" si="649"/>
        <v/>
      </c>
      <c r="NW79" s="104" t="str">
        <f t="shared" si="650"/>
        <v/>
      </c>
      <c r="NX79" s="105" t="str">
        <f t="shared" si="651"/>
        <v/>
      </c>
      <c r="NY79" s="109" t="str">
        <f t="shared" si="652"/>
        <v/>
      </c>
      <c r="OA79" s="104" t="str">
        <f t="shared" si="653"/>
        <v/>
      </c>
      <c r="OB79" s="104" t="str">
        <f t="shared" si="654"/>
        <v/>
      </c>
      <c r="OC79" s="104" t="str">
        <f t="shared" si="655"/>
        <v/>
      </c>
      <c r="OD79" s="104" t="str">
        <f t="shared" si="656"/>
        <v/>
      </c>
      <c r="OE79" s="104" t="str">
        <f t="shared" si="657"/>
        <v/>
      </c>
      <c r="OF79" s="104" t="str">
        <f t="shared" si="658"/>
        <v/>
      </c>
      <c r="OG79" s="104" t="str">
        <f t="shared" si="659"/>
        <v/>
      </c>
      <c r="OH79" s="104" t="str">
        <f t="shared" si="660"/>
        <v/>
      </c>
      <c r="OI79" s="104" t="str">
        <f t="shared" si="661"/>
        <v/>
      </c>
      <c r="OJ79" s="104" t="str">
        <f t="shared" si="662"/>
        <v/>
      </c>
      <c r="OK79" s="104" t="str">
        <f t="shared" si="663"/>
        <v/>
      </c>
      <c r="OL79" s="104" t="str">
        <f t="shared" si="664"/>
        <v/>
      </c>
      <c r="OM79" s="134"/>
      <c r="ON79" s="104" t="str">
        <f t="shared" si="665"/>
        <v/>
      </c>
      <c r="OO79" s="104" t="str">
        <f t="shared" si="666"/>
        <v/>
      </c>
      <c r="OP79" s="104" t="str">
        <f t="shared" si="667"/>
        <v/>
      </c>
      <c r="OQ79" s="104" t="str">
        <f t="shared" si="668"/>
        <v/>
      </c>
      <c r="OR79" s="105" t="str">
        <f t="shared" si="669"/>
        <v/>
      </c>
      <c r="OS79" s="105" t="str">
        <f t="shared" si="670"/>
        <v/>
      </c>
      <c r="OT79" s="134"/>
      <c r="OU79" s="109" t="str">
        <f t="shared" si="671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448"/>
        <v>61</v>
      </c>
      <c r="B80" s="195"/>
      <c r="C80" s="195"/>
      <c r="D80" s="195"/>
      <c r="E80" s="196"/>
      <c r="F80" s="102"/>
      <c r="G80" s="102"/>
      <c r="H80" s="104" t="str">
        <f t="shared" si="449"/>
        <v/>
      </c>
      <c r="I80" s="102"/>
      <c r="J80" s="104" t="str">
        <f t="shared" si="450"/>
        <v/>
      </c>
      <c r="K80" s="102"/>
      <c r="L80" s="102"/>
      <c r="M80" s="104" t="str">
        <f t="shared" si="451"/>
        <v/>
      </c>
      <c r="N80" s="102"/>
      <c r="O80" s="104" t="str">
        <f t="shared" si="452"/>
        <v/>
      </c>
      <c r="P80" s="102"/>
      <c r="Q80" s="102"/>
      <c r="R80" s="104" t="str">
        <f t="shared" si="453"/>
        <v/>
      </c>
      <c r="S80" s="102"/>
      <c r="T80" s="104" t="str">
        <f t="shared" si="454"/>
        <v/>
      </c>
      <c r="U80" s="102"/>
      <c r="V80" s="102"/>
      <c r="W80" s="104" t="str">
        <f t="shared" si="455"/>
        <v/>
      </c>
      <c r="X80" s="102"/>
      <c r="Y80" s="104" t="str">
        <f t="shared" si="456"/>
        <v/>
      </c>
      <c r="Z80" s="102"/>
      <c r="AA80" s="102"/>
      <c r="AB80" s="104" t="str">
        <f t="shared" si="457"/>
        <v/>
      </c>
      <c r="AC80" s="102"/>
      <c r="AD80" s="104" t="str">
        <f t="shared" si="458"/>
        <v/>
      </c>
      <c r="AE80" s="104" t="str">
        <f t="shared" si="459"/>
        <v/>
      </c>
      <c r="AF80" s="104" t="str">
        <f t="shared" si="460"/>
        <v/>
      </c>
      <c r="AG80" s="104" t="str">
        <f t="shared" si="461"/>
        <v/>
      </c>
      <c r="AH80" s="104" t="str">
        <f t="shared" si="462"/>
        <v/>
      </c>
      <c r="AI80" s="104" t="str">
        <f t="shared" si="463"/>
        <v/>
      </c>
      <c r="AJ80" s="105" t="str">
        <f t="shared" si="464"/>
        <v/>
      </c>
      <c r="AK80" s="109" t="str">
        <f t="shared" si="465"/>
        <v/>
      </c>
      <c r="AL80" s="102"/>
      <c r="AM80" s="102"/>
      <c r="AN80" s="104" t="str">
        <f t="shared" si="466"/>
        <v/>
      </c>
      <c r="AO80" s="102"/>
      <c r="AP80" s="104" t="str">
        <f t="shared" si="467"/>
        <v/>
      </c>
      <c r="AQ80" s="102"/>
      <c r="AR80" s="102"/>
      <c r="AS80" s="104" t="str">
        <f t="shared" si="468"/>
        <v/>
      </c>
      <c r="AT80" s="102"/>
      <c r="AU80" s="104" t="str">
        <f t="shared" si="469"/>
        <v/>
      </c>
      <c r="AV80" s="102"/>
      <c r="AW80" s="102"/>
      <c r="AX80" s="104" t="str">
        <f t="shared" si="470"/>
        <v/>
      </c>
      <c r="AY80" s="102"/>
      <c r="AZ80" s="104" t="str">
        <f t="shared" si="471"/>
        <v/>
      </c>
      <c r="BA80" s="102"/>
      <c r="BB80" s="102"/>
      <c r="BC80" s="104" t="str">
        <f t="shared" si="472"/>
        <v/>
      </c>
      <c r="BD80" s="102"/>
      <c r="BE80" s="104" t="str">
        <f t="shared" si="473"/>
        <v/>
      </c>
      <c r="BF80" s="102"/>
      <c r="BG80" s="102"/>
      <c r="BH80" s="104" t="str">
        <f t="shared" si="474"/>
        <v/>
      </c>
      <c r="BI80" s="102"/>
      <c r="BJ80" s="104" t="str">
        <f t="shared" si="475"/>
        <v/>
      </c>
      <c r="BK80" s="104" t="str">
        <f t="shared" si="476"/>
        <v/>
      </c>
      <c r="BL80" s="104" t="str">
        <f t="shared" si="477"/>
        <v/>
      </c>
      <c r="BM80" s="104" t="str">
        <f t="shared" si="478"/>
        <v/>
      </c>
      <c r="BN80" s="104" t="str">
        <f t="shared" si="479"/>
        <v/>
      </c>
      <c r="BO80" s="104" t="str">
        <f t="shared" si="480"/>
        <v/>
      </c>
      <c r="BP80" s="105" t="str">
        <f t="shared" si="481"/>
        <v/>
      </c>
      <c r="BQ80" s="109" t="str">
        <f t="shared" si="482"/>
        <v/>
      </c>
      <c r="BR80" s="102"/>
      <c r="BS80" s="102"/>
      <c r="BT80" s="104" t="str">
        <f t="shared" si="483"/>
        <v/>
      </c>
      <c r="BU80" s="102"/>
      <c r="BV80" s="104" t="str">
        <f t="shared" si="484"/>
        <v/>
      </c>
      <c r="BW80" s="102"/>
      <c r="BX80" s="102"/>
      <c r="BY80" s="104" t="str">
        <f t="shared" si="485"/>
        <v/>
      </c>
      <c r="BZ80" s="102"/>
      <c r="CA80" s="104" t="str">
        <f t="shared" si="486"/>
        <v/>
      </c>
      <c r="CB80" s="102"/>
      <c r="CC80" s="102"/>
      <c r="CD80" s="104" t="str">
        <f t="shared" si="487"/>
        <v/>
      </c>
      <c r="CE80" s="102"/>
      <c r="CF80" s="104" t="str">
        <f t="shared" si="488"/>
        <v/>
      </c>
      <c r="CG80" s="102"/>
      <c r="CH80" s="102"/>
      <c r="CI80" s="104" t="str">
        <f t="shared" si="489"/>
        <v/>
      </c>
      <c r="CJ80" s="102"/>
      <c r="CK80" s="104" t="str">
        <f t="shared" si="490"/>
        <v/>
      </c>
      <c r="CL80" s="102"/>
      <c r="CM80" s="102"/>
      <c r="CN80" s="104" t="str">
        <f t="shared" si="491"/>
        <v/>
      </c>
      <c r="CO80" s="102"/>
      <c r="CP80" s="104" t="str">
        <f t="shared" si="492"/>
        <v/>
      </c>
      <c r="CQ80" s="104" t="str">
        <f t="shared" si="493"/>
        <v/>
      </c>
      <c r="CR80" s="104" t="str">
        <f t="shared" si="494"/>
        <v/>
      </c>
      <c r="CS80" s="104" t="str">
        <f t="shared" si="495"/>
        <v/>
      </c>
      <c r="CT80" s="104" t="str">
        <f t="shared" si="496"/>
        <v/>
      </c>
      <c r="CU80" s="104" t="str">
        <f t="shared" si="497"/>
        <v/>
      </c>
      <c r="CV80" s="105" t="str">
        <f t="shared" si="498"/>
        <v/>
      </c>
      <c r="CW80" s="109" t="str">
        <f t="shared" si="499"/>
        <v/>
      </c>
      <c r="CX80" s="102"/>
      <c r="CY80" s="102"/>
      <c r="CZ80" s="104" t="str">
        <f t="shared" si="500"/>
        <v/>
      </c>
      <c r="DA80" s="102"/>
      <c r="DB80" s="104" t="str">
        <f t="shared" si="501"/>
        <v/>
      </c>
      <c r="DC80" s="102"/>
      <c r="DD80" s="102"/>
      <c r="DE80" s="104" t="str">
        <f t="shared" si="502"/>
        <v/>
      </c>
      <c r="DF80" s="102"/>
      <c r="DG80" s="104" t="str">
        <f t="shared" si="503"/>
        <v/>
      </c>
      <c r="DH80" s="102"/>
      <c r="DI80" s="102"/>
      <c r="DJ80" s="104" t="str">
        <f t="shared" si="504"/>
        <v/>
      </c>
      <c r="DK80" s="102"/>
      <c r="DL80" s="104" t="str">
        <f t="shared" si="505"/>
        <v/>
      </c>
      <c r="DM80" s="102"/>
      <c r="DN80" s="102"/>
      <c r="DO80" s="104" t="str">
        <f t="shared" si="506"/>
        <v/>
      </c>
      <c r="DP80" s="102"/>
      <c r="DQ80" s="104" t="str">
        <f t="shared" si="507"/>
        <v/>
      </c>
      <c r="DR80" s="102"/>
      <c r="DS80" s="102"/>
      <c r="DT80" s="104" t="str">
        <f t="shared" si="508"/>
        <v/>
      </c>
      <c r="DU80" s="102"/>
      <c r="DV80" s="104" t="str">
        <f t="shared" si="509"/>
        <v/>
      </c>
      <c r="DW80" s="104" t="str">
        <f t="shared" si="510"/>
        <v/>
      </c>
      <c r="DX80" s="104" t="str">
        <f t="shared" si="511"/>
        <v/>
      </c>
      <c r="DY80" s="104" t="str">
        <f t="shared" si="512"/>
        <v/>
      </c>
      <c r="DZ80" s="104" t="str">
        <f t="shared" si="513"/>
        <v/>
      </c>
      <c r="EA80" s="104" t="str">
        <f t="shared" si="514"/>
        <v/>
      </c>
      <c r="EB80" s="105" t="str">
        <f t="shared" si="515"/>
        <v/>
      </c>
      <c r="EC80" s="109" t="str">
        <f t="shared" si="516"/>
        <v/>
      </c>
      <c r="ED80" s="102"/>
      <c r="EE80" s="102"/>
      <c r="EF80" s="104" t="str">
        <f t="shared" si="517"/>
        <v/>
      </c>
      <c r="EG80" s="102"/>
      <c r="EH80" s="104" t="str">
        <f t="shared" si="518"/>
        <v/>
      </c>
      <c r="EI80" s="102"/>
      <c r="EJ80" s="102"/>
      <c r="EK80" s="104" t="str">
        <f t="shared" si="519"/>
        <v/>
      </c>
      <c r="EL80" s="102"/>
      <c r="EM80" s="104" t="str">
        <f t="shared" si="520"/>
        <v/>
      </c>
      <c r="EN80" s="102"/>
      <c r="EO80" s="102"/>
      <c r="EP80" s="104" t="str">
        <f t="shared" si="521"/>
        <v/>
      </c>
      <c r="EQ80" s="102"/>
      <c r="ER80" s="104" t="str">
        <f t="shared" si="522"/>
        <v/>
      </c>
      <c r="ES80" s="102"/>
      <c r="ET80" s="102"/>
      <c r="EU80" s="104" t="str">
        <f t="shared" si="523"/>
        <v/>
      </c>
      <c r="EV80" s="102"/>
      <c r="EW80" s="104" t="str">
        <f t="shared" si="524"/>
        <v/>
      </c>
      <c r="EX80" s="102"/>
      <c r="EY80" s="102"/>
      <c r="EZ80" s="104" t="str">
        <f t="shared" si="525"/>
        <v/>
      </c>
      <c r="FA80" s="102"/>
      <c r="FB80" s="104" t="str">
        <f t="shared" si="526"/>
        <v/>
      </c>
      <c r="FC80" s="104" t="str">
        <f t="shared" si="527"/>
        <v/>
      </c>
      <c r="FD80" s="104" t="str">
        <f t="shared" si="528"/>
        <v/>
      </c>
      <c r="FE80" s="104" t="str">
        <f t="shared" si="529"/>
        <v/>
      </c>
      <c r="FF80" s="104" t="str">
        <f t="shared" si="530"/>
        <v/>
      </c>
      <c r="FG80" s="104" t="str">
        <f t="shared" si="531"/>
        <v/>
      </c>
      <c r="FH80" s="105" t="str">
        <f t="shared" si="532"/>
        <v/>
      </c>
      <c r="FI80" s="109" t="str">
        <f t="shared" si="533"/>
        <v/>
      </c>
      <c r="FJ80" s="102"/>
      <c r="FK80" s="102"/>
      <c r="FL80" s="104" t="str">
        <f t="shared" si="534"/>
        <v/>
      </c>
      <c r="FM80" s="102"/>
      <c r="FN80" s="104" t="str">
        <f t="shared" si="535"/>
        <v/>
      </c>
      <c r="FO80" s="102"/>
      <c r="FP80" s="102"/>
      <c r="FQ80" s="104" t="str">
        <f t="shared" si="536"/>
        <v/>
      </c>
      <c r="FR80" s="102"/>
      <c r="FS80" s="104" t="str">
        <f t="shared" si="537"/>
        <v/>
      </c>
      <c r="FT80" s="102"/>
      <c r="FU80" s="102"/>
      <c r="FV80" s="104" t="str">
        <f t="shared" si="538"/>
        <v/>
      </c>
      <c r="FW80" s="102"/>
      <c r="FX80" s="104" t="str">
        <f t="shared" si="539"/>
        <v/>
      </c>
      <c r="FY80" s="102"/>
      <c r="FZ80" s="102"/>
      <c r="GA80" s="104" t="str">
        <f t="shared" si="540"/>
        <v/>
      </c>
      <c r="GB80" s="102"/>
      <c r="GC80" s="104" t="str">
        <f t="shared" si="541"/>
        <v/>
      </c>
      <c r="GD80" s="102"/>
      <c r="GE80" s="102"/>
      <c r="GF80" s="104" t="str">
        <f t="shared" si="542"/>
        <v/>
      </c>
      <c r="GG80" s="102"/>
      <c r="GH80" s="104" t="str">
        <f t="shared" si="543"/>
        <v/>
      </c>
      <c r="GI80" s="104" t="str">
        <f t="shared" si="544"/>
        <v/>
      </c>
      <c r="GJ80" s="104" t="str">
        <f t="shared" si="545"/>
        <v/>
      </c>
      <c r="GK80" s="104" t="str">
        <f t="shared" si="546"/>
        <v/>
      </c>
      <c r="GL80" s="104" t="str">
        <f t="shared" si="547"/>
        <v/>
      </c>
      <c r="GM80" s="104" t="str">
        <f t="shared" si="548"/>
        <v/>
      </c>
      <c r="GN80" s="105" t="str">
        <f t="shared" si="549"/>
        <v/>
      </c>
      <c r="GO80" s="109" t="str">
        <f t="shared" si="550"/>
        <v/>
      </c>
      <c r="GP80" s="102"/>
      <c r="GQ80" s="102"/>
      <c r="GR80" s="104" t="str">
        <f t="shared" si="551"/>
        <v/>
      </c>
      <c r="GS80" s="102"/>
      <c r="GT80" s="104" t="str">
        <f t="shared" si="552"/>
        <v/>
      </c>
      <c r="GU80" s="102"/>
      <c r="GV80" s="102"/>
      <c r="GW80" s="104" t="str">
        <f t="shared" si="553"/>
        <v/>
      </c>
      <c r="GX80" s="102"/>
      <c r="GY80" s="104" t="str">
        <f t="shared" si="554"/>
        <v/>
      </c>
      <c r="GZ80" s="102"/>
      <c r="HA80" s="102"/>
      <c r="HB80" s="104" t="str">
        <f t="shared" si="555"/>
        <v/>
      </c>
      <c r="HC80" s="102"/>
      <c r="HD80" s="104" t="str">
        <f t="shared" si="556"/>
        <v/>
      </c>
      <c r="HE80" s="102"/>
      <c r="HF80" s="102"/>
      <c r="HG80" s="104" t="str">
        <f t="shared" si="557"/>
        <v/>
      </c>
      <c r="HH80" s="102"/>
      <c r="HI80" s="104" t="str">
        <f t="shared" si="558"/>
        <v/>
      </c>
      <c r="HJ80" s="102"/>
      <c r="HK80" s="102"/>
      <c r="HL80" s="104" t="str">
        <f t="shared" si="559"/>
        <v/>
      </c>
      <c r="HM80" s="102"/>
      <c r="HN80" s="104" t="str">
        <f t="shared" si="560"/>
        <v/>
      </c>
      <c r="HO80" s="104" t="str">
        <f t="shared" si="561"/>
        <v/>
      </c>
      <c r="HP80" s="104" t="str">
        <f t="shared" si="562"/>
        <v/>
      </c>
      <c r="HQ80" s="104" t="str">
        <f t="shared" si="563"/>
        <v/>
      </c>
      <c r="HR80" s="104" t="str">
        <f t="shared" si="564"/>
        <v/>
      </c>
      <c r="HS80" s="104" t="str">
        <f t="shared" si="565"/>
        <v/>
      </c>
      <c r="HT80" s="105" t="str">
        <f t="shared" si="566"/>
        <v/>
      </c>
      <c r="HU80" s="109" t="str">
        <f t="shared" si="567"/>
        <v/>
      </c>
      <c r="HV80" s="102"/>
      <c r="HW80" s="102"/>
      <c r="HX80" s="104" t="str">
        <f t="shared" si="568"/>
        <v/>
      </c>
      <c r="HY80" s="102"/>
      <c r="HZ80" s="104" t="str">
        <f t="shared" si="569"/>
        <v/>
      </c>
      <c r="IA80" s="102"/>
      <c r="IB80" s="102"/>
      <c r="IC80" s="104" t="str">
        <f t="shared" si="570"/>
        <v/>
      </c>
      <c r="ID80" s="102"/>
      <c r="IE80" s="104" t="str">
        <f t="shared" si="571"/>
        <v/>
      </c>
      <c r="IF80" s="102"/>
      <c r="IG80" s="102"/>
      <c r="IH80" s="104" t="str">
        <f t="shared" si="572"/>
        <v/>
      </c>
      <c r="II80" s="102"/>
      <c r="IJ80" s="104" t="str">
        <f t="shared" si="573"/>
        <v/>
      </c>
      <c r="IK80" s="102"/>
      <c r="IL80" s="102"/>
      <c r="IM80" s="104" t="str">
        <f t="shared" si="574"/>
        <v/>
      </c>
      <c r="IN80" s="102"/>
      <c r="IO80" s="104" t="str">
        <f t="shared" si="575"/>
        <v/>
      </c>
      <c r="IP80" s="102"/>
      <c r="IQ80" s="102"/>
      <c r="IR80" s="104" t="str">
        <f t="shared" si="576"/>
        <v/>
      </c>
      <c r="IS80" s="102"/>
      <c r="IT80" s="104" t="str">
        <f t="shared" si="577"/>
        <v/>
      </c>
      <c r="IU80" s="104" t="str">
        <f t="shared" si="578"/>
        <v/>
      </c>
      <c r="IV80" s="104" t="str">
        <f t="shared" si="579"/>
        <v/>
      </c>
      <c r="IW80" s="104" t="str">
        <f t="shared" si="580"/>
        <v/>
      </c>
      <c r="IX80" s="104" t="str">
        <f t="shared" si="581"/>
        <v/>
      </c>
      <c r="IY80" s="104" t="str">
        <f t="shared" si="582"/>
        <v/>
      </c>
      <c r="IZ80" s="105" t="str">
        <f t="shared" si="583"/>
        <v/>
      </c>
      <c r="JA80" s="109" t="str">
        <f t="shared" si="584"/>
        <v/>
      </c>
      <c r="JB80" s="102"/>
      <c r="JC80" s="102"/>
      <c r="JD80" s="104" t="str">
        <f t="shared" si="585"/>
        <v/>
      </c>
      <c r="JE80" s="102"/>
      <c r="JF80" s="104" t="str">
        <f t="shared" si="586"/>
        <v/>
      </c>
      <c r="JG80" s="102"/>
      <c r="JH80" s="102"/>
      <c r="JI80" s="104" t="str">
        <f t="shared" si="587"/>
        <v/>
      </c>
      <c r="JJ80" s="102"/>
      <c r="JK80" s="104" t="str">
        <f t="shared" si="588"/>
        <v/>
      </c>
      <c r="JL80" s="102"/>
      <c r="JM80" s="102"/>
      <c r="JN80" s="104" t="str">
        <f t="shared" si="589"/>
        <v/>
      </c>
      <c r="JO80" s="102"/>
      <c r="JP80" s="104" t="str">
        <f t="shared" si="590"/>
        <v/>
      </c>
      <c r="JQ80" s="102"/>
      <c r="JR80" s="102"/>
      <c r="JS80" s="104" t="str">
        <f t="shared" si="591"/>
        <v/>
      </c>
      <c r="JT80" s="102"/>
      <c r="JU80" s="104" t="str">
        <f t="shared" si="592"/>
        <v/>
      </c>
      <c r="JV80" s="102"/>
      <c r="JW80" s="102"/>
      <c r="JX80" s="104" t="str">
        <f t="shared" si="593"/>
        <v/>
      </c>
      <c r="JY80" s="102"/>
      <c r="JZ80" s="104" t="str">
        <f t="shared" si="594"/>
        <v/>
      </c>
      <c r="KA80" s="104" t="str">
        <f t="shared" si="595"/>
        <v/>
      </c>
      <c r="KB80" s="104" t="str">
        <f t="shared" si="596"/>
        <v/>
      </c>
      <c r="KC80" s="104" t="str">
        <f t="shared" si="597"/>
        <v/>
      </c>
      <c r="KD80" s="104" t="str">
        <f t="shared" si="598"/>
        <v/>
      </c>
      <c r="KE80" s="104" t="str">
        <f t="shared" si="599"/>
        <v/>
      </c>
      <c r="KF80" s="105" t="str">
        <f t="shared" si="600"/>
        <v/>
      </c>
      <c r="KG80" s="109" t="str">
        <f t="shared" si="601"/>
        <v/>
      </c>
      <c r="KH80" s="102"/>
      <c r="KI80" s="102"/>
      <c r="KJ80" s="104" t="str">
        <f t="shared" si="602"/>
        <v/>
      </c>
      <c r="KK80" s="102"/>
      <c r="KL80" s="104" t="str">
        <f t="shared" si="603"/>
        <v/>
      </c>
      <c r="KM80" s="102"/>
      <c r="KN80" s="102"/>
      <c r="KO80" s="104" t="str">
        <f t="shared" si="604"/>
        <v/>
      </c>
      <c r="KP80" s="102"/>
      <c r="KQ80" s="104" t="str">
        <f t="shared" si="605"/>
        <v/>
      </c>
      <c r="KR80" s="102"/>
      <c r="KS80" s="102"/>
      <c r="KT80" s="104" t="str">
        <f t="shared" si="606"/>
        <v/>
      </c>
      <c r="KU80" s="102"/>
      <c r="KV80" s="104" t="str">
        <f t="shared" si="607"/>
        <v/>
      </c>
      <c r="KW80" s="102"/>
      <c r="KX80" s="102"/>
      <c r="KY80" s="104" t="str">
        <f t="shared" si="608"/>
        <v/>
      </c>
      <c r="KZ80" s="102"/>
      <c r="LA80" s="104" t="str">
        <f t="shared" si="609"/>
        <v/>
      </c>
      <c r="LB80" s="102"/>
      <c r="LC80" s="102"/>
      <c r="LD80" s="104" t="str">
        <f t="shared" si="610"/>
        <v/>
      </c>
      <c r="LE80" s="102"/>
      <c r="LF80" s="104" t="str">
        <f t="shared" si="611"/>
        <v/>
      </c>
      <c r="LG80" s="104" t="str">
        <f t="shared" si="612"/>
        <v/>
      </c>
      <c r="LH80" s="104" t="str">
        <f t="shared" si="613"/>
        <v/>
      </c>
      <c r="LI80" s="104" t="str">
        <f t="shared" si="614"/>
        <v/>
      </c>
      <c r="LJ80" s="104" t="str">
        <f t="shared" si="615"/>
        <v/>
      </c>
      <c r="LK80" s="104" t="str">
        <f t="shared" si="616"/>
        <v/>
      </c>
      <c r="LL80" s="105" t="str">
        <f t="shared" si="617"/>
        <v/>
      </c>
      <c r="LM80" s="109" t="str">
        <f t="shared" si="618"/>
        <v/>
      </c>
      <c r="LN80" s="102"/>
      <c r="LO80" s="102"/>
      <c r="LP80" s="104" t="str">
        <f t="shared" si="619"/>
        <v/>
      </c>
      <c r="LQ80" s="102"/>
      <c r="LR80" s="104" t="str">
        <f t="shared" si="620"/>
        <v/>
      </c>
      <c r="LS80" s="102"/>
      <c r="LT80" s="102"/>
      <c r="LU80" s="104" t="str">
        <f t="shared" si="621"/>
        <v/>
      </c>
      <c r="LV80" s="102"/>
      <c r="LW80" s="104" t="str">
        <f t="shared" si="622"/>
        <v/>
      </c>
      <c r="LX80" s="102"/>
      <c r="LY80" s="102"/>
      <c r="LZ80" s="104" t="str">
        <f t="shared" si="623"/>
        <v/>
      </c>
      <c r="MA80" s="102"/>
      <c r="MB80" s="104" t="str">
        <f t="shared" si="624"/>
        <v/>
      </c>
      <c r="MC80" s="102"/>
      <c r="MD80" s="102"/>
      <c r="ME80" s="104" t="str">
        <f t="shared" si="625"/>
        <v/>
      </c>
      <c r="MF80" s="102"/>
      <c r="MG80" s="104" t="str">
        <f t="shared" si="626"/>
        <v/>
      </c>
      <c r="MH80" s="102"/>
      <c r="MI80" s="102"/>
      <c r="MJ80" s="104" t="str">
        <f t="shared" si="627"/>
        <v/>
      </c>
      <c r="MK80" s="102"/>
      <c r="ML80" s="104" t="str">
        <f t="shared" si="628"/>
        <v/>
      </c>
      <c r="MM80" s="104" t="str">
        <f t="shared" si="629"/>
        <v/>
      </c>
      <c r="MN80" s="104" t="str">
        <f t="shared" si="630"/>
        <v/>
      </c>
      <c r="MO80" s="104" t="str">
        <f t="shared" si="631"/>
        <v/>
      </c>
      <c r="MP80" s="104" t="str">
        <f t="shared" si="632"/>
        <v/>
      </c>
      <c r="MQ80" s="104" t="str">
        <f t="shared" si="633"/>
        <v/>
      </c>
      <c r="MR80" s="105" t="str">
        <f t="shared" si="634"/>
        <v/>
      </c>
      <c r="MS80" s="109" t="str">
        <f t="shared" si="635"/>
        <v/>
      </c>
      <c r="MT80" s="102"/>
      <c r="MU80" s="102"/>
      <c r="MV80" s="104" t="str">
        <f t="shared" si="636"/>
        <v/>
      </c>
      <c r="MW80" s="102"/>
      <c r="MX80" s="104" t="str">
        <f t="shared" si="637"/>
        <v/>
      </c>
      <c r="MY80" s="102"/>
      <c r="MZ80" s="102"/>
      <c r="NA80" s="104" t="str">
        <f t="shared" si="638"/>
        <v/>
      </c>
      <c r="NB80" s="102"/>
      <c r="NC80" s="104" t="str">
        <f t="shared" si="639"/>
        <v/>
      </c>
      <c r="ND80" s="102"/>
      <c r="NE80" s="102"/>
      <c r="NF80" s="104" t="str">
        <f t="shared" si="640"/>
        <v/>
      </c>
      <c r="NG80" s="102"/>
      <c r="NH80" s="104" t="str">
        <f t="shared" si="641"/>
        <v/>
      </c>
      <c r="NI80" s="102"/>
      <c r="NJ80" s="102"/>
      <c r="NK80" s="104" t="str">
        <f t="shared" si="642"/>
        <v/>
      </c>
      <c r="NL80" s="102"/>
      <c r="NM80" s="104" t="str">
        <f t="shared" si="643"/>
        <v/>
      </c>
      <c r="NN80" s="102"/>
      <c r="NO80" s="102"/>
      <c r="NP80" s="104" t="str">
        <f t="shared" si="644"/>
        <v/>
      </c>
      <c r="NQ80" s="102"/>
      <c r="NR80" s="104" t="str">
        <f t="shared" si="645"/>
        <v/>
      </c>
      <c r="NS80" s="104" t="str">
        <f t="shared" si="646"/>
        <v/>
      </c>
      <c r="NT80" s="104" t="str">
        <f t="shared" si="647"/>
        <v/>
      </c>
      <c r="NU80" s="104" t="str">
        <f t="shared" si="648"/>
        <v/>
      </c>
      <c r="NV80" s="104" t="str">
        <f t="shared" si="649"/>
        <v/>
      </c>
      <c r="NW80" s="104" t="str">
        <f t="shared" si="650"/>
        <v/>
      </c>
      <c r="NX80" s="105" t="str">
        <f t="shared" si="651"/>
        <v/>
      </c>
      <c r="NY80" s="109" t="str">
        <f t="shared" si="652"/>
        <v/>
      </c>
      <c r="OA80" s="104" t="str">
        <f t="shared" si="653"/>
        <v/>
      </c>
      <c r="OB80" s="104" t="str">
        <f t="shared" si="654"/>
        <v/>
      </c>
      <c r="OC80" s="104" t="str">
        <f t="shared" si="655"/>
        <v/>
      </c>
      <c r="OD80" s="104" t="str">
        <f t="shared" si="656"/>
        <v/>
      </c>
      <c r="OE80" s="104" t="str">
        <f t="shared" si="657"/>
        <v/>
      </c>
      <c r="OF80" s="104" t="str">
        <f t="shared" si="658"/>
        <v/>
      </c>
      <c r="OG80" s="104" t="str">
        <f t="shared" si="659"/>
        <v/>
      </c>
      <c r="OH80" s="104" t="str">
        <f t="shared" si="660"/>
        <v/>
      </c>
      <c r="OI80" s="104" t="str">
        <f t="shared" si="661"/>
        <v/>
      </c>
      <c r="OJ80" s="104" t="str">
        <f t="shared" si="662"/>
        <v/>
      </c>
      <c r="OK80" s="104" t="str">
        <f t="shared" si="663"/>
        <v/>
      </c>
      <c r="OL80" s="104" t="str">
        <f t="shared" si="664"/>
        <v/>
      </c>
      <c r="OM80" s="134"/>
      <c r="ON80" s="104" t="str">
        <f t="shared" si="665"/>
        <v/>
      </c>
      <c r="OO80" s="104" t="str">
        <f t="shared" si="666"/>
        <v/>
      </c>
      <c r="OP80" s="104" t="str">
        <f t="shared" si="667"/>
        <v/>
      </c>
      <c r="OQ80" s="104" t="str">
        <f t="shared" si="668"/>
        <v/>
      </c>
      <c r="OR80" s="105" t="str">
        <f t="shared" si="669"/>
        <v/>
      </c>
      <c r="OS80" s="105" t="str">
        <f t="shared" si="670"/>
        <v/>
      </c>
      <c r="OT80" s="134"/>
      <c r="OU80" s="109" t="str">
        <f t="shared" si="671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448"/>
        <v>62</v>
      </c>
      <c r="B81" s="195"/>
      <c r="C81" s="195"/>
      <c r="D81" s="195"/>
      <c r="E81" s="196"/>
      <c r="F81" s="102"/>
      <c r="G81" s="102"/>
      <c r="H81" s="104" t="str">
        <f t="shared" si="449"/>
        <v/>
      </c>
      <c r="I81" s="102"/>
      <c r="J81" s="104" t="str">
        <f t="shared" si="450"/>
        <v/>
      </c>
      <c r="K81" s="102"/>
      <c r="L81" s="102"/>
      <c r="M81" s="104" t="str">
        <f t="shared" si="451"/>
        <v/>
      </c>
      <c r="N81" s="102"/>
      <c r="O81" s="104" t="str">
        <f t="shared" si="452"/>
        <v/>
      </c>
      <c r="P81" s="102"/>
      <c r="Q81" s="102"/>
      <c r="R81" s="104" t="str">
        <f t="shared" si="453"/>
        <v/>
      </c>
      <c r="S81" s="102"/>
      <c r="T81" s="104" t="str">
        <f t="shared" si="454"/>
        <v/>
      </c>
      <c r="U81" s="102"/>
      <c r="V81" s="102"/>
      <c r="W81" s="104" t="str">
        <f t="shared" si="455"/>
        <v/>
      </c>
      <c r="X81" s="102"/>
      <c r="Y81" s="104" t="str">
        <f t="shared" si="456"/>
        <v/>
      </c>
      <c r="Z81" s="102"/>
      <c r="AA81" s="102"/>
      <c r="AB81" s="104" t="str">
        <f t="shared" si="457"/>
        <v/>
      </c>
      <c r="AC81" s="102"/>
      <c r="AD81" s="104" t="str">
        <f t="shared" si="458"/>
        <v/>
      </c>
      <c r="AE81" s="104" t="str">
        <f t="shared" si="459"/>
        <v/>
      </c>
      <c r="AF81" s="104" t="str">
        <f t="shared" si="460"/>
        <v/>
      </c>
      <c r="AG81" s="104" t="str">
        <f t="shared" si="461"/>
        <v/>
      </c>
      <c r="AH81" s="104" t="str">
        <f t="shared" si="462"/>
        <v/>
      </c>
      <c r="AI81" s="104" t="str">
        <f t="shared" si="463"/>
        <v/>
      </c>
      <c r="AJ81" s="105" t="str">
        <f t="shared" si="464"/>
        <v/>
      </c>
      <c r="AK81" s="109" t="str">
        <f t="shared" si="465"/>
        <v/>
      </c>
      <c r="AL81" s="102"/>
      <c r="AM81" s="102"/>
      <c r="AN81" s="104" t="str">
        <f t="shared" si="466"/>
        <v/>
      </c>
      <c r="AO81" s="102"/>
      <c r="AP81" s="104" t="str">
        <f t="shared" si="467"/>
        <v/>
      </c>
      <c r="AQ81" s="102"/>
      <c r="AR81" s="102"/>
      <c r="AS81" s="104" t="str">
        <f t="shared" si="468"/>
        <v/>
      </c>
      <c r="AT81" s="102"/>
      <c r="AU81" s="104" t="str">
        <f t="shared" si="469"/>
        <v/>
      </c>
      <c r="AV81" s="102"/>
      <c r="AW81" s="102"/>
      <c r="AX81" s="104" t="str">
        <f t="shared" si="470"/>
        <v/>
      </c>
      <c r="AY81" s="102"/>
      <c r="AZ81" s="104" t="str">
        <f t="shared" si="471"/>
        <v/>
      </c>
      <c r="BA81" s="102"/>
      <c r="BB81" s="102"/>
      <c r="BC81" s="104" t="str">
        <f t="shared" si="472"/>
        <v/>
      </c>
      <c r="BD81" s="102"/>
      <c r="BE81" s="104" t="str">
        <f t="shared" si="473"/>
        <v/>
      </c>
      <c r="BF81" s="102"/>
      <c r="BG81" s="102"/>
      <c r="BH81" s="104" t="str">
        <f t="shared" si="474"/>
        <v/>
      </c>
      <c r="BI81" s="102"/>
      <c r="BJ81" s="104" t="str">
        <f t="shared" si="475"/>
        <v/>
      </c>
      <c r="BK81" s="104" t="str">
        <f t="shared" si="476"/>
        <v/>
      </c>
      <c r="BL81" s="104" t="str">
        <f t="shared" si="477"/>
        <v/>
      </c>
      <c r="BM81" s="104" t="str">
        <f t="shared" si="478"/>
        <v/>
      </c>
      <c r="BN81" s="104" t="str">
        <f t="shared" si="479"/>
        <v/>
      </c>
      <c r="BO81" s="104" t="str">
        <f t="shared" si="480"/>
        <v/>
      </c>
      <c r="BP81" s="105" t="str">
        <f t="shared" si="481"/>
        <v/>
      </c>
      <c r="BQ81" s="109" t="str">
        <f t="shared" si="482"/>
        <v/>
      </c>
      <c r="BR81" s="102"/>
      <c r="BS81" s="102"/>
      <c r="BT81" s="104" t="str">
        <f t="shared" si="483"/>
        <v/>
      </c>
      <c r="BU81" s="102"/>
      <c r="BV81" s="104" t="str">
        <f t="shared" si="484"/>
        <v/>
      </c>
      <c r="BW81" s="102"/>
      <c r="BX81" s="102"/>
      <c r="BY81" s="104" t="str">
        <f t="shared" si="485"/>
        <v/>
      </c>
      <c r="BZ81" s="102"/>
      <c r="CA81" s="104" t="str">
        <f t="shared" si="486"/>
        <v/>
      </c>
      <c r="CB81" s="102"/>
      <c r="CC81" s="102"/>
      <c r="CD81" s="104" t="str">
        <f t="shared" si="487"/>
        <v/>
      </c>
      <c r="CE81" s="102"/>
      <c r="CF81" s="104" t="str">
        <f t="shared" si="488"/>
        <v/>
      </c>
      <c r="CG81" s="102"/>
      <c r="CH81" s="102"/>
      <c r="CI81" s="104" t="str">
        <f t="shared" si="489"/>
        <v/>
      </c>
      <c r="CJ81" s="102"/>
      <c r="CK81" s="104" t="str">
        <f t="shared" si="490"/>
        <v/>
      </c>
      <c r="CL81" s="102"/>
      <c r="CM81" s="102"/>
      <c r="CN81" s="104" t="str">
        <f t="shared" si="491"/>
        <v/>
      </c>
      <c r="CO81" s="102"/>
      <c r="CP81" s="104" t="str">
        <f t="shared" si="492"/>
        <v/>
      </c>
      <c r="CQ81" s="104" t="str">
        <f t="shared" si="493"/>
        <v/>
      </c>
      <c r="CR81" s="104" t="str">
        <f t="shared" si="494"/>
        <v/>
      </c>
      <c r="CS81" s="104" t="str">
        <f t="shared" si="495"/>
        <v/>
      </c>
      <c r="CT81" s="104" t="str">
        <f t="shared" si="496"/>
        <v/>
      </c>
      <c r="CU81" s="104" t="str">
        <f t="shared" si="497"/>
        <v/>
      </c>
      <c r="CV81" s="105" t="str">
        <f t="shared" si="498"/>
        <v/>
      </c>
      <c r="CW81" s="109" t="str">
        <f t="shared" si="499"/>
        <v/>
      </c>
      <c r="CX81" s="102"/>
      <c r="CY81" s="102"/>
      <c r="CZ81" s="104" t="str">
        <f t="shared" si="500"/>
        <v/>
      </c>
      <c r="DA81" s="102"/>
      <c r="DB81" s="104" t="str">
        <f t="shared" si="501"/>
        <v/>
      </c>
      <c r="DC81" s="102"/>
      <c r="DD81" s="102"/>
      <c r="DE81" s="104" t="str">
        <f t="shared" si="502"/>
        <v/>
      </c>
      <c r="DF81" s="102"/>
      <c r="DG81" s="104" t="str">
        <f t="shared" si="503"/>
        <v/>
      </c>
      <c r="DH81" s="102"/>
      <c r="DI81" s="102"/>
      <c r="DJ81" s="104" t="str">
        <f t="shared" si="504"/>
        <v/>
      </c>
      <c r="DK81" s="102"/>
      <c r="DL81" s="104" t="str">
        <f t="shared" si="505"/>
        <v/>
      </c>
      <c r="DM81" s="102"/>
      <c r="DN81" s="102"/>
      <c r="DO81" s="104" t="str">
        <f t="shared" si="506"/>
        <v/>
      </c>
      <c r="DP81" s="102"/>
      <c r="DQ81" s="104" t="str">
        <f t="shared" si="507"/>
        <v/>
      </c>
      <c r="DR81" s="102"/>
      <c r="DS81" s="102"/>
      <c r="DT81" s="104" t="str">
        <f t="shared" si="508"/>
        <v/>
      </c>
      <c r="DU81" s="102"/>
      <c r="DV81" s="104" t="str">
        <f t="shared" si="509"/>
        <v/>
      </c>
      <c r="DW81" s="104" t="str">
        <f t="shared" si="510"/>
        <v/>
      </c>
      <c r="DX81" s="104" t="str">
        <f t="shared" si="511"/>
        <v/>
      </c>
      <c r="DY81" s="104" t="str">
        <f t="shared" si="512"/>
        <v/>
      </c>
      <c r="DZ81" s="104" t="str">
        <f t="shared" si="513"/>
        <v/>
      </c>
      <c r="EA81" s="104" t="str">
        <f t="shared" si="514"/>
        <v/>
      </c>
      <c r="EB81" s="105" t="str">
        <f t="shared" si="515"/>
        <v/>
      </c>
      <c r="EC81" s="109" t="str">
        <f t="shared" si="516"/>
        <v/>
      </c>
      <c r="ED81" s="102"/>
      <c r="EE81" s="102"/>
      <c r="EF81" s="104" t="str">
        <f t="shared" si="517"/>
        <v/>
      </c>
      <c r="EG81" s="102"/>
      <c r="EH81" s="104" t="str">
        <f t="shared" si="518"/>
        <v/>
      </c>
      <c r="EI81" s="102"/>
      <c r="EJ81" s="102"/>
      <c r="EK81" s="104" t="str">
        <f t="shared" si="519"/>
        <v/>
      </c>
      <c r="EL81" s="102"/>
      <c r="EM81" s="104" t="str">
        <f t="shared" si="520"/>
        <v/>
      </c>
      <c r="EN81" s="102"/>
      <c r="EO81" s="102"/>
      <c r="EP81" s="104" t="str">
        <f t="shared" si="521"/>
        <v/>
      </c>
      <c r="EQ81" s="102"/>
      <c r="ER81" s="104" t="str">
        <f t="shared" si="522"/>
        <v/>
      </c>
      <c r="ES81" s="102"/>
      <c r="ET81" s="102"/>
      <c r="EU81" s="104" t="str">
        <f t="shared" si="523"/>
        <v/>
      </c>
      <c r="EV81" s="102"/>
      <c r="EW81" s="104" t="str">
        <f t="shared" si="524"/>
        <v/>
      </c>
      <c r="EX81" s="102"/>
      <c r="EY81" s="102"/>
      <c r="EZ81" s="104" t="str">
        <f t="shared" si="525"/>
        <v/>
      </c>
      <c r="FA81" s="102"/>
      <c r="FB81" s="104" t="str">
        <f t="shared" si="526"/>
        <v/>
      </c>
      <c r="FC81" s="104" t="str">
        <f t="shared" si="527"/>
        <v/>
      </c>
      <c r="FD81" s="104" t="str">
        <f t="shared" si="528"/>
        <v/>
      </c>
      <c r="FE81" s="104" t="str">
        <f t="shared" si="529"/>
        <v/>
      </c>
      <c r="FF81" s="104" t="str">
        <f t="shared" si="530"/>
        <v/>
      </c>
      <c r="FG81" s="104" t="str">
        <f t="shared" si="531"/>
        <v/>
      </c>
      <c r="FH81" s="105" t="str">
        <f t="shared" si="532"/>
        <v/>
      </c>
      <c r="FI81" s="109" t="str">
        <f t="shared" si="533"/>
        <v/>
      </c>
      <c r="FJ81" s="102"/>
      <c r="FK81" s="102"/>
      <c r="FL81" s="104" t="str">
        <f t="shared" si="534"/>
        <v/>
      </c>
      <c r="FM81" s="102"/>
      <c r="FN81" s="104" t="str">
        <f t="shared" si="535"/>
        <v/>
      </c>
      <c r="FO81" s="102"/>
      <c r="FP81" s="102"/>
      <c r="FQ81" s="104" t="str">
        <f t="shared" si="536"/>
        <v/>
      </c>
      <c r="FR81" s="102"/>
      <c r="FS81" s="104" t="str">
        <f t="shared" si="537"/>
        <v/>
      </c>
      <c r="FT81" s="102"/>
      <c r="FU81" s="102"/>
      <c r="FV81" s="104" t="str">
        <f t="shared" si="538"/>
        <v/>
      </c>
      <c r="FW81" s="102"/>
      <c r="FX81" s="104" t="str">
        <f t="shared" si="539"/>
        <v/>
      </c>
      <c r="FY81" s="102"/>
      <c r="FZ81" s="102"/>
      <c r="GA81" s="104" t="str">
        <f t="shared" si="540"/>
        <v/>
      </c>
      <c r="GB81" s="102"/>
      <c r="GC81" s="104" t="str">
        <f t="shared" si="541"/>
        <v/>
      </c>
      <c r="GD81" s="102"/>
      <c r="GE81" s="102"/>
      <c r="GF81" s="104" t="str">
        <f t="shared" si="542"/>
        <v/>
      </c>
      <c r="GG81" s="102"/>
      <c r="GH81" s="104" t="str">
        <f t="shared" si="543"/>
        <v/>
      </c>
      <c r="GI81" s="104" t="str">
        <f t="shared" si="544"/>
        <v/>
      </c>
      <c r="GJ81" s="104" t="str">
        <f t="shared" si="545"/>
        <v/>
      </c>
      <c r="GK81" s="104" t="str">
        <f t="shared" si="546"/>
        <v/>
      </c>
      <c r="GL81" s="104" t="str">
        <f t="shared" si="547"/>
        <v/>
      </c>
      <c r="GM81" s="104" t="str">
        <f t="shared" si="548"/>
        <v/>
      </c>
      <c r="GN81" s="105" t="str">
        <f t="shared" si="549"/>
        <v/>
      </c>
      <c r="GO81" s="109" t="str">
        <f t="shared" si="550"/>
        <v/>
      </c>
      <c r="GP81" s="102"/>
      <c r="GQ81" s="102"/>
      <c r="GR81" s="104" t="str">
        <f t="shared" si="551"/>
        <v/>
      </c>
      <c r="GS81" s="102"/>
      <c r="GT81" s="104" t="str">
        <f t="shared" si="552"/>
        <v/>
      </c>
      <c r="GU81" s="102"/>
      <c r="GV81" s="102"/>
      <c r="GW81" s="104" t="str">
        <f t="shared" si="553"/>
        <v/>
      </c>
      <c r="GX81" s="102"/>
      <c r="GY81" s="104" t="str">
        <f t="shared" si="554"/>
        <v/>
      </c>
      <c r="GZ81" s="102"/>
      <c r="HA81" s="102"/>
      <c r="HB81" s="104" t="str">
        <f t="shared" si="555"/>
        <v/>
      </c>
      <c r="HC81" s="102"/>
      <c r="HD81" s="104" t="str">
        <f t="shared" si="556"/>
        <v/>
      </c>
      <c r="HE81" s="102"/>
      <c r="HF81" s="102"/>
      <c r="HG81" s="104" t="str">
        <f t="shared" si="557"/>
        <v/>
      </c>
      <c r="HH81" s="102"/>
      <c r="HI81" s="104" t="str">
        <f t="shared" si="558"/>
        <v/>
      </c>
      <c r="HJ81" s="102"/>
      <c r="HK81" s="102"/>
      <c r="HL81" s="104" t="str">
        <f t="shared" si="559"/>
        <v/>
      </c>
      <c r="HM81" s="102"/>
      <c r="HN81" s="104" t="str">
        <f t="shared" si="560"/>
        <v/>
      </c>
      <c r="HO81" s="104" t="str">
        <f t="shared" si="561"/>
        <v/>
      </c>
      <c r="HP81" s="104" t="str">
        <f t="shared" si="562"/>
        <v/>
      </c>
      <c r="HQ81" s="104" t="str">
        <f t="shared" si="563"/>
        <v/>
      </c>
      <c r="HR81" s="104" t="str">
        <f t="shared" si="564"/>
        <v/>
      </c>
      <c r="HS81" s="104" t="str">
        <f t="shared" si="565"/>
        <v/>
      </c>
      <c r="HT81" s="105" t="str">
        <f t="shared" si="566"/>
        <v/>
      </c>
      <c r="HU81" s="109" t="str">
        <f t="shared" si="567"/>
        <v/>
      </c>
      <c r="HV81" s="102"/>
      <c r="HW81" s="102"/>
      <c r="HX81" s="104" t="str">
        <f t="shared" si="568"/>
        <v/>
      </c>
      <c r="HY81" s="102"/>
      <c r="HZ81" s="104" t="str">
        <f t="shared" si="569"/>
        <v/>
      </c>
      <c r="IA81" s="102"/>
      <c r="IB81" s="102"/>
      <c r="IC81" s="104" t="str">
        <f t="shared" si="570"/>
        <v/>
      </c>
      <c r="ID81" s="102"/>
      <c r="IE81" s="104" t="str">
        <f t="shared" si="571"/>
        <v/>
      </c>
      <c r="IF81" s="102"/>
      <c r="IG81" s="102"/>
      <c r="IH81" s="104" t="str">
        <f t="shared" si="572"/>
        <v/>
      </c>
      <c r="II81" s="102"/>
      <c r="IJ81" s="104" t="str">
        <f t="shared" si="573"/>
        <v/>
      </c>
      <c r="IK81" s="102"/>
      <c r="IL81" s="102"/>
      <c r="IM81" s="104" t="str">
        <f t="shared" si="574"/>
        <v/>
      </c>
      <c r="IN81" s="102"/>
      <c r="IO81" s="104" t="str">
        <f t="shared" si="575"/>
        <v/>
      </c>
      <c r="IP81" s="102"/>
      <c r="IQ81" s="102"/>
      <c r="IR81" s="104" t="str">
        <f t="shared" si="576"/>
        <v/>
      </c>
      <c r="IS81" s="102"/>
      <c r="IT81" s="104" t="str">
        <f t="shared" si="577"/>
        <v/>
      </c>
      <c r="IU81" s="104" t="str">
        <f t="shared" si="578"/>
        <v/>
      </c>
      <c r="IV81" s="104" t="str">
        <f t="shared" si="579"/>
        <v/>
      </c>
      <c r="IW81" s="104" t="str">
        <f t="shared" si="580"/>
        <v/>
      </c>
      <c r="IX81" s="104" t="str">
        <f t="shared" si="581"/>
        <v/>
      </c>
      <c r="IY81" s="104" t="str">
        <f t="shared" si="582"/>
        <v/>
      </c>
      <c r="IZ81" s="105" t="str">
        <f t="shared" si="583"/>
        <v/>
      </c>
      <c r="JA81" s="109" t="str">
        <f t="shared" si="584"/>
        <v/>
      </c>
      <c r="JB81" s="102"/>
      <c r="JC81" s="102"/>
      <c r="JD81" s="104" t="str">
        <f t="shared" si="585"/>
        <v/>
      </c>
      <c r="JE81" s="102"/>
      <c r="JF81" s="104" t="str">
        <f t="shared" si="586"/>
        <v/>
      </c>
      <c r="JG81" s="102"/>
      <c r="JH81" s="102"/>
      <c r="JI81" s="104" t="str">
        <f t="shared" si="587"/>
        <v/>
      </c>
      <c r="JJ81" s="102"/>
      <c r="JK81" s="104" t="str">
        <f t="shared" si="588"/>
        <v/>
      </c>
      <c r="JL81" s="102"/>
      <c r="JM81" s="102"/>
      <c r="JN81" s="104" t="str">
        <f t="shared" si="589"/>
        <v/>
      </c>
      <c r="JO81" s="102"/>
      <c r="JP81" s="104" t="str">
        <f t="shared" si="590"/>
        <v/>
      </c>
      <c r="JQ81" s="102"/>
      <c r="JR81" s="102"/>
      <c r="JS81" s="104" t="str">
        <f t="shared" si="591"/>
        <v/>
      </c>
      <c r="JT81" s="102"/>
      <c r="JU81" s="104" t="str">
        <f t="shared" si="592"/>
        <v/>
      </c>
      <c r="JV81" s="102"/>
      <c r="JW81" s="102"/>
      <c r="JX81" s="104" t="str">
        <f t="shared" si="593"/>
        <v/>
      </c>
      <c r="JY81" s="102"/>
      <c r="JZ81" s="104" t="str">
        <f t="shared" si="594"/>
        <v/>
      </c>
      <c r="KA81" s="104" t="str">
        <f t="shared" si="595"/>
        <v/>
      </c>
      <c r="KB81" s="104" t="str">
        <f t="shared" si="596"/>
        <v/>
      </c>
      <c r="KC81" s="104" t="str">
        <f t="shared" si="597"/>
        <v/>
      </c>
      <c r="KD81" s="104" t="str">
        <f t="shared" si="598"/>
        <v/>
      </c>
      <c r="KE81" s="104" t="str">
        <f t="shared" si="599"/>
        <v/>
      </c>
      <c r="KF81" s="105" t="str">
        <f t="shared" si="600"/>
        <v/>
      </c>
      <c r="KG81" s="109" t="str">
        <f t="shared" si="601"/>
        <v/>
      </c>
      <c r="KH81" s="102"/>
      <c r="KI81" s="102"/>
      <c r="KJ81" s="104" t="str">
        <f t="shared" si="602"/>
        <v/>
      </c>
      <c r="KK81" s="102"/>
      <c r="KL81" s="104" t="str">
        <f t="shared" si="603"/>
        <v/>
      </c>
      <c r="KM81" s="102"/>
      <c r="KN81" s="102"/>
      <c r="KO81" s="104" t="str">
        <f t="shared" si="604"/>
        <v/>
      </c>
      <c r="KP81" s="102"/>
      <c r="KQ81" s="104" t="str">
        <f t="shared" si="605"/>
        <v/>
      </c>
      <c r="KR81" s="102"/>
      <c r="KS81" s="102"/>
      <c r="KT81" s="104" t="str">
        <f t="shared" si="606"/>
        <v/>
      </c>
      <c r="KU81" s="102"/>
      <c r="KV81" s="104" t="str">
        <f t="shared" si="607"/>
        <v/>
      </c>
      <c r="KW81" s="102"/>
      <c r="KX81" s="102"/>
      <c r="KY81" s="104" t="str">
        <f t="shared" si="608"/>
        <v/>
      </c>
      <c r="KZ81" s="102"/>
      <c r="LA81" s="104" t="str">
        <f t="shared" si="609"/>
        <v/>
      </c>
      <c r="LB81" s="102"/>
      <c r="LC81" s="102"/>
      <c r="LD81" s="104" t="str">
        <f t="shared" si="610"/>
        <v/>
      </c>
      <c r="LE81" s="102"/>
      <c r="LF81" s="104" t="str">
        <f t="shared" si="611"/>
        <v/>
      </c>
      <c r="LG81" s="104" t="str">
        <f t="shared" si="612"/>
        <v/>
      </c>
      <c r="LH81" s="104" t="str">
        <f t="shared" si="613"/>
        <v/>
      </c>
      <c r="LI81" s="104" t="str">
        <f t="shared" si="614"/>
        <v/>
      </c>
      <c r="LJ81" s="104" t="str">
        <f t="shared" si="615"/>
        <v/>
      </c>
      <c r="LK81" s="104" t="str">
        <f t="shared" si="616"/>
        <v/>
      </c>
      <c r="LL81" s="105" t="str">
        <f t="shared" si="617"/>
        <v/>
      </c>
      <c r="LM81" s="109" t="str">
        <f t="shared" si="618"/>
        <v/>
      </c>
      <c r="LN81" s="102"/>
      <c r="LO81" s="102"/>
      <c r="LP81" s="104" t="str">
        <f t="shared" si="619"/>
        <v/>
      </c>
      <c r="LQ81" s="102"/>
      <c r="LR81" s="104" t="str">
        <f t="shared" si="620"/>
        <v/>
      </c>
      <c r="LS81" s="102"/>
      <c r="LT81" s="102"/>
      <c r="LU81" s="104" t="str">
        <f t="shared" si="621"/>
        <v/>
      </c>
      <c r="LV81" s="102"/>
      <c r="LW81" s="104" t="str">
        <f t="shared" si="622"/>
        <v/>
      </c>
      <c r="LX81" s="102"/>
      <c r="LY81" s="102"/>
      <c r="LZ81" s="104" t="str">
        <f t="shared" si="623"/>
        <v/>
      </c>
      <c r="MA81" s="102"/>
      <c r="MB81" s="104" t="str">
        <f t="shared" si="624"/>
        <v/>
      </c>
      <c r="MC81" s="102"/>
      <c r="MD81" s="102"/>
      <c r="ME81" s="104" t="str">
        <f t="shared" si="625"/>
        <v/>
      </c>
      <c r="MF81" s="102"/>
      <c r="MG81" s="104" t="str">
        <f t="shared" si="626"/>
        <v/>
      </c>
      <c r="MH81" s="102"/>
      <c r="MI81" s="102"/>
      <c r="MJ81" s="104" t="str">
        <f t="shared" si="627"/>
        <v/>
      </c>
      <c r="MK81" s="102"/>
      <c r="ML81" s="104" t="str">
        <f t="shared" si="628"/>
        <v/>
      </c>
      <c r="MM81" s="104" t="str">
        <f t="shared" si="629"/>
        <v/>
      </c>
      <c r="MN81" s="104" t="str">
        <f t="shared" si="630"/>
        <v/>
      </c>
      <c r="MO81" s="104" t="str">
        <f t="shared" si="631"/>
        <v/>
      </c>
      <c r="MP81" s="104" t="str">
        <f t="shared" si="632"/>
        <v/>
      </c>
      <c r="MQ81" s="104" t="str">
        <f t="shared" si="633"/>
        <v/>
      </c>
      <c r="MR81" s="105" t="str">
        <f t="shared" si="634"/>
        <v/>
      </c>
      <c r="MS81" s="109" t="str">
        <f t="shared" si="635"/>
        <v/>
      </c>
      <c r="MT81" s="102"/>
      <c r="MU81" s="102"/>
      <c r="MV81" s="104" t="str">
        <f t="shared" si="636"/>
        <v/>
      </c>
      <c r="MW81" s="102"/>
      <c r="MX81" s="104" t="str">
        <f t="shared" si="637"/>
        <v/>
      </c>
      <c r="MY81" s="102"/>
      <c r="MZ81" s="102"/>
      <c r="NA81" s="104" t="str">
        <f t="shared" si="638"/>
        <v/>
      </c>
      <c r="NB81" s="102"/>
      <c r="NC81" s="104" t="str">
        <f t="shared" si="639"/>
        <v/>
      </c>
      <c r="ND81" s="102"/>
      <c r="NE81" s="102"/>
      <c r="NF81" s="104" t="str">
        <f t="shared" si="640"/>
        <v/>
      </c>
      <c r="NG81" s="102"/>
      <c r="NH81" s="104" t="str">
        <f t="shared" si="641"/>
        <v/>
      </c>
      <c r="NI81" s="102"/>
      <c r="NJ81" s="102"/>
      <c r="NK81" s="104" t="str">
        <f t="shared" si="642"/>
        <v/>
      </c>
      <c r="NL81" s="102"/>
      <c r="NM81" s="104" t="str">
        <f t="shared" si="643"/>
        <v/>
      </c>
      <c r="NN81" s="102"/>
      <c r="NO81" s="102"/>
      <c r="NP81" s="104" t="str">
        <f t="shared" si="644"/>
        <v/>
      </c>
      <c r="NQ81" s="102"/>
      <c r="NR81" s="104" t="str">
        <f t="shared" si="645"/>
        <v/>
      </c>
      <c r="NS81" s="104" t="str">
        <f t="shared" si="646"/>
        <v/>
      </c>
      <c r="NT81" s="104" t="str">
        <f t="shared" si="647"/>
        <v/>
      </c>
      <c r="NU81" s="104" t="str">
        <f t="shared" si="648"/>
        <v/>
      </c>
      <c r="NV81" s="104" t="str">
        <f t="shared" si="649"/>
        <v/>
      </c>
      <c r="NW81" s="104" t="str">
        <f t="shared" si="650"/>
        <v/>
      </c>
      <c r="NX81" s="105" t="str">
        <f t="shared" si="651"/>
        <v/>
      </c>
      <c r="NY81" s="109" t="str">
        <f t="shared" si="652"/>
        <v/>
      </c>
      <c r="OA81" s="104" t="str">
        <f t="shared" si="653"/>
        <v/>
      </c>
      <c r="OB81" s="104" t="str">
        <f t="shared" si="654"/>
        <v/>
      </c>
      <c r="OC81" s="104" t="str">
        <f t="shared" si="655"/>
        <v/>
      </c>
      <c r="OD81" s="104" t="str">
        <f t="shared" si="656"/>
        <v/>
      </c>
      <c r="OE81" s="104" t="str">
        <f t="shared" si="657"/>
        <v/>
      </c>
      <c r="OF81" s="104" t="str">
        <f t="shared" si="658"/>
        <v/>
      </c>
      <c r="OG81" s="104" t="str">
        <f t="shared" si="659"/>
        <v/>
      </c>
      <c r="OH81" s="104" t="str">
        <f t="shared" si="660"/>
        <v/>
      </c>
      <c r="OI81" s="104" t="str">
        <f t="shared" si="661"/>
        <v/>
      </c>
      <c r="OJ81" s="104" t="str">
        <f t="shared" si="662"/>
        <v/>
      </c>
      <c r="OK81" s="104" t="str">
        <f t="shared" si="663"/>
        <v/>
      </c>
      <c r="OL81" s="104" t="str">
        <f t="shared" si="664"/>
        <v/>
      </c>
      <c r="OM81" s="134"/>
      <c r="ON81" s="104" t="str">
        <f t="shared" si="665"/>
        <v/>
      </c>
      <c r="OO81" s="104" t="str">
        <f t="shared" si="666"/>
        <v/>
      </c>
      <c r="OP81" s="104" t="str">
        <f t="shared" si="667"/>
        <v/>
      </c>
      <c r="OQ81" s="104" t="str">
        <f t="shared" si="668"/>
        <v/>
      </c>
      <c r="OR81" s="105" t="str">
        <f t="shared" si="669"/>
        <v/>
      </c>
      <c r="OS81" s="105" t="str">
        <f t="shared" si="670"/>
        <v/>
      </c>
      <c r="OT81" s="134"/>
      <c r="OU81" s="109" t="str">
        <f t="shared" si="671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448"/>
        <v>63</v>
      </c>
      <c r="B82" s="195"/>
      <c r="C82" s="195"/>
      <c r="D82" s="195"/>
      <c r="E82" s="196"/>
      <c r="F82" s="102"/>
      <c r="G82" s="102"/>
      <c r="H82" s="104" t="str">
        <f t="shared" si="449"/>
        <v/>
      </c>
      <c r="I82" s="102"/>
      <c r="J82" s="104" t="str">
        <f t="shared" si="450"/>
        <v/>
      </c>
      <c r="K82" s="102"/>
      <c r="L82" s="102"/>
      <c r="M82" s="104" t="str">
        <f t="shared" si="451"/>
        <v/>
      </c>
      <c r="N82" s="102"/>
      <c r="O82" s="104" t="str">
        <f t="shared" si="452"/>
        <v/>
      </c>
      <c r="P82" s="102"/>
      <c r="Q82" s="102"/>
      <c r="R82" s="104" t="str">
        <f t="shared" si="453"/>
        <v/>
      </c>
      <c r="S82" s="102"/>
      <c r="T82" s="104" t="str">
        <f t="shared" si="454"/>
        <v/>
      </c>
      <c r="U82" s="102"/>
      <c r="V82" s="102"/>
      <c r="W82" s="104" t="str">
        <f t="shared" si="455"/>
        <v/>
      </c>
      <c r="X82" s="102"/>
      <c r="Y82" s="104" t="str">
        <f t="shared" si="456"/>
        <v/>
      </c>
      <c r="Z82" s="102"/>
      <c r="AA82" s="102"/>
      <c r="AB82" s="104" t="str">
        <f t="shared" si="457"/>
        <v/>
      </c>
      <c r="AC82" s="102"/>
      <c r="AD82" s="104" t="str">
        <f t="shared" si="458"/>
        <v/>
      </c>
      <c r="AE82" s="104" t="str">
        <f t="shared" si="459"/>
        <v/>
      </c>
      <c r="AF82" s="104" t="str">
        <f t="shared" si="460"/>
        <v/>
      </c>
      <c r="AG82" s="104" t="str">
        <f t="shared" si="461"/>
        <v/>
      </c>
      <c r="AH82" s="104" t="str">
        <f t="shared" si="462"/>
        <v/>
      </c>
      <c r="AI82" s="104" t="str">
        <f t="shared" si="463"/>
        <v/>
      </c>
      <c r="AJ82" s="105" t="str">
        <f t="shared" si="464"/>
        <v/>
      </c>
      <c r="AK82" s="109" t="str">
        <f t="shared" si="465"/>
        <v/>
      </c>
      <c r="AL82" s="102"/>
      <c r="AM82" s="102"/>
      <c r="AN82" s="104" t="str">
        <f t="shared" si="466"/>
        <v/>
      </c>
      <c r="AO82" s="102"/>
      <c r="AP82" s="104" t="str">
        <f t="shared" si="467"/>
        <v/>
      </c>
      <c r="AQ82" s="102"/>
      <c r="AR82" s="102"/>
      <c r="AS82" s="104" t="str">
        <f t="shared" si="468"/>
        <v/>
      </c>
      <c r="AT82" s="102"/>
      <c r="AU82" s="104" t="str">
        <f t="shared" si="469"/>
        <v/>
      </c>
      <c r="AV82" s="102"/>
      <c r="AW82" s="102"/>
      <c r="AX82" s="104" t="str">
        <f t="shared" si="470"/>
        <v/>
      </c>
      <c r="AY82" s="102"/>
      <c r="AZ82" s="104" t="str">
        <f t="shared" si="471"/>
        <v/>
      </c>
      <c r="BA82" s="102"/>
      <c r="BB82" s="102"/>
      <c r="BC82" s="104" t="str">
        <f t="shared" si="472"/>
        <v/>
      </c>
      <c r="BD82" s="102"/>
      <c r="BE82" s="104" t="str">
        <f t="shared" si="473"/>
        <v/>
      </c>
      <c r="BF82" s="102"/>
      <c r="BG82" s="102"/>
      <c r="BH82" s="104" t="str">
        <f t="shared" si="474"/>
        <v/>
      </c>
      <c r="BI82" s="102"/>
      <c r="BJ82" s="104" t="str">
        <f t="shared" si="475"/>
        <v/>
      </c>
      <c r="BK82" s="104" t="str">
        <f t="shared" si="476"/>
        <v/>
      </c>
      <c r="BL82" s="104" t="str">
        <f t="shared" si="477"/>
        <v/>
      </c>
      <c r="BM82" s="104" t="str">
        <f t="shared" si="478"/>
        <v/>
      </c>
      <c r="BN82" s="104" t="str">
        <f t="shared" si="479"/>
        <v/>
      </c>
      <c r="BO82" s="104" t="str">
        <f t="shared" si="480"/>
        <v/>
      </c>
      <c r="BP82" s="105" t="str">
        <f t="shared" si="481"/>
        <v/>
      </c>
      <c r="BQ82" s="109" t="str">
        <f t="shared" si="482"/>
        <v/>
      </c>
      <c r="BR82" s="102"/>
      <c r="BS82" s="102"/>
      <c r="BT82" s="104" t="str">
        <f t="shared" si="483"/>
        <v/>
      </c>
      <c r="BU82" s="102"/>
      <c r="BV82" s="104" t="str">
        <f t="shared" si="484"/>
        <v/>
      </c>
      <c r="BW82" s="102"/>
      <c r="BX82" s="102"/>
      <c r="BY82" s="104" t="str">
        <f t="shared" si="485"/>
        <v/>
      </c>
      <c r="BZ82" s="102"/>
      <c r="CA82" s="104" t="str">
        <f t="shared" si="486"/>
        <v/>
      </c>
      <c r="CB82" s="102"/>
      <c r="CC82" s="102"/>
      <c r="CD82" s="104" t="str">
        <f t="shared" si="487"/>
        <v/>
      </c>
      <c r="CE82" s="102"/>
      <c r="CF82" s="104" t="str">
        <f t="shared" si="488"/>
        <v/>
      </c>
      <c r="CG82" s="102"/>
      <c r="CH82" s="102"/>
      <c r="CI82" s="104" t="str">
        <f t="shared" si="489"/>
        <v/>
      </c>
      <c r="CJ82" s="102"/>
      <c r="CK82" s="104" t="str">
        <f t="shared" si="490"/>
        <v/>
      </c>
      <c r="CL82" s="102"/>
      <c r="CM82" s="102"/>
      <c r="CN82" s="104" t="str">
        <f t="shared" si="491"/>
        <v/>
      </c>
      <c r="CO82" s="102"/>
      <c r="CP82" s="104" t="str">
        <f t="shared" si="492"/>
        <v/>
      </c>
      <c r="CQ82" s="104" t="str">
        <f t="shared" si="493"/>
        <v/>
      </c>
      <c r="CR82" s="104" t="str">
        <f t="shared" si="494"/>
        <v/>
      </c>
      <c r="CS82" s="104" t="str">
        <f t="shared" si="495"/>
        <v/>
      </c>
      <c r="CT82" s="104" t="str">
        <f t="shared" si="496"/>
        <v/>
      </c>
      <c r="CU82" s="104" t="str">
        <f t="shared" si="497"/>
        <v/>
      </c>
      <c r="CV82" s="105" t="str">
        <f t="shared" si="498"/>
        <v/>
      </c>
      <c r="CW82" s="109" t="str">
        <f t="shared" si="499"/>
        <v/>
      </c>
      <c r="CX82" s="102"/>
      <c r="CY82" s="102"/>
      <c r="CZ82" s="104" t="str">
        <f t="shared" si="500"/>
        <v/>
      </c>
      <c r="DA82" s="102"/>
      <c r="DB82" s="104" t="str">
        <f t="shared" si="501"/>
        <v/>
      </c>
      <c r="DC82" s="102"/>
      <c r="DD82" s="102"/>
      <c r="DE82" s="104" t="str">
        <f t="shared" si="502"/>
        <v/>
      </c>
      <c r="DF82" s="102"/>
      <c r="DG82" s="104" t="str">
        <f t="shared" si="503"/>
        <v/>
      </c>
      <c r="DH82" s="102"/>
      <c r="DI82" s="102"/>
      <c r="DJ82" s="104" t="str">
        <f t="shared" si="504"/>
        <v/>
      </c>
      <c r="DK82" s="102"/>
      <c r="DL82" s="104" t="str">
        <f t="shared" si="505"/>
        <v/>
      </c>
      <c r="DM82" s="102"/>
      <c r="DN82" s="102"/>
      <c r="DO82" s="104" t="str">
        <f t="shared" si="506"/>
        <v/>
      </c>
      <c r="DP82" s="102"/>
      <c r="DQ82" s="104" t="str">
        <f t="shared" si="507"/>
        <v/>
      </c>
      <c r="DR82" s="102"/>
      <c r="DS82" s="102"/>
      <c r="DT82" s="104" t="str">
        <f t="shared" si="508"/>
        <v/>
      </c>
      <c r="DU82" s="102"/>
      <c r="DV82" s="104" t="str">
        <f t="shared" si="509"/>
        <v/>
      </c>
      <c r="DW82" s="104" t="str">
        <f t="shared" si="510"/>
        <v/>
      </c>
      <c r="DX82" s="104" t="str">
        <f t="shared" si="511"/>
        <v/>
      </c>
      <c r="DY82" s="104" t="str">
        <f t="shared" si="512"/>
        <v/>
      </c>
      <c r="DZ82" s="104" t="str">
        <f t="shared" si="513"/>
        <v/>
      </c>
      <c r="EA82" s="104" t="str">
        <f t="shared" si="514"/>
        <v/>
      </c>
      <c r="EB82" s="105" t="str">
        <f t="shared" si="515"/>
        <v/>
      </c>
      <c r="EC82" s="109" t="str">
        <f t="shared" si="516"/>
        <v/>
      </c>
      <c r="ED82" s="102"/>
      <c r="EE82" s="102"/>
      <c r="EF82" s="104" t="str">
        <f t="shared" si="517"/>
        <v/>
      </c>
      <c r="EG82" s="102"/>
      <c r="EH82" s="104" t="str">
        <f t="shared" si="518"/>
        <v/>
      </c>
      <c r="EI82" s="102"/>
      <c r="EJ82" s="102"/>
      <c r="EK82" s="104" t="str">
        <f t="shared" si="519"/>
        <v/>
      </c>
      <c r="EL82" s="102"/>
      <c r="EM82" s="104" t="str">
        <f t="shared" si="520"/>
        <v/>
      </c>
      <c r="EN82" s="102"/>
      <c r="EO82" s="102"/>
      <c r="EP82" s="104" t="str">
        <f t="shared" si="521"/>
        <v/>
      </c>
      <c r="EQ82" s="102"/>
      <c r="ER82" s="104" t="str">
        <f t="shared" si="522"/>
        <v/>
      </c>
      <c r="ES82" s="102"/>
      <c r="ET82" s="102"/>
      <c r="EU82" s="104" t="str">
        <f t="shared" si="523"/>
        <v/>
      </c>
      <c r="EV82" s="102"/>
      <c r="EW82" s="104" t="str">
        <f t="shared" si="524"/>
        <v/>
      </c>
      <c r="EX82" s="102"/>
      <c r="EY82" s="102"/>
      <c r="EZ82" s="104" t="str">
        <f t="shared" si="525"/>
        <v/>
      </c>
      <c r="FA82" s="102"/>
      <c r="FB82" s="104" t="str">
        <f t="shared" si="526"/>
        <v/>
      </c>
      <c r="FC82" s="104" t="str">
        <f t="shared" si="527"/>
        <v/>
      </c>
      <c r="FD82" s="104" t="str">
        <f t="shared" si="528"/>
        <v/>
      </c>
      <c r="FE82" s="104" t="str">
        <f t="shared" si="529"/>
        <v/>
      </c>
      <c r="FF82" s="104" t="str">
        <f t="shared" si="530"/>
        <v/>
      </c>
      <c r="FG82" s="104" t="str">
        <f t="shared" si="531"/>
        <v/>
      </c>
      <c r="FH82" s="105" t="str">
        <f t="shared" si="532"/>
        <v/>
      </c>
      <c r="FI82" s="109" t="str">
        <f t="shared" si="533"/>
        <v/>
      </c>
      <c r="FJ82" s="102"/>
      <c r="FK82" s="102"/>
      <c r="FL82" s="104" t="str">
        <f t="shared" si="534"/>
        <v/>
      </c>
      <c r="FM82" s="102"/>
      <c r="FN82" s="104" t="str">
        <f t="shared" si="535"/>
        <v/>
      </c>
      <c r="FO82" s="102"/>
      <c r="FP82" s="102"/>
      <c r="FQ82" s="104" t="str">
        <f t="shared" si="536"/>
        <v/>
      </c>
      <c r="FR82" s="102"/>
      <c r="FS82" s="104" t="str">
        <f t="shared" si="537"/>
        <v/>
      </c>
      <c r="FT82" s="102"/>
      <c r="FU82" s="102"/>
      <c r="FV82" s="104" t="str">
        <f t="shared" si="538"/>
        <v/>
      </c>
      <c r="FW82" s="102"/>
      <c r="FX82" s="104" t="str">
        <f t="shared" si="539"/>
        <v/>
      </c>
      <c r="FY82" s="102"/>
      <c r="FZ82" s="102"/>
      <c r="GA82" s="104" t="str">
        <f t="shared" si="540"/>
        <v/>
      </c>
      <c r="GB82" s="102"/>
      <c r="GC82" s="104" t="str">
        <f t="shared" si="541"/>
        <v/>
      </c>
      <c r="GD82" s="102"/>
      <c r="GE82" s="102"/>
      <c r="GF82" s="104" t="str">
        <f t="shared" si="542"/>
        <v/>
      </c>
      <c r="GG82" s="102"/>
      <c r="GH82" s="104" t="str">
        <f t="shared" si="543"/>
        <v/>
      </c>
      <c r="GI82" s="104" t="str">
        <f t="shared" si="544"/>
        <v/>
      </c>
      <c r="GJ82" s="104" t="str">
        <f t="shared" si="545"/>
        <v/>
      </c>
      <c r="GK82" s="104" t="str">
        <f t="shared" si="546"/>
        <v/>
      </c>
      <c r="GL82" s="104" t="str">
        <f t="shared" si="547"/>
        <v/>
      </c>
      <c r="GM82" s="104" t="str">
        <f t="shared" si="548"/>
        <v/>
      </c>
      <c r="GN82" s="105" t="str">
        <f t="shared" si="549"/>
        <v/>
      </c>
      <c r="GO82" s="109" t="str">
        <f t="shared" si="550"/>
        <v/>
      </c>
      <c r="GP82" s="102"/>
      <c r="GQ82" s="102"/>
      <c r="GR82" s="104" t="str">
        <f t="shared" si="551"/>
        <v/>
      </c>
      <c r="GS82" s="102"/>
      <c r="GT82" s="104" t="str">
        <f t="shared" si="552"/>
        <v/>
      </c>
      <c r="GU82" s="102"/>
      <c r="GV82" s="102"/>
      <c r="GW82" s="104" t="str">
        <f t="shared" si="553"/>
        <v/>
      </c>
      <c r="GX82" s="102"/>
      <c r="GY82" s="104" t="str">
        <f t="shared" si="554"/>
        <v/>
      </c>
      <c r="GZ82" s="102"/>
      <c r="HA82" s="102"/>
      <c r="HB82" s="104" t="str">
        <f t="shared" si="555"/>
        <v/>
      </c>
      <c r="HC82" s="102"/>
      <c r="HD82" s="104" t="str">
        <f t="shared" si="556"/>
        <v/>
      </c>
      <c r="HE82" s="102"/>
      <c r="HF82" s="102"/>
      <c r="HG82" s="104" t="str">
        <f t="shared" si="557"/>
        <v/>
      </c>
      <c r="HH82" s="102"/>
      <c r="HI82" s="104" t="str">
        <f t="shared" si="558"/>
        <v/>
      </c>
      <c r="HJ82" s="102"/>
      <c r="HK82" s="102"/>
      <c r="HL82" s="104" t="str">
        <f t="shared" si="559"/>
        <v/>
      </c>
      <c r="HM82" s="102"/>
      <c r="HN82" s="104" t="str">
        <f t="shared" si="560"/>
        <v/>
      </c>
      <c r="HO82" s="104" t="str">
        <f t="shared" si="561"/>
        <v/>
      </c>
      <c r="HP82" s="104" t="str">
        <f t="shared" si="562"/>
        <v/>
      </c>
      <c r="HQ82" s="104" t="str">
        <f t="shared" si="563"/>
        <v/>
      </c>
      <c r="HR82" s="104" t="str">
        <f t="shared" si="564"/>
        <v/>
      </c>
      <c r="HS82" s="104" t="str">
        <f t="shared" si="565"/>
        <v/>
      </c>
      <c r="HT82" s="105" t="str">
        <f t="shared" si="566"/>
        <v/>
      </c>
      <c r="HU82" s="109" t="str">
        <f t="shared" si="567"/>
        <v/>
      </c>
      <c r="HV82" s="102"/>
      <c r="HW82" s="102"/>
      <c r="HX82" s="104" t="str">
        <f t="shared" si="568"/>
        <v/>
      </c>
      <c r="HY82" s="102"/>
      <c r="HZ82" s="104" t="str">
        <f t="shared" si="569"/>
        <v/>
      </c>
      <c r="IA82" s="102"/>
      <c r="IB82" s="102"/>
      <c r="IC82" s="104" t="str">
        <f t="shared" si="570"/>
        <v/>
      </c>
      <c r="ID82" s="102"/>
      <c r="IE82" s="104" t="str">
        <f t="shared" si="571"/>
        <v/>
      </c>
      <c r="IF82" s="102"/>
      <c r="IG82" s="102"/>
      <c r="IH82" s="104" t="str">
        <f t="shared" si="572"/>
        <v/>
      </c>
      <c r="II82" s="102"/>
      <c r="IJ82" s="104" t="str">
        <f t="shared" si="573"/>
        <v/>
      </c>
      <c r="IK82" s="102"/>
      <c r="IL82" s="102"/>
      <c r="IM82" s="104" t="str">
        <f t="shared" si="574"/>
        <v/>
      </c>
      <c r="IN82" s="102"/>
      <c r="IO82" s="104" t="str">
        <f t="shared" si="575"/>
        <v/>
      </c>
      <c r="IP82" s="102"/>
      <c r="IQ82" s="102"/>
      <c r="IR82" s="104" t="str">
        <f t="shared" si="576"/>
        <v/>
      </c>
      <c r="IS82" s="102"/>
      <c r="IT82" s="104" t="str">
        <f t="shared" si="577"/>
        <v/>
      </c>
      <c r="IU82" s="104" t="str">
        <f t="shared" si="578"/>
        <v/>
      </c>
      <c r="IV82" s="104" t="str">
        <f t="shared" si="579"/>
        <v/>
      </c>
      <c r="IW82" s="104" t="str">
        <f t="shared" si="580"/>
        <v/>
      </c>
      <c r="IX82" s="104" t="str">
        <f t="shared" si="581"/>
        <v/>
      </c>
      <c r="IY82" s="104" t="str">
        <f t="shared" si="582"/>
        <v/>
      </c>
      <c r="IZ82" s="105" t="str">
        <f t="shared" si="583"/>
        <v/>
      </c>
      <c r="JA82" s="109" t="str">
        <f t="shared" si="584"/>
        <v/>
      </c>
      <c r="JB82" s="102"/>
      <c r="JC82" s="102"/>
      <c r="JD82" s="104" t="str">
        <f t="shared" si="585"/>
        <v/>
      </c>
      <c r="JE82" s="102"/>
      <c r="JF82" s="104" t="str">
        <f t="shared" si="586"/>
        <v/>
      </c>
      <c r="JG82" s="102"/>
      <c r="JH82" s="102"/>
      <c r="JI82" s="104" t="str">
        <f t="shared" si="587"/>
        <v/>
      </c>
      <c r="JJ82" s="102"/>
      <c r="JK82" s="104" t="str">
        <f t="shared" si="588"/>
        <v/>
      </c>
      <c r="JL82" s="102"/>
      <c r="JM82" s="102"/>
      <c r="JN82" s="104" t="str">
        <f t="shared" si="589"/>
        <v/>
      </c>
      <c r="JO82" s="102"/>
      <c r="JP82" s="104" t="str">
        <f t="shared" si="590"/>
        <v/>
      </c>
      <c r="JQ82" s="102"/>
      <c r="JR82" s="102"/>
      <c r="JS82" s="104" t="str">
        <f t="shared" si="591"/>
        <v/>
      </c>
      <c r="JT82" s="102"/>
      <c r="JU82" s="104" t="str">
        <f t="shared" si="592"/>
        <v/>
      </c>
      <c r="JV82" s="102"/>
      <c r="JW82" s="102"/>
      <c r="JX82" s="104" t="str">
        <f t="shared" si="593"/>
        <v/>
      </c>
      <c r="JY82" s="102"/>
      <c r="JZ82" s="104" t="str">
        <f t="shared" si="594"/>
        <v/>
      </c>
      <c r="KA82" s="104" t="str">
        <f t="shared" si="595"/>
        <v/>
      </c>
      <c r="KB82" s="104" t="str">
        <f t="shared" si="596"/>
        <v/>
      </c>
      <c r="KC82" s="104" t="str">
        <f t="shared" si="597"/>
        <v/>
      </c>
      <c r="KD82" s="104" t="str">
        <f t="shared" si="598"/>
        <v/>
      </c>
      <c r="KE82" s="104" t="str">
        <f t="shared" si="599"/>
        <v/>
      </c>
      <c r="KF82" s="105" t="str">
        <f t="shared" si="600"/>
        <v/>
      </c>
      <c r="KG82" s="109" t="str">
        <f t="shared" si="601"/>
        <v/>
      </c>
      <c r="KH82" s="102"/>
      <c r="KI82" s="102"/>
      <c r="KJ82" s="104" t="str">
        <f t="shared" si="602"/>
        <v/>
      </c>
      <c r="KK82" s="102"/>
      <c r="KL82" s="104" t="str">
        <f t="shared" si="603"/>
        <v/>
      </c>
      <c r="KM82" s="102"/>
      <c r="KN82" s="102"/>
      <c r="KO82" s="104" t="str">
        <f t="shared" si="604"/>
        <v/>
      </c>
      <c r="KP82" s="102"/>
      <c r="KQ82" s="104" t="str">
        <f t="shared" si="605"/>
        <v/>
      </c>
      <c r="KR82" s="102"/>
      <c r="KS82" s="102"/>
      <c r="KT82" s="104" t="str">
        <f t="shared" si="606"/>
        <v/>
      </c>
      <c r="KU82" s="102"/>
      <c r="KV82" s="104" t="str">
        <f t="shared" si="607"/>
        <v/>
      </c>
      <c r="KW82" s="102"/>
      <c r="KX82" s="102"/>
      <c r="KY82" s="104" t="str">
        <f t="shared" si="608"/>
        <v/>
      </c>
      <c r="KZ82" s="102"/>
      <c r="LA82" s="104" t="str">
        <f t="shared" si="609"/>
        <v/>
      </c>
      <c r="LB82" s="102"/>
      <c r="LC82" s="102"/>
      <c r="LD82" s="104" t="str">
        <f t="shared" si="610"/>
        <v/>
      </c>
      <c r="LE82" s="102"/>
      <c r="LF82" s="104" t="str">
        <f t="shared" si="611"/>
        <v/>
      </c>
      <c r="LG82" s="104" t="str">
        <f t="shared" si="612"/>
        <v/>
      </c>
      <c r="LH82" s="104" t="str">
        <f t="shared" si="613"/>
        <v/>
      </c>
      <c r="LI82" s="104" t="str">
        <f t="shared" si="614"/>
        <v/>
      </c>
      <c r="LJ82" s="104" t="str">
        <f t="shared" si="615"/>
        <v/>
      </c>
      <c r="LK82" s="104" t="str">
        <f t="shared" si="616"/>
        <v/>
      </c>
      <c r="LL82" s="105" t="str">
        <f t="shared" si="617"/>
        <v/>
      </c>
      <c r="LM82" s="109" t="str">
        <f t="shared" si="618"/>
        <v/>
      </c>
      <c r="LN82" s="102"/>
      <c r="LO82" s="102"/>
      <c r="LP82" s="104" t="str">
        <f t="shared" si="619"/>
        <v/>
      </c>
      <c r="LQ82" s="102"/>
      <c r="LR82" s="104" t="str">
        <f t="shared" si="620"/>
        <v/>
      </c>
      <c r="LS82" s="102"/>
      <c r="LT82" s="102"/>
      <c r="LU82" s="104" t="str">
        <f t="shared" si="621"/>
        <v/>
      </c>
      <c r="LV82" s="102"/>
      <c r="LW82" s="104" t="str">
        <f t="shared" si="622"/>
        <v/>
      </c>
      <c r="LX82" s="102"/>
      <c r="LY82" s="102"/>
      <c r="LZ82" s="104" t="str">
        <f t="shared" si="623"/>
        <v/>
      </c>
      <c r="MA82" s="102"/>
      <c r="MB82" s="104" t="str">
        <f t="shared" si="624"/>
        <v/>
      </c>
      <c r="MC82" s="102"/>
      <c r="MD82" s="102"/>
      <c r="ME82" s="104" t="str">
        <f t="shared" si="625"/>
        <v/>
      </c>
      <c r="MF82" s="102"/>
      <c r="MG82" s="104" t="str">
        <f t="shared" si="626"/>
        <v/>
      </c>
      <c r="MH82" s="102"/>
      <c r="MI82" s="102"/>
      <c r="MJ82" s="104" t="str">
        <f t="shared" si="627"/>
        <v/>
      </c>
      <c r="MK82" s="102"/>
      <c r="ML82" s="104" t="str">
        <f t="shared" si="628"/>
        <v/>
      </c>
      <c r="MM82" s="104" t="str">
        <f t="shared" si="629"/>
        <v/>
      </c>
      <c r="MN82" s="104" t="str">
        <f t="shared" si="630"/>
        <v/>
      </c>
      <c r="MO82" s="104" t="str">
        <f t="shared" si="631"/>
        <v/>
      </c>
      <c r="MP82" s="104" t="str">
        <f t="shared" si="632"/>
        <v/>
      </c>
      <c r="MQ82" s="104" t="str">
        <f t="shared" si="633"/>
        <v/>
      </c>
      <c r="MR82" s="105" t="str">
        <f t="shared" si="634"/>
        <v/>
      </c>
      <c r="MS82" s="109" t="str">
        <f t="shared" si="635"/>
        <v/>
      </c>
      <c r="MT82" s="102"/>
      <c r="MU82" s="102"/>
      <c r="MV82" s="104" t="str">
        <f t="shared" si="636"/>
        <v/>
      </c>
      <c r="MW82" s="102"/>
      <c r="MX82" s="104" t="str">
        <f t="shared" si="637"/>
        <v/>
      </c>
      <c r="MY82" s="102"/>
      <c r="MZ82" s="102"/>
      <c r="NA82" s="104" t="str">
        <f t="shared" si="638"/>
        <v/>
      </c>
      <c r="NB82" s="102"/>
      <c r="NC82" s="104" t="str">
        <f t="shared" si="639"/>
        <v/>
      </c>
      <c r="ND82" s="102"/>
      <c r="NE82" s="102"/>
      <c r="NF82" s="104" t="str">
        <f t="shared" si="640"/>
        <v/>
      </c>
      <c r="NG82" s="102"/>
      <c r="NH82" s="104" t="str">
        <f t="shared" si="641"/>
        <v/>
      </c>
      <c r="NI82" s="102"/>
      <c r="NJ82" s="102"/>
      <c r="NK82" s="104" t="str">
        <f t="shared" si="642"/>
        <v/>
      </c>
      <c r="NL82" s="102"/>
      <c r="NM82" s="104" t="str">
        <f t="shared" si="643"/>
        <v/>
      </c>
      <c r="NN82" s="102"/>
      <c r="NO82" s="102"/>
      <c r="NP82" s="104" t="str">
        <f t="shared" si="644"/>
        <v/>
      </c>
      <c r="NQ82" s="102"/>
      <c r="NR82" s="104" t="str">
        <f t="shared" si="645"/>
        <v/>
      </c>
      <c r="NS82" s="104" t="str">
        <f t="shared" si="646"/>
        <v/>
      </c>
      <c r="NT82" s="104" t="str">
        <f t="shared" si="647"/>
        <v/>
      </c>
      <c r="NU82" s="104" t="str">
        <f t="shared" si="648"/>
        <v/>
      </c>
      <c r="NV82" s="104" t="str">
        <f t="shared" si="649"/>
        <v/>
      </c>
      <c r="NW82" s="104" t="str">
        <f t="shared" si="650"/>
        <v/>
      </c>
      <c r="NX82" s="105" t="str">
        <f t="shared" si="651"/>
        <v/>
      </c>
      <c r="NY82" s="109" t="str">
        <f t="shared" si="652"/>
        <v/>
      </c>
      <c r="OA82" s="104" t="str">
        <f t="shared" si="653"/>
        <v/>
      </c>
      <c r="OB82" s="104" t="str">
        <f t="shared" si="654"/>
        <v/>
      </c>
      <c r="OC82" s="104" t="str">
        <f t="shared" si="655"/>
        <v/>
      </c>
      <c r="OD82" s="104" t="str">
        <f t="shared" si="656"/>
        <v/>
      </c>
      <c r="OE82" s="104" t="str">
        <f t="shared" si="657"/>
        <v/>
      </c>
      <c r="OF82" s="104" t="str">
        <f t="shared" si="658"/>
        <v/>
      </c>
      <c r="OG82" s="104" t="str">
        <f t="shared" si="659"/>
        <v/>
      </c>
      <c r="OH82" s="104" t="str">
        <f t="shared" si="660"/>
        <v/>
      </c>
      <c r="OI82" s="104" t="str">
        <f t="shared" si="661"/>
        <v/>
      </c>
      <c r="OJ82" s="104" t="str">
        <f t="shared" si="662"/>
        <v/>
      </c>
      <c r="OK82" s="104" t="str">
        <f t="shared" si="663"/>
        <v/>
      </c>
      <c r="OL82" s="104" t="str">
        <f t="shared" si="664"/>
        <v/>
      </c>
      <c r="OM82" s="134"/>
      <c r="ON82" s="104" t="str">
        <f t="shared" si="665"/>
        <v/>
      </c>
      <c r="OO82" s="104" t="str">
        <f t="shared" si="666"/>
        <v/>
      </c>
      <c r="OP82" s="104" t="str">
        <f t="shared" si="667"/>
        <v/>
      </c>
      <c r="OQ82" s="104" t="str">
        <f t="shared" si="668"/>
        <v/>
      </c>
      <c r="OR82" s="105" t="str">
        <f t="shared" si="669"/>
        <v/>
      </c>
      <c r="OS82" s="105" t="str">
        <f t="shared" si="670"/>
        <v/>
      </c>
      <c r="OT82" s="134"/>
      <c r="OU82" s="109" t="str">
        <f t="shared" si="671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448"/>
        <v>64</v>
      </c>
      <c r="B83" s="195"/>
      <c r="C83" s="195"/>
      <c r="D83" s="195"/>
      <c r="E83" s="196"/>
      <c r="F83" s="102"/>
      <c r="G83" s="102"/>
      <c r="H83" s="104" t="str">
        <f t="shared" si="449"/>
        <v/>
      </c>
      <c r="I83" s="102"/>
      <c r="J83" s="104" t="str">
        <f t="shared" si="450"/>
        <v/>
      </c>
      <c r="K83" s="102"/>
      <c r="L83" s="102"/>
      <c r="M83" s="104" t="str">
        <f t="shared" si="451"/>
        <v/>
      </c>
      <c r="N83" s="102"/>
      <c r="O83" s="104" t="str">
        <f t="shared" si="452"/>
        <v/>
      </c>
      <c r="P83" s="102"/>
      <c r="Q83" s="102"/>
      <c r="R83" s="104" t="str">
        <f t="shared" si="453"/>
        <v/>
      </c>
      <c r="S83" s="102"/>
      <c r="T83" s="104" t="str">
        <f t="shared" si="454"/>
        <v/>
      </c>
      <c r="U83" s="102"/>
      <c r="V83" s="102"/>
      <c r="W83" s="104" t="str">
        <f t="shared" si="455"/>
        <v/>
      </c>
      <c r="X83" s="102"/>
      <c r="Y83" s="104" t="str">
        <f t="shared" si="456"/>
        <v/>
      </c>
      <c r="Z83" s="102"/>
      <c r="AA83" s="102"/>
      <c r="AB83" s="104" t="str">
        <f t="shared" si="457"/>
        <v/>
      </c>
      <c r="AC83" s="102"/>
      <c r="AD83" s="104" t="str">
        <f t="shared" si="458"/>
        <v/>
      </c>
      <c r="AE83" s="104" t="str">
        <f t="shared" si="459"/>
        <v/>
      </c>
      <c r="AF83" s="104" t="str">
        <f t="shared" si="460"/>
        <v/>
      </c>
      <c r="AG83" s="104" t="str">
        <f t="shared" si="461"/>
        <v/>
      </c>
      <c r="AH83" s="104" t="str">
        <f t="shared" si="462"/>
        <v/>
      </c>
      <c r="AI83" s="104" t="str">
        <f t="shared" si="463"/>
        <v/>
      </c>
      <c r="AJ83" s="105" t="str">
        <f t="shared" si="464"/>
        <v/>
      </c>
      <c r="AK83" s="109" t="str">
        <f t="shared" si="465"/>
        <v/>
      </c>
      <c r="AL83" s="102"/>
      <c r="AM83" s="102"/>
      <c r="AN83" s="104" t="str">
        <f t="shared" si="466"/>
        <v/>
      </c>
      <c r="AO83" s="102"/>
      <c r="AP83" s="104" t="str">
        <f t="shared" si="467"/>
        <v/>
      </c>
      <c r="AQ83" s="102"/>
      <c r="AR83" s="102"/>
      <c r="AS83" s="104" t="str">
        <f t="shared" si="468"/>
        <v/>
      </c>
      <c r="AT83" s="102"/>
      <c r="AU83" s="104" t="str">
        <f t="shared" si="469"/>
        <v/>
      </c>
      <c r="AV83" s="102"/>
      <c r="AW83" s="102"/>
      <c r="AX83" s="104" t="str">
        <f t="shared" si="470"/>
        <v/>
      </c>
      <c r="AY83" s="102"/>
      <c r="AZ83" s="104" t="str">
        <f t="shared" si="471"/>
        <v/>
      </c>
      <c r="BA83" s="102"/>
      <c r="BB83" s="102"/>
      <c r="BC83" s="104" t="str">
        <f t="shared" si="472"/>
        <v/>
      </c>
      <c r="BD83" s="102"/>
      <c r="BE83" s="104" t="str">
        <f t="shared" si="473"/>
        <v/>
      </c>
      <c r="BF83" s="102"/>
      <c r="BG83" s="102"/>
      <c r="BH83" s="104" t="str">
        <f t="shared" si="474"/>
        <v/>
      </c>
      <c r="BI83" s="102"/>
      <c r="BJ83" s="104" t="str">
        <f t="shared" si="475"/>
        <v/>
      </c>
      <c r="BK83" s="104" t="str">
        <f t="shared" si="476"/>
        <v/>
      </c>
      <c r="BL83" s="104" t="str">
        <f t="shared" si="477"/>
        <v/>
      </c>
      <c r="BM83" s="104" t="str">
        <f t="shared" si="478"/>
        <v/>
      </c>
      <c r="BN83" s="104" t="str">
        <f t="shared" si="479"/>
        <v/>
      </c>
      <c r="BO83" s="104" t="str">
        <f t="shared" si="480"/>
        <v/>
      </c>
      <c r="BP83" s="105" t="str">
        <f t="shared" si="481"/>
        <v/>
      </c>
      <c r="BQ83" s="109" t="str">
        <f t="shared" si="482"/>
        <v/>
      </c>
      <c r="BR83" s="102"/>
      <c r="BS83" s="102"/>
      <c r="BT83" s="104" t="str">
        <f t="shared" si="483"/>
        <v/>
      </c>
      <c r="BU83" s="102"/>
      <c r="BV83" s="104" t="str">
        <f t="shared" si="484"/>
        <v/>
      </c>
      <c r="BW83" s="102"/>
      <c r="BX83" s="102"/>
      <c r="BY83" s="104" t="str">
        <f t="shared" si="485"/>
        <v/>
      </c>
      <c r="BZ83" s="102"/>
      <c r="CA83" s="104" t="str">
        <f t="shared" si="486"/>
        <v/>
      </c>
      <c r="CB83" s="102"/>
      <c r="CC83" s="102"/>
      <c r="CD83" s="104" t="str">
        <f t="shared" si="487"/>
        <v/>
      </c>
      <c r="CE83" s="102"/>
      <c r="CF83" s="104" t="str">
        <f t="shared" si="488"/>
        <v/>
      </c>
      <c r="CG83" s="102"/>
      <c r="CH83" s="102"/>
      <c r="CI83" s="104" t="str">
        <f t="shared" si="489"/>
        <v/>
      </c>
      <c r="CJ83" s="102"/>
      <c r="CK83" s="104" t="str">
        <f t="shared" si="490"/>
        <v/>
      </c>
      <c r="CL83" s="102"/>
      <c r="CM83" s="102"/>
      <c r="CN83" s="104" t="str">
        <f t="shared" si="491"/>
        <v/>
      </c>
      <c r="CO83" s="102"/>
      <c r="CP83" s="104" t="str">
        <f t="shared" si="492"/>
        <v/>
      </c>
      <c r="CQ83" s="104" t="str">
        <f t="shared" si="493"/>
        <v/>
      </c>
      <c r="CR83" s="104" t="str">
        <f t="shared" si="494"/>
        <v/>
      </c>
      <c r="CS83" s="104" t="str">
        <f t="shared" si="495"/>
        <v/>
      </c>
      <c r="CT83" s="104" t="str">
        <f t="shared" si="496"/>
        <v/>
      </c>
      <c r="CU83" s="104" t="str">
        <f t="shared" si="497"/>
        <v/>
      </c>
      <c r="CV83" s="105" t="str">
        <f t="shared" si="498"/>
        <v/>
      </c>
      <c r="CW83" s="109" t="str">
        <f t="shared" si="499"/>
        <v/>
      </c>
      <c r="CX83" s="102"/>
      <c r="CY83" s="102"/>
      <c r="CZ83" s="104" t="str">
        <f t="shared" si="500"/>
        <v/>
      </c>
      <c r="DA83" s="102"/>
      <c r="DB83" s="104" t="str">
        <f t="shared" si="501"/>
        <v/>
      </c>
      <c r="DC83" s="102"/>
      <c r="DD83" s="102"/>
      <c r="DE83" s="104" t="str">
        <f t="shared" si="502"/>
        <v/>
      </c>
      <c r="DF83" s="102"/>
      <c r="DG83" s="104" t="str">
        <f t="shared" si="503"/>
        <v/>
      </c>
      <c r="DH83" s="102"/>
      <c r="DI83" s="102"/>
      <c r="DJ83" s="104" t="str">
        <f t="shared" si="504"/>
        <v/>
      </c>
      <c r="DK83" s="102"/>
      <c r="DL83" s="104" t="str">
        <f t="shared" si="505"/>
        <v/>
      </c>
      <c r="DM83" s="102"/>
      <c r="DN83" s="102"/>
      <c r="DO83" s="104" t="str">
        <f t="shared" si="506"/>
        <v/>
      </c>
      <c r="DP83" s="102"/>
      <c r="DQ83" s="104" t="str">
        <f t="shared" si="507"/>
        <v/>
      </c>
      <c r="DR83" s="102"/>
      <c r="DS83" s="102"/>
      <c r="DT83" s="104" t="str">
        <f t="shared" si="508"/>
        <v/>
      </c>
      <c r="DU83" s="102"/>
      <c r="DV83" s="104" t="str">
        <f t="shared" si="509"/>
        <v/>
      </c>
      <c r="DW83" s="104" t="str">
        <f t="shared" si="510"/>
        <v/>
      </c>
      <c r="DX83" s="104" t="str">
        <f t="shared" si="511"/>
        <v/>
      </c>
      <c r="DY83" s="104" t="str">
        <f t="shared" si="512"/>
        <v/>
      </c>
      <c r="DZ83" s="104" t="str">
        <f t="shared" si="513"/>
        <v/>
      </c>
      <c r="EA83" s="104" t="str">
        <f t="shared" si="514"/>
        <v/>
      </c>
      <c r="EB83" s="105" t="str">
        <f t="shared" si="515"/>
        <v/>
      </c>
      <c r="EC83" s="109" t="str">
        <f t="shared" si="516"/>
        <v/>
      </c>
      <c r="ED83" s="102"/>
      <c r="EE83" s="102"/>
      <c r="EF83" s="104" t="str">
        <f t="shared" si="517"/>
        <v/>
      </c>
      <c r="EG83" s="102"/>
      <c r="EH83" s="104" t="str">
        <f t="shared" si="518"/>
        <v/>
      </c>
      <c r="EI83" s="102"/>
      <c r="EJ83" s="102"/>
      <c r="EK83" s="104" t="str">
        <f t="shared" si="519"/>
        <v/>
      </c>
      <c r="EL83" s="102"/>
      <c r="EM83" s="104" t="str">
        <f t="shared" si="520"/>
        <v/>
      </c>
      <c r="EN83" s="102"/>
      <c r="EO83" s="102"/>
      <c r="EP83" s="104" t="str">
        <f t="shared" si="521"/>
        <v/>
      </c>
      <c r="EQ83" s="102"/>
      <c r="ER83" s="104" t="str">
        <f t="shared" si="522"/>
        <v/>
      </c>
      <c r="ES83" s="102"/>
      <c r="ET83" s="102"/>
      <c r="EU83" s="104" t="str">
        <f t="shared" si="523"/>
        <v/>
      </c>
      <c r="EV83" s="102"/>
      <c r="EW83" s="104" t="str">
        <f t="shared" si="524"/>
        <v/>
      </c>
      <c r="EX83" s="102"/>
      <c r="EY83" s="102"/>
      <c r="EZ83" s="104" t="str">
        <f t="shared" si="525"/>
        <v/>
      </c>
      <c r="FA83" s="102"/>
      <c r="FB83" s="104" t="str">
        <f t="shared" si="526"/>
        <v/>
      </c>
      <c r="FC83" s="104" t="str">
        <f t="shared" si="527"/>
        <v/>
      </c>
      <c r="FD83" s="104" t="str">
        <f t="shared" si="528"/>
        <v/>
      </c>
      <c r="FE83" s="104" t="str">
        <f t="shared" si="529"/>
        <v/>
      </c>
      <c r="FF83" s="104" t="str">
        <f t="shared" si="530"/>
        <v/>
      </c>
      <c r="FG83" s="104" t="str">
        <f t="shared" si="531"/>
        <v/>
      </c>
      <c r="FH83" s="105" t="str">
        <f t="shared" si="532"/>
        <v/>
      </c>
      <c r="FI83" s="109" t="str">
        <f t="shared" si="533"/>
        <v/>
      </c>
      <c r="FJ83" s="102"/>
      <c r="FK83" s="102"/>
      <c r="FL83" s="104" t="str">
        <f t="shared" si="534"/>
        <v/>
      </c>
      <c r="FM83" s="102"/>
      <c r="FN83" s="104" t="str">
        <f t="shared" si="535"/>
        <v/>
      </c>
      <c r="FO83" s="102"/>
      <c r="FP83" s="102"/>
      <c r="FQ83" s="104" t="str">
        <f t="shared" si="536"/>
        <v/>
      </c>
      <c r="FR83" s="102"/>
      <c r="FS83" s="104" t="str">
        <f t="shared" si="537"/>
        <v/>
      </c>
      <c r="FT83" s="102"/>
      <c r="FU83" s="102"/>
      <c r="FV83" s="104" t="str">
        <f t="shared" si="538"/>
        <v/>
      </c>
      <c r="FW83" s="102"/>
      <c r="FX83" s="104" t="str">
        <f t="shared" si="539"/>
        <v/>
      </c>
      <c r="FY83" s="102"/>
      <c r="FZ83" s="102"/>
      <c r="GA83" s="104" t="str">
        <f t="shared" si="540"/>
        <v/>
      </c>
      <c r="GB83" s="102"/>
      <c r="GC83" s="104" t="str">
        <f t="shared" si="541"/>
        <v/>
      </c>
      <c r="GD83" s="102"/>
      <c r="GE83" s="102"/>
      <c r="GF83" s="104" t="str">
        <f t="shared" si="542"/>
        <v/>
      </c>
      <c r="GG83" s="102"/>
      <c r="GH83" s="104" t="str">
        <f t="shared" si="543"/>
        <v/>
      </c>
      <c r="GI83" s="104" t="str">
        <f t="shared" si="544"/>
        <v/>
      </c>
      <c r="GJ83" s="104" t="str">
        <f t="shared" si="545"/>
        <v/>
      </c>
      <c r="GK83" s="104" t="str">
        <f t="shared" si="546"/>
        <v/>
      </c>
      <c r="GL83" s="104" t="str">
        <f t="shared" si="547"/>
        <v/>
      </c>
      <c r="GM83" s="104" t="str">
        <f t="shared" si="548"/>
        <v/>
      </c>
      <c r="GN83" s="105" t="str">
        <f t="shared" si="549"/>
        <v/>
      </c>
      <c r="GO83" s="109" t="str">
        <f t="shared" si="550"/>
        <v/>
      </c>
      <c r="GP83" s="102"/>
      <c r="GQ83" s="102"/>
      <c r="GR83" s="104" t="str">
        <f t="shared" si="551"/>
        <v/>
      </c>
      <c r="GS83" s="102"/>
      <c r="GT83" s="104" t="str">
        <f t="shared" si="552"/>
        <v/>
      </c>
      <c r="GU83" s="102"/>
      <c r="GV83" s="102"/>
      <c r="GW83" s="104" t="str">
        <f t="shared" si="553"/>
        <v/>
      </c>
      <c r="GX83" s="102"/>
      <c r="GY83" s="104" t="str">
        <f t="shared" si="554"/>
        <v/>
      </c>
      <c r="GZ83" s="102"/>
      <c r="HA83" s="102"/>
      <c r="HB83" s="104" t="str">
        <f t="shared" si="555"/>
        <v/>
      </c>
      <c r="HC83" s="102"/>
      <c r="HD83" s="104" t="str">
        <f t="shared" si="556"/>
        <v/>
      </c>
      <c r="HE83" s="102"/>
      <c r="HF83" s="102"/>
      <c r="HG83" s="104" t="str">
        <f t="shared" si="557"/>
        <v/>
      </c>
      <c r="HH83" s="102"/>
      <c r="HI83" s="104" t="str">
        <f t="shared" si="558"/>
        <v/>
      </c>
      <c r="HJ83" s="102"/>
      <c r="HK83" s="102"/>
      <c r="HL83" s="104" t="str">
        <f t="shared" si="559"/>
        <v/>
      </c>
      <c r="HM83" s="102"/>
      <c r="HN83" s="104" t="str">
        <f t="shared" si="560"/>
        <v/>
      </c>
      <c r="HO83" s="104" t="str">
        <f t="shared" si="561"/>
        <v/>
      </c>
      <c r="HP83" s="104" t="str">
        <f t="shared" si="562"/>
        <v/>
      </c>
      <c r="HQ83" s="104" t="str">
        <f t="shared" si="563"/>
        <v/>
      </c>
      <c r="HR83" s="104" t="str">
        <f t="shared" si="564"/>
        <v/>
      </c>
      <c r="HS83" s="104" t="str">
        <f t="shared" si="565"/>
        <v/>
      </c>
      <c r="HT83" s="105" t="str">
        <f t="shared" si="566"/>
        <v/>
      </c>
      <c r="HU83" s="109" t="str">
        <f t="shared" si="567"/>
        <v/>
      </c>
      <c r="HV83" s="102"/>
      <c r="HW83" s="102"/>
      <c r="HX83" s="104" t="str">
        <f t="shared" si="568"/>
        <v/>
      </c>
      <c r="HY83" s="102"/>
      <c r="HZ83" s="104" t="str">
        <f t="shared" si="569"/>
        <v/>
      </c>
      <c r="IA83" s="102"/>
      <c r="IB83" s="102"/>
      <c r="IC83" s="104" t="str">
        <f t="shared" si="570"/>
        <v/>
      </c>
      <c r="ID83" s="102"/>
      <c r="IE83" s="104" t="str">
        <f t="shared" si="571"/>
        <v/>
      </c>
      <c r="IF83" s="102"/>
      <c r="IG83" s="102"/>
      <c r="IH83" s="104" t="str">
        <f t="shared" si="572"/>
        <v/>
      </c>
      <c r="II83" s="102"/>
      <c r="IJ83" s="104" t="str">
        <f t="shared" si="573"/>
        <v/>
      </c>
      <c r="IK83" s="102"/>
      <c r="IL83" s="102"/>
      <c r="IM83" s="104" t="str">
        <f t="shared" si="574"/>
        <v/>
      </c>
      <c r="IN83" s="102"/>
      <c r="IO83" s="104" t="str">
        <f t="shared" si="575"/>
        <v/>
      </c>
      <c r="IP83" s="102"/>
      <c r="IQ83" s="102"/>
      <c r="IR83" s="104" t="str">
        <f t="shared" si="576"/>
        <v/>
      </c>
      <c r="IS83" s="102"/>
      <c r="IT83" s="104" t="str">
        <f t="shared" si="577"/>
        <v/>
      </c>
      <c r="IU83" s="104" t="str">
        <f t="shared" si="578"/>
        <v/>
      </c>
      <c r="IV83" s="104" t="str">
        <f t="shared" si="579"/>
        <v/>
      </c>
      <c r="IW83" s="104" t="str">
        <f t="shared" si="580"/>
        <v/>
      </c>
      <c r="IX83" s="104" t="str">
        <f t="shared" si="581"/>
        <v/>
      </c>
      <c r="IY83" s="104" t="str">
        <f t="shared" si="582"/>
        <v/>
      </c>
      <c r="IZ83" s="105" t="str">
        <f t="shared" si="583"/>
        <v/>
      </c>
      <c r="JA83" s="109" t="str">
        <f t="shared" si="584"/>
        <v/>
      </c>
      <c r="JB83" s="102"/>
      <c r="JC83" s="102"/>
      <c r="JD83" s="104" t="str">
        <f t="shared" si="585"/>
        <v/>
      </c>
      <c r="JE83" s="102"/>
      <c r="JF83" s="104" t="str">
        <f t="shared" si="586"/>
        <v/>
      </c>
      <c r="JG83" s="102"/>
      <c r="JH83" s="102"/>
      <c r="JI83" s="104" t="str">
        <f t="shared" si="587"/>
        <v/>
      </c>
      <c r="JJ83" s="102"/>
      <c r="JK83" s="104" t="str">
        <f t="shared" si="588"/>
        <v/>
      </c>
      <c r="JL83" s="102"/>
      <c r="JM83" s="102"/>
      <c r="JN83" s="104" t="str">
        <f t="shared" si="589"/>
        <v/>
      </c>
      <c r="JO83" s="102"/>
      <c r="JP83" s="104" t="str">
        <f t="shared" si="590"/>
        <v/>
      </c>
      <c r="JQ83" s="102"/>
      <c r="JR83" s="102"/>
      <c r="JS83" s="104" t="str">
        <f t="shared" si="591"/>
        <v/>
      </c>
      <c r="JT83" s="102"/>
      <c r="JU83" s="104" t="str">
        <f t="shared" si="592"/>
        <v/>
      </c>
      <c r="JV83" s="102"/>
      <c r="JW83" s="102"/>
      <c r="JX83" s="104" t="str">
        <f t="shared" si="593"/>
        <v/>
      </c>
      <c r="JY83" s="102"/>
      <c r="JZ83" s="104" t="str">
        <f t="shared" si="594"/>
        <v/>
      </c>
      <c r="KA83" s="104" t="str">
        <f t="shared" si="595"/>
        <v/>
      </c>
      <c r="KB83" s="104" t="str">
        <f t="shared" si="596"/>
        <v/>
      </c>
      <c r="KC83" s="104" t="str">
        <f t="shared" si="597"/>
        <v/>
      </c>
      <c r="KD83" s="104" t="str">
        <f t="shared" si="598"/>
        <v/>
      </c>
      <c r="KE83" s="104" t="str">
        <f t="shared" si="599"/>
        <v/>
      </c>
      <c r="KF83" s="105" t="str">
        <f t="shared" si="600"/>
        <v/>
      </c>
      <c r="KG83" s="109" t="str">
        <f t="shared" si="601"/>
        <v/>
      </c>
      <c r="KH83" s="102"/>
      <c r="KI83" s="102"/>
      <c r="KJ83" s="104" t="str">
        <f t="shared" si="602"/>
        <v/>
      </c>
      <c r="KK83" s="102"/>
      <c r="KL83" s="104" t="str">
        <f t="shared" si="603"/>
        <v/>
      </c>
      <c r="KM83" s="102"/>
      <c r="KN83" s="102"/>
      <c r="KO83" s="104" t="str">
        <f t="shared" si="604"/>
        <v/>
      </c>
      <c r="KP83" s="102"/>
      <c r="KQ83" s="104" t="str">
        <f t="shared" si="605"/>
        <v/>
      </c>
      <c r="KR83" s="102"/>
      <c r="KS83" s="102"/>
      <c r="KT83" s="104" t="str">
        <f t="shared" si="606"/>
        <v/>
      </c>
      <c r="KU83" s="102"/>
      <c r="KV83" s="104" t="str">
        <f t="shared" si="607"/>
        <v/>
      </c>
      <c r="KW83" s="102"/>
      <c r="KX83" s="102"/>
      <c r="KY83" s="104" t="str">
        <f t="shared" si="608"/>
        <v/>
      </c>
      <c r="KZ83" s="102"/>
      <c r="LA83" s="104" t="str">
        <f t="shared" si="609"/>
        <v/>
      </c>
      <c r="LB83" s="102"/>
      <c r="LC83" s="102"/>
      <c r="LD83" s="104" t="str">
        <f t="shared" si="610"/>
        <v/>
      </c>
      <c r="LE83" s="102"/>
      <c r="LF83" s="104" t="str">
        <f t="shared" si="611"/>
        <v/>
      </c>
      <c r="LG83" s="104" t="str">
        <f t="shared" si="612"/>
        <v/>
      </c>
      <c r="LH83" s="104" t="str">
        <f t="shared" si="613"/>
        <v/>
      </c>
      <c r="LI83" s="104" t="str">
        <f t="shared" si="614"/>
        <v/>
      </c>
      <c r="LJ83" s="104" t="str">
        <f t="shared" si="615"/>
        <v/>
      </c>
      <c r="LK83" s="104" t="str">
        <f t="shared" si="616"/>
        <v/>
      </c>
      <c r="LL83" s="105" t="str">
        <f t="shared" si="617"/>
        <v/>
      </c>
      <c r="LM83" s="109" t="str">
        <f t="shared" si="618"/>
        <v/>
      </c>
      <c r="LN83" s="102"/>
      <c r="LO83" s="102"/>
      <c r="LP83" s="104" t="str">
        <f t="shared" si="619"/>
        <v/>
      </c>
      <c r="LQ83" s="102"/>
      <c r="LR83" s="104" t="str">
        <f t="shared" si="620"/>
        <v/>
      </c>
      <c r="LS83" s="102"/>
      <c r="LT83" s="102"/>
      <c r="LU83" s="104" t="str">
        <f t="shared" si="621"/>
        <v/>
      </c>
      <c r="LV83" s="102"/>
      <c r="LW83" s="104" t="str">
        <f t="shared" si="622"/>
        <v/>
      </c>
      <c r="LX83" s="102"/>
      <c r="LY83" s="102"/>
      <c r="LZ83" s="104" t="str">
        <f t="shared" si="623"/>
        <v/>
      </c>
      <c r="MA83" s="102"/>
      <c r="MB83" s="104" t="str">
        <f t="shared" si="624"/>
        <v/>
      </c>
      <c r="MC83" s="102"/>
      <c r="MD83" s="102"/>
      <c r="ME83" s="104" t="str">
        <f t="shared" si="625"/>
        <v/>
      </c>
      <c r="MF83" s="102"/>
      <c r="MG83" s="104" t="str">
        <f t="shared" si="626"/>
        <v/>
      </c>
      <c r="MH83" s="102"/>
      <c r="MI83" s="102"/>
      <c r="MJ83" s="104" t="str">
        <f t="shared" si="627"/>
        <v/>
      </c>
      <c r="MK83" s="102"/>
      <c r="ML83" s="104" t="str">
        <f t="shared" si="628"/>
        <v/>
      </c>
      <c r="MM83" s="104" t="str">
        <f t="shared" si="629"/>
        <v/>
      </c>
      <c r="MN83" s="104" t="str">
        <f t="shared" si="630"/>
        <v/>
      </c>
      <c r="MO83" s="104" t="str">
        <f t="shared" si="631"/>
        <v/>
      </c>
      <c r="MP83" s="104" t="str">
        <f t="shared" si="632"/>
        <v/>
      </c>
      <c r="MQ83" s="104" t="str">
        <f t="shared" si="633"/>
        <v/>
      </c>
      <c r="MR83" s="105" t="str">
        <f t="shared" si="634"/>
        <v/>
      </c>
      <c r="MS83" s="109" t="str">
        <f t="shared" si="635"/>
        <v/>
      </c>
      <c r="MT83" s="102"/>
      <c r="MU83" s="102"/>
      <c r="MV83" s="104" t="str">
        <f t="shared" si="636"/>
        <v/>
      </c>
      <c r="MW83" s="102"/>
      <c r="MX83" s="104" t="str">
        <f t="shared" si="637"/>
        <v/>
      </c>
      <c r="MY83" s="102"/>
      <c r="MZ83" s="102"/>
      <c r="NA83" s="104" t="str">
        <f t="shared" si="638"/>
        <v/>
      </c>
      <c r="NB83" s="102"/>
      <c r="NC83" s="104" t="str">
        <f t="shared" si="639"/>
        <v/>
      </c>
      <c r="ND83" s="102"/>
      <c r="NE83" s="102"/>
      <c r="NF83" s="104" t="str">
        <f t="shared" si="640"/>
        <v/>
      </c>
      <c r="NG83" s="102"/>
      <c r="NH83" s="104" t="str">
        <f t="shared" si="641"/>
        <v/>
      </c>
      <c r="NI83" s="102"/>
      <c r="NJ83" s="102"/>
      <c r="NK83" s="104" t="str">
        <f t="shared" si="642"/>
        <v/>
      </c>
      <c r="NL83" s="102"/>
      <c r="NM83" s="104" t="str">
        <f t="shared" si="643"/>
        <v/>
      </c>
      <c r="NN83" s="102"/>
      <c r="NO83" s="102"/>
      <c r="NP83" s="104" t="str">
        <f t="shared" si="644"/>
        <v/>
      </c>
      <c r="NQ83" s="102"/>
      <c r="NR83" s="104" t="str">
        <f t="shared" si="645"/>
        <v/>
      </c>
      <c r="NS83" s="104" t="str">
        <f t="shared" si="646"/>
        <v/>
      </c>
      <c r="NT83" s="104" t="str">
        <f t="shared" si="647"/>
        <v/>
      </c>
      <c r="NU83" s="104" t="str">
        <f t="shared" si="648"/>
        <v/>
      </c>
      <c r="NV83" s="104" t="str">
        <f t="shared" si="649"/>
        <v/>
      </c>
      <c r="NW83" s="104" t="str">
        <f t="shared" si="650"/>
        <v/>
      </c>
      <c r="NX83" s="105" t="str">
        <f t="shared" si="651"/>
        <v/>
      </c>
      <c r="NY83" s="109" t="str">
        <f t="shared" si="652"/>
        <v/>
      </c>
      <c r="OA83" s="104" t="str">
        <f t="shared" si="653"/>
        <v/>
      </c>
      <c r="OB83" s="104" t="str">
        <f t="shared" si="654"/>
        <v/>
      </c>
      <c r="OC83" s="104" t="str">
        <f t="shared" si="655"/>
        <v/>
      </c>
      <c r="OD83" s="104" t="str">
        <f t="shared" si="656"/>
        <v/>
      </c>
      <c r="OE83" s="104" t="str">
        <f t="shared" si="657"/>
        <v/>
      </c>
      <c r="OF83" s="104" t="str">
        <f t="shared" si="658"/>
        <v/>
      </c>
      <c r="OG83" s="104" t="str">
        <f t="shared" si="659"/>
        <v/>
      </c>
      <c r="OH83" s="104" t="str">
        <f t="shared" si="660"/>
        <v/>
      </c>
      <c r="OI83" s="104" t="str">
        <f t="shared" si="661"/>
        <v/>
      </c>
      <c r="OJ83" s="104" t="str">
        <f t="shared" si="662"/>
        <v/>
      </c>
      <c r="OK83" s="104" t="str">
        <f t="shared" si="663"/>
        <v/>
      </c>
      <c r="OL83" s="104" t="str">
        <f t="shared" si="664"/>
        <v/>
      </c>
      <c r="OM83" s="134"/>
      <c r="ON83" s="104" t="str">
        <f t="shared" si="665"/>
        <v/>
      </c>
      <c r="OO83" s="104" t="str">
        <f t="shared" si="666"/>
        <v/>
      </c>
      <c r="OP83" s="104" t="str">
        <f t="shared" si="667"/>
        <v/>
      </c>
      <c r="OQ83" s="104" t="str">
        <f t="shared" si="668"/>
        <v/>
      </c>
      <c r="OR83" s="105" t="str">
        <f t="shared" si="669"/>
        <v/>
      </c>
      <c r="OS83" s="105" t="str">
        <f t="shared" si="670"/>
        <v/>
      </c>
      <c r="OT83" s="134"/>
      <c r="OU83" s="109" t="str">
        <f t="shared" si="671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448"/>
        <v>65</v>
      </c>
      <c r="B84" s="195"/>
      <c r="C84" s="195"/>
      <c r="D84" s="195"/>
      <c r="E84" s="196"/>
      <c r="F84" s="102"/>
      <c r="G84" s="102"/>
      <c r="H84" s="104" t="str">
        <f t="shared" si="449"/>
        <v/>
      </c>
      <c r="I84" s="102"/>
      <c r="J84" s="104" t="str">
        <f t="shared" si="450"/>
        <v/>
      </c>
      <c r="K84" s="102"/>
      <c r="L84" s="102"/>
      <c r="M84" s="104" t="str">
        <f t="shared" si="451"/>
        <v/>
      </c>
      <c r="N84" s="102"/>
      <c r="O84" s="104" t="str">
        <f t="shared" si="452"/>
        <v/>
      </c>
      <c r="P84" s="102"/>
      <c r="Q84" s="102"/>
      <c r="R84" s="104" t="str">
        <f t="shared" si="453"/>
        <v/>
      </c>
      <c r="S84" s="102"/>
      <c r="T84" s="104" t="str">
        <f t="shared" si="454"/>
        <v/>
      </c>
      <c r="U84" s="102"/>
      <c r="V84" s="102"/>
      <c r="W84" s="104" t="str">
        <f t="shared" si="455"/>
        <v/>
      </c>
      <c r="X84" s="102"/>
      <c r="Y84" s="104" t="str">
        <f t="shared" si="456"/>
        <v/>
      </c>
      <c r="Z84" s="102"/>
      <c r="AA84" s="102"/>
      <c r="AB84" s="104" t="str">
        <f t="shared" si="457"/>
        <v/>
      </c>
      <c r="AC84" s="102"/>
      <c r="AD84" s="104" t="str">
        <f t="shared" si="458"/>
        <v/>
      </c>
      <c r="AE84" s="104" t="str">
        <f t="shared" si="459"/>
        <v/>
      </c>
      <c r="AF84" s="104" t="str">
        <f t="shared" si="460"/>
        <v/>
      </c>
      <c r="AG84" s="104" t="str">
        <f t="shared" si="461"/>
        <v/>
      </c>
      <c r="AH84" s="104" t="str">
        <f t="shared" si="462"/>
        <v/>
      </c>
      <c r="AI84" s="104" t="str">
        <f t="shared" si="463"/>
        <v/>
      </c>
      <c r="AJ84" s="105" t="str">
        <f t="shared" si="464"/>
        <v/>
      </c>
      <c r="AK84" s="109" t="str">
        <f t="shared" si="465"/>
        <v/>
      </c>
      <c r="AL84" s="102"/>
      <c r="AM84" s="102"/>
      <c r="AN84" s="104" t="str">
        <f t="shared" si="466"/>
        <v/>
      </c>
      <c r="AO84" s="102"/>
      <c r="AP84" s="104" t="str">
        <f t="shared" si="467"/>
        <v/>
      </c>
      <c r="AQ84" s="102"/>
      <c r="AR84" s="102"/>
      <c r="AS84" s="104" t="str">
        <f t="shared" si="468"/>
        <v/>
      </c>
      <c r="AT84" s="102"/>
      <c r="AU84" s="104" t="str">
        <f t="shared" si="469"/>
        <v/>
      </c>
      <c r="AV84" s="102"/>
      <c r="AW84" s="102"/>
      <c r="AX84" s="104" t="str">
        <f t="shared" si="470"/>
        <v/>
      </c>
      <c r="AY84" s="102"/>
      <c r="AZ84" s="104" t="str">
        <f t="shared" si="471"/>
        <v/>
      </c>
      <c r="BA84" s="102"/>
      <c r="BB84" s="102"/>
      <c r="BC84" s="104" t="str">
        <f t="shared" si="472"/>
        <v/>
      </c>
      <c r="BD84" s="102"/>
      <c r="BE84" s="104" t="str">
        <f t="shared" si="473"/>
        <v/>
      </c>
      <c r="BF84" s="102"/>
      <c r="BG84" s="102"/>
      <c r="BH84" s="104" t="str">
        <f t="shared" si="474"/>
        <v/>
      </c>
      <c r="BI84" s="102"/>
      <c r="BJ84" s="104" t="str">
        <f t="shared" si="475"/>
        <v/>
      </c>
      <c r="BK84" s="104" t="str">
        <f t="shared" si="476"/>
        <v/>
      </c>
      <c r="BL84" s="104" t="str">
        <f t="shared" si="477"/>
        <v/>
      </c>
      <c r="BM84" s="104" t="str">
        <f t="shared" si="478"/>
        <v/>
      </c>
      <c r="BN84" s="104" t="str">
        <f t="shared" si="479"/>
        <v/>
      </c>
      <c r="BO84" s="104" t="str">
        <f t="shared" si="480"/>
        <v/>
      </c>
      <c r="BP84" s="105" t="str">
        <f t="shared" si="481"/>
        <v/>
      </c>
      <c r="BQ84" s="109" t="str">
        <f t="shared" si="482"/>
        <v/>
      </c>
      <c r="BR84" s="102"/>
      <c r="BS84" s="102"/>
      <c r="BT84" s="104" t="str">
        <f t="shared" si="483"/>
        <v/>
      </c>
      <c r="BU84" s="102"/>
      <c r="BV84" s="104" t="str">
        <f t="shared" si="484"/>
        <v/>
      </c>
      <c r="BW84" s="102"/>
      <c r="BX84" s="102"/>
      <c r="BY84" s="104" t="str">
        <f t="shared" si="485"/>
        <v/>
      </c>
      <c r="BZ84" s="102"/>
      <c r="CA84" s="104" t="str">
        <f t="shared" si="486"/>
        <v/>
      </c>
      <c r="CB84" s="102"/>
      <c r="CC84" s="102"/>
      <c r="CD84" s="104" t="str">
        <f t="shared" si="487"/>
        <v/>
      </c>
      <c r="CE84" s="102"/>
      <c r="CF84" s="104" t="str">
        <f t="shared" si="488"/>
        <v/>
      </c>
      <c r="CG84" s="102"/>
      <c r="CH84" s="102"/>
      <c r="CI84" s="104" t="str">
        <f t="shared" si="489"/>
        <v/>
      </c>
      <c r="CJ84" s="102"/>
      <c r="CK84" s="104" t="str">
        <f t="shared" si="490"/>
        <v/>
      </c>
      <c r="CL84" s="102"/>
      <c r="CM84" s="102"/>
      <c r="CN84" s="104" t="str">
        <f t="shared" si="491"/>
        <v/>
      </c>
      <c r="CO84" s="102"/>
      <c r="CP84" s="104" t="str">
        <f t="shared" si="492"/>
        <v/>
      </c>
      <c r="CQ84" s="104" t="str">
        <f t="shared" si="493"/>
        <v/>
      </c>
      <c r="CR84" s="104" t="str">
        <f t="shared" si="494"/>
        <v/>
      </c>
      <c r="CS84" s="104" t="str">
        <f t="shared" si="495"/>
        <v/>
      </c>
      <c r="CT84" s="104" t="str">
        <f t="shared" si="496"/>
        <v/>
      </c>
      <c r="CU84" s="104" t="str">
        <f t="shared" si="497"/>
        <v/>
      </c>
      <c r="CV84" s="105" t="str">
        <f t="shared" si="498"/>
        <v/>
      </c>
      <c r="CW84" s="109" t="str">
        <f t="shared" si="499"/>
        <v/>
      </c>
      <c r="CX84" s="102"/>
      <c r="CY84" s="102"/>
      <c r="CZ84" s="104" t="str">
        <f t="shared" si="500"/>
        <v/>
      </c>
      <c r="DA84" s="102"/>
      <c r="DB84" s="104" t="str">
        <f t="shared" si="501"/>
        <v/>
      </c>
      <c r="DC84" s="102"/>
      <c r="DD84" s="102"/>
      <c r="DE84" s="104" t="str">
        <f t="shared" si="502"/>
        <v/>
      </c>
      <c r="DF84" s="102"/>
      <c r="DG84" s="104" t="str">
        <f t="shared" si="503"/>
        <v/>
      </c>
      <c r="DH84" s="102"/>
      <c r="DI84" s="102"/>
      <c r="DJ84" s="104" t="str">
        <f t="shared" si="504"/>
        <v/>
      </c>
      <c r="DK84" s="102"/>
      <c r="DL84" s="104" t="str">
        <f t="shared" si="505"/>
        <v/>
      </c>
      <c r="DM84" s="102"/>
      <c r="DN84" s="102"/>
      <c r="DO84" s="104" t="str">
        <f t="shared" si="506"/>
        <v/>
      </c>
      <c r="DP84" s="102"/>
      <c r="DQ84" s="104" t="str">
        <f t="shared" si="507"/>
        <v/>
      </c>
      <c r="DR84" s="102"/>
      <c r="DS84" s="102"/>
      <c r="DT84" s="104" t="str">
        <f t="shared" si="508"/>
        <v/>
      </c>
      <c r="DU84" s="102"/>
      <c r="DV84" s="104" t="str">
        <f t="shared" si="509"/>
        <v/>
      </c>
      <c r="DW84" s="104" t="str">
        <f t="shared" si="510"/>
        <v/>
      </c>
      <c r="DX84" s="104" t="str">
        <f t="shared" si="511"/>
        <v/>
      </c>
      <c r="DY84" s="104" t="str">
        <f t="shared" si="512"/>
        <v/>
      </c>
      <c r="DZ84" s="104" t="str">
        <f t="shared" si="513"/>
        <v/>
      </c>
      <c r="EA84" s="104" t="str">
        <f t="shared" si="514"/>
        <v/>
      </c>
      <c r="EB84" s="105" t="str">
        <f t="shared" si="515"/>
        <v/>
      </c>
      <c r="EC84" s="109" t="str">
        <f t="shared" si="516"/>
        <v/>
      </c>
      <c r="ED84" s="102"/>
      <c r="EE84" s="102"/>
      <c r="EF84" s="104" t="str">
        <f t="shared" si="517"/>
        <v/>
      </c>
      <c r="EG84" s="102"/>
      <c r="EH84" s="104" t="str">
        <f t="shared" si="518"/>
        <v/>
      </c>
      <c r="EI84" s="102"/>
      <c r="EJ84" s="102"/>
      <c r="EK84" s="104" t="str">
        <f t="shared" si="519"/>
        <v/>
      </c>
      <c r="EL84" s="102"/>
      <c r="EM84" s="104" t="str">
        <f t="shared" si="520"/>
        <v/>
      </c>
      <c r="EN84" s="102"/>
      <c r="EO84" s="102"/>
      <c r="EP84" s="104" t="str">
        <f t="shared" si="521"/>
        <v/>
      </c>
      <c r="EQ84" s="102"/>
      <c r="ER84" s="104" t="str">
        <f t="shared" si="522"/>
        <v/>
      </c>
      <c r="ES84" s="102"/>
      <c r="ET84" s="102"/>
      <c r="EU84" s="104" t="str">
        <f t="shared" si="523"/>
        <v/>
      </c>
      <c r="EV84" s="102"/>
      <c r="EW84" s="104" t="str">
        <f t="shared" si="524"/>
        <v/>
      </c>
      <c r="EX84" s="102"/>
      <c r="EY84" s="102"/>
      <c r="EZ84" s="104" t="str">
        <f t="shared" si="525"/>
        <v/>
      </c>
      <c r="FA84" s="102"/>
      <c r="FB84" s="104" t="str">
        <f t="shared" si="526"/>
        <v/>
      </c>
      <c r="FC84" s="104" t="str">
        <f t="shared" si="527"/>
        <v/>
      </c>
      <c r="FD84" s="104" t="str">
        <f t="shared" si="528"/>
        <v/>
      </c>
      <c r="FE84" s="104" t="str">
        <f t="shared" si="529"/>
        <v/>
      </c>
      <c r="FF84" s="104" t="str">
        <f t="shared" si="530"/>
        <v/>
      </c>
      <c r="FG84" s="104" t="str">
        <f t="shared" si="531"/>
        <v/>
      </c>
      <c r="FH84" s="105" t="str">
        <f t="shared" si="532"/>
        <v/>
      </c>
      <c r="FI84" s="109" t="str">
        <f t="shared" si="533"/>
        <v/>
      </c>
      <c r="FJ84" s="102"/>
      <c r="FK84" s="102"/>
      <c r="FL84" s="104" t="str">
        <f t="shared" si="534"/>
        <v/>
      </c>
      <c r="FM84" s="102"/>
      <c r="FN84" s="104" t="str">
        <f t="shared" si="535"/>
        <v/>
      </c>
      <c r="FO84" s="102"/>
      <c r="FP84" s="102"/>
      <c r="FQ84" s="104" t="str">
        <f t="shared" si="536"/>
        <v/>
      </c>
      <c r="FR84" s="102"/>
      <c r="FS84" s="104" t="str">
        <f t="shared" si="537"/>
        <v/>
      </c>
      <c r="FT84" s="102"/>
      <c r="FU84" s="102"/>
      <c r="FV84" s="104" t="str">
        <f t="shared" si="538"/>
        <v/>
      </c>
      <c r="FW84" s="102"/>
      <c r="FX84" s="104" t="str">
        <f t="shared" si="539"/>
        <v/>
      </c>
      <c r="FY84" s="102"/>
      <c r="FZ84" s="102"/>
      <c r="GA84" s="104" t="str">
        <f t="shared" si="540"/>
        <v/>
      </c>
      <c r="GB84" s="102"/>
      <c r="GC84" s="104" t="str">
        <f t="shared" si="541"/>
        <v/>
      </c>
      <c r="GD84" s="102"/>
      <c r="GE84" s="102"/>
      <c r="GF84" s="104" t="str">
        <f t="shared" si="542"/>
        <v/>
      </c>
      <c r="GG84" s="102"/>
      <c r="GH84" s="104" t="str">
        <f t="shared" si="543"/>
        <v/>
      </c>
      <c r="GI84" s="104" t="str">
        <f t="shared" si="544"/>
        <v/>
      </c>
      <c r="GJ84" s="104" t="str">
        <f t="shared" si="545"/>
        <v/>
      </c>
      <c r="GK84" s="104" t="str">
        <f t="shared" si="546"/>
        <v/>
      </c>
      <c r="GL84" s="104" t="str">
        <f t="shared" si="547"/>
        <v/>
      </c>
      <c r="GM84" s="104" t="str">
        <f t="shared" si="548"/>
        <v/>
      </c>
      <c r="GN84" s="105" t="str">
        <f t="shared" si="549"/>
        <v/>
      </c>
      <c r="GO84" s="109" t="str">
        <f t="shared" si="550"/>
        <v/>
      </c>
      <c r="GP84" s="102"/>
      <c r="GQ84" s="102"/>
      <c r="GR84" s="104" t="str">
        <f t="shared" si="551"/>
        <v/>
      </c>
      <c r="GS84" s="102"/>
      <c r="GT84" s="104" t="str">
        <f t="shared" si="552"/>
        <v/>
      </c>
      <c r="GU84" s="102"/>
      <c r="GV84" s="102"/>
      <c r="GW84" s="104" t="str">
        <f t="shared" si="553"/>
        <v/>
      </c>
      <c r="GX84" s="102"/>
      <c r="GY84" s="104" t="str">
        <f t="shared" si="554"/>
        <v/>
      </c>
      <c r="GZ84" s="102"/>
      <c r="HA84" s="102"/>
      <c r="HB84" s="104" t="str">
        <f t="shared" si="555"/>
        <v/>
      </c>
      <c r="HC84" s="102"/>
      <c r="HD84" s="104" t="str">
        <f t="shared" si="556"/>
        <v/>
      </c>
      <c r="HE84" s="102"/>
      <c r="HF84" s="102"/>
      <c r="HG84" s="104" t="str">
        <f t="shared" si="557"/>
        <v/>
      </c>
      <c r="HH84" s="102"/>
      <c r="HI84" s="104" t="str">
        <f t="shared" si="558"/>
        <v/>
      </c>
      <c r="HJ84" s="102"/>
      <c r="HK84" s="102"/>
      <c r="HL84" s="104" t="str">
        <f t="shared" si="559"/>
        <v/>
      </c>
      <c r="HM84" s="102"/>
      <c r="HN84" s="104" t="str">
        <f t="shared" si="560"/>
        <v/>
      </c>
      <c r="HO84" s="104" t="str">
        <f t="shared" si="561"/>
        <v/>
      </c>
      <c r="HP84" s="104" t="str">
        <f t="shared" si="562"/>
        <v/>
      </c>
      <c r="HQ84" s="104" t="str">
        <f t="shared" si="563"/>
        <v/>
      </c>
      <c r="HR84" s="104" t="str">
        <f t="shared" si="564"/>
        <v/>
      </c>
      <c r="HS84" s="104" t="str">
        <f t="shared" si="565"/>
        <v/>
      </c>
      <c r="HT84" s="105" t="str">
        <f t="shared" si="566"/>
        <v/>
      </c>
      <c r="HU84" s="109" t="str">
        <f t="shared" si="567"/>
        <v/>
      </c>
      <c r="HV84" s="102"/>
      <c r="HW84" s="102"/>
      <c r="HX84" s="104" t="str">
        <f t="shared" si="568"/>
        <v/>
      </c>
      <c r="HY84" s="102"/>
      <c r="HZ84" s="104" t="str">
        <f t="shared" si="569"/>
        <v/>
      </c>
      <c r="IA84" s="102"/>
      <c r="IB84" s="102"/>
      <c r="IC84" s="104" t="str">
        <f t="shared" si="570"/>
        <v/>
      </c>
      <c r="ID84" s="102"/>
      <c r="IE84" s="104" t="str">
        <f t="shared" si="571"/>
        <v/>
      </c>
      <c r="IF84" s="102"/>
      <c r="IG84" s="102"/>
      <c r="IH84" s="104" t="str">
        <f t="shared" si="572"/>
        <v/>
      </c>
      <c r="II84" s="102"/>
      <c r="IJ84" s="104" t="str">
        <f t="shared" si="573"/>
        <v/>
      </c>
      <c r="IK84" s="102"/>
      <c r="IL84" s="102"/>
      <c r="IM84" s="104" t="str">
        <f t="shared" si="574"/>
        <v/>
      </c>
      <c r="IN84" s="102"/>
      <c r="IO84" s="104" t="str">
        <f t="shared" si="575"/>
        <v/>
      </c>
      <c r="IP84" s="102"/>
      <c r="IQ84" s="102"/>
      <c r="IR84" s="104" t="str">
        <f t="shared" si="576"/>
        <v/>
      </c>
      <c r="IS84" s="102"/>
      <c r="IT84" s="104" t="str">
        <f t="shared" si="577"/>
        <v/>
      </c>
      <c r="IU84" s="104" t="str">
        <f t="shared" si="578"/>
        <v/>
      </c>
      <c r="IV84" s="104" t="str">
        <f t="shared" si="579"/>
        <v/>
      </c>
      <c r="IW84" s="104" t="str">
        <f t="shared" si="580"/>
        <v/>
      </c>
      <c r="IX84" s="104" t="str">
        <f t="shared" si="581"/>
        <v/>
      </c>
      <c r="IY84" s="104" t="str">
        <f t="shared" si="582"/>
        <v/>
      </c>
      <c r="IZ84" s="105" t="str">
        <f t="shared" si="583"/>
        <v/>
      </c>
      <c r="JA84" s="109" t="str">
        <f t="shared" si="584"/>
        <v/>
      </c>
      <c r="JB84" s="102"/>
      <c r="JC84" s="102"/>
      <c r="JD84" s="104" t="str">
        <f t="shared" si="585"/>
        <v/>
      </c>
      <c r="JE84" s="102"/>
      <c r="JF84" s="104" t="str">
        <f t="shared" si="586"/>
        <v/>
      </c>
      <c r="JG84" s="102"/>
      <c r="JH84" s="102"/>
      <c r="JI84" s="104" t="str">
        <f t="shared" si="587"/>
        <v/>
      </c>
      <c r="JJ84" s="102"/>
      <c r="JK84" s="104" t="str">
        <f t="shared" si="588"/>
        <v/>
      </c>
      <c r="JL84" s="102"/>
      <c r="JM84" s="102"/>
      <c r="JN84" s="104" t="str">
        <f t="shared" si="589"/>
        <v/>
      </c>
      <c r="JO84" s="102"/>
      <c r="JP84" s="104" t="str">
        <f t="shared" si="590"/>
        <v/>
      </c>
      <c r="JQ84" s="102"/>
      <c r="JR84" s="102"/>
      <c r="JS84" s="104" t="str">
        <f t="shared" si="591"/>
        <v/>
      </c>
      <c r="JT84" s="102"/>
      <c r="JU84" s="104" t="str">
        <f t="shared" si="592"/>
        <v/>
      </c>
      <c r="JV84" s="102"/>
      <c r="JW84" s="102"/>
      <c r="JX84" s="104" t="str">
        <f t="shared" si="593"/>
        <v/>
      </c>
      <c r="JY84" s="102"/>
      <c r="JZ84" s="104" t="str">
        <f t="shared" si="594"/>
        <v/>
      </c>
      <c r="KA84" s="104" t="str">
        <f t="shared" si="595"/>
        <v/>
      </c>
      <c r="KB84" s="104" t="str">
        <f t="shared" si="596"/>
        <v/>
      </c>
      <c r="KC84" s="104" t="str">
        <f t="shared" si="597"/>
        <v/>
      </c>
      <c r="KD84" s="104" t="str">
        <f t="shared" si="598"/>
        <v/>
      </c>
      <c r="KE84" s="104" t="str">
        <f t="shared" si="599"/>
        <v/>
      </c>
      <c r="KF84" s="105" t="str">
        <f t="shared" si="600"/>
        <v/>
      </c>
      <c r="KG84" s="109" t="str">
        <f t="shared" si="601"/>
        <v/>
      </c>
      <c r="KH84" s="102"/>
      <c r="KI84" s="102"/>
      <c r="KJ84" s="104" t="str">
        <f t="shared" si="602"/>
        <v/>
      </c>
      <c r="KK84" s="102"/>
      <c r="KL84" s="104" t="str">
        <f t="shared" si="603"/>
        <v/>
      </c>
      <c r="KM84" s="102"/>
      <c r="KN84" s="102"/>
      <c r="KO84" s="104" t="str">
        <f t="shared" si="604"/>
        <v/>
      </c>
      <c r="KP84" s="102"/>
      <c r="KQ84" s="104" t="str">
        <f t="shared" si="605"/>
        <v/>
      </c>
      <c r="KR84" s="102"/>
      <c r="KS84" s="102"/>
      <c r="KT84" s="104" t="str">
        <f t="shared" si="606"/>
        <v/>
      </c>
      <c r="KU84" s="102"/>
      <c r="KV84" s="104" t="str">
        <f t="shared" si="607"/>
        <v/>
      </c>
      <c r="KW84" s="102"/>
      <c r="KX84" s="102"/>
      <c r="KY84" s="104" t="str">
        <f t="shared" si="608"/>
        <v/>
      </c>
      <c r="KZ84" s="102"/>
      <c r="LA84" s="104" t="str">
        <f t="shared" si="609"/>
        <v/>
      </c>
      <c r="LB84" s="102"/>
      <c r="LC84" s="102"/>
      <c r="LD84" s="104" t="str">
        <f t="shared" si="610"/>
        <v/>
      </c>
      <c r="LE84" s="102"/>
      <c r="LF84" s="104" t="str">
        <f t="shared" si="611"/>
        <v/>
      </c>
      <c r="LG84" s="104" t="str">
        <f t="shared" si="612"/>
        <v/>
      </c>
      <c r="LH84" s="104" t="str">
        <f t="shared" si="613"/>
        <v/>
      </c>
      <c r="LI84" s="104" t="str">
        <f t="shared" si="614"/>
        <v/>
      </c>
      <c r="LJ84" s="104" t="str">
        <f t="shared" si="615"/>
        <v/>
      </c>
      <c r="LK84" s="104" t="str">
        <f t="shared" si="616"/>
        <v/>
      </c>
      <c r="LL84" s="105" t="str">
        <f t="shared" si="617"/>
        <v/>
      </c>
      <c r="LM84" s="109" t="str">
        <f t="shared" si="618"/>
        <v/>
      </c>
      <c r="LN84" s="102"/>
      <c r="LO84" s="102"/>
      <c r="LP84" s="104" t="str">
        <f t="shared" si="619"/>
        <v/>
      </c>
      <c r="LQ84" s="102"/>
      <c r="LR84" s="104" t="str">
        <f t="shared" si="620"/>
        <v/>
      </c>
      <c r="LS84" s="102"/>
      <c r="LT84" s="102"/>
      <c r="LU84" s="104" t="str">
        <f t="shared" si="621"/>
        <v/>
      </c>
      <c r="LV84" s="102"/>
      <c r="LW84" s="104" t="str">
        <f t="shared" si="622"/>
        <v/>
      </c>
      <c r="LX84" s="102"/>
      <c r="LY84" s="102"/>
      <c r="LZ84" s="104" t="str">
        <f t="shared" si="623"/>
        <v/>
      </c>
      <c r="MA84" s="102"/>
      <c r="MB84" s="104" t="str">
        <f t="shared" si="624"/>
        <v/>
      </c>
      <c r="MC84" s="102"/>
      <c r="MD84" s="102"/>
      <c r="ME84" s="104" t="str">
        <f t="shared" si="625"/>
        <v/>
      </c>
      <c r="MF84" s="102"/>
      <c r="MG84" s="104" t="str">
        <f t="shared" si="626"/>
        <v/>
      </c>
      <c r="MH84" s="102"/>
      <c r="MI84" s="102"/>
      <c r="MJ84" s="104" t="str">
        <f t="shared" si="627"/>
        <v/>
      </c>
      <c r="MK84" s="102"/>
      <c r="ML84" s="104" t="str">
        <f t="shared" si="628"/>
        <v/>
      </c>
      <c r="MM84" s="104" t="str">
        <f t="shared" si="629"/>
        <v/>
      </c>
      <c r="MN84" s="104" t="str">
        <f t="shared" si="630"/>
        <v/>
      </c>
      <c r="MO84" s="104" t="str">
        <f t="shared" si="631"/>
        <v/>
      </c>
      <c r="MP84" s="104" t="str">
        <f t="shared" si="632"/>
        <v/>
      </c>
      <c r="MQ84" s="104" t="str">
        <f t="shared" si="633"/>
        <v/>
      </c>
      <c r="MR84" s="105" t="str">
        <f t="shared" si="634"/>
        <v/>
      </c>
      <c r="MS84" s="109" t="str">
        <f t="shared" si="635"/>
        <v/>
      </c>
      <c r="MT84" s="102"/>
      <c r="MU84" s="102"/>
      <c r="MV84" s="104" t="str">
        <f t="shared" si="636"/>
        <v/>
      </c>
      <c r="MW84" s="102"/>
      <c r="MX84" s="104" t="str">
        <f t="shared" si="637"/>
        <v/>
      </c>
      <c r="MY84" s="102"/>
      <c r="MZ84" s="102"/>
      <c r="NA84" s="104" t="str">
        <f t="shared" si="638"/>
        <v/>
      </c>
      <c r="NB84" s="102"/>
      <c r="NC84" s="104" t="str">
        <f t="shared" si="639"/>
        <v/>
      </c>
      <c r="ND84" s="102"/>
      <c r="NE84" s="102"/>
      <c r="NF84" s="104" t="str">
        <f t="shared" si="640"/>
        <v/>
      </c>
      <c r="NG84" s="102"/>
      <c r="NH84" s="104" t="str">
        <f t="shared" si="641"/>
        <v/>
      </c>
      <c r="NI84" s="102"/>
      <c r="NJ84" s="102"/>
      <c r="NK84" s="104" t="str">
        <f t="shared" si="642"/>
        <v/>
      </c>
      <c r="NL84" s="102"/>
      <c r="NM84" s="104" t="str">
        <f t="shared" si="643"/>
        <v/>
      </c>
      <c r="NN84" s="102"/>
      <c r="NO84" s="102"/>
      <c r="NP84" s="104" t="str">
        <f t="shared" si="644"/>
        <v/>
      </c>
      <c r="NQ84" s="102"/>
      <c r="NR84" s="104" t="str">
        <f t="shared" si="645"/>
        <v/>
      </c>
      <c r="NS84" s="104" t="str">
        <f t="shared" si="646"/>
        <v/>
      </c>
      <c r="NT84" s="104" t="str">
        <f t="shared" si="647"/>
        <v/>
      </c>
      <c r="NU84" s="104" t="str">
        <f t="shared" si="648"/>
        <v/>
      </c>
      <c r="NV84" s="104" t="str">
        <f t="shared" si="649"/>
        <v/>
      </c>
      <c r="NW84" s="104" t="str">
        <f t="shared" si="650"/>
        <v/>
      </c>
      <c r="NX84" s="105" t="str">
        <f t="shared" si="651"/>
        <v/>
      </c>
      <c r="NY84" s="109" t="str">
        <f t="shared" si="652"/>
        <v/>
      </c>
      <c r="OA84" s="104" t="str">
        <f t="shared" si="653"/>
        <v/>
      </c>
      <c r="OB84" s="104" t="str">
        <f t="shared" si="654"/>
        <v/>
      </c>
      <c r="OC84" s="104" t="str">
        <f t="shared" si="655"/>
        <v/>
      </c>
      <c r="OD84" s="104" t="str">
        <f t="shared" si="656"/>
        <v/>
      </c>
      <c r="OE84" s="104" t="str">
        <f t="shared" si="657"/>
        <v/>
      </c>
      <c r="OF84" s="104" t="str">
        <f t="shared" si="658"/>
        <v/>
      </c>
      <c r="OG84" s="104" t="str">
        <f t="shared" si="659"/>
        <v/>
      </c>
      <c r="OH84" s="104" t="str">
        <f t="shared" si="660"/>
        <v/>
      </c>
      <c r="OI84" s="104" t="str">
        <f t="shared" si="661"/>
        <v/>
      </c>
      <c r="OJ84" s="104" t="str">
        <f t="shared" si="662"/>
        <v/>
      </c>
      <c r="OK84" s="104" t="str">
        <f t="shared" si="663"/>
        <v/>
      </c>
      <c r="OL84" s="104" t="str">
        <f t="shared" si="664"/>
        <v/>
      </c>
      <c r="OM84" s="134"/>
      <c r="ON84" s="104" t="str">
        <f t="shared" si="665"/>
        <v/>
      </c>
      <c r="OO84" s="104" t="str">
        <f t="shared" si="666"/>
        <v/>
      </c>
      <c r="OP84" s="104" t="str">
        <f t="shared" si="667"/>
        <v/>
      </c>
      <c r="OQ84" s="104" t="str">
        <f t="shared" si="668"/>
        <v/>
      </c>
      <c r="OR84" s="105" t="str">
        <f t="shared" si="669"/>
        <v/>
      </c>
      <c r="OS84" s="105" t="str">
        <f t="shared" si="670"/>
        <v/>
      </c>
      <c r="OT84" s="134"/>
      <c r="OU84" s="109" t="str">
        <f t="shared" si="671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448"/>
        <v>66</v>
      </c>
      <c r="B85" s="195"/>
      <c r="C85" s="195"/>
      <c r="D85" s="195"/>
      <c r="E85" s="196"/>
      <c r="F85" s="102"/>
      <c r="G85" s="102"/>
      <c r="H85" s="104" t="str">
        <f t="shared" si="449"/>
        <v/>
      </c>
      <c r="I85" s="102"/>
      <c r="J85" s="104" t="str">
        <f t="shared" si="450"/>
        <v/>
      </c>
      <c r="K85" s="102"/>
      <c r="L85" s="102"/>
      <c r="M85" s="104" t="str">
        <f t="shared" si="451"/>
        <v/>
      </c>
      <c r="N85" s="102"/>
      <c r="O85" s="104" t="str">
        <f t="shared" si="452"/>
        <v/>
      </c>
      <c r="P85" s="102"/>
      <c r="Q85" s="102"/>
      <c r="R85" s="104" t="str">
        <f t="shared" si="453"/>
        <v/>
      </c>
      <c r="S85" s="102"/>
      <c r="T85" s="104" t="str">
        <f t="shared" si="454"/>
        <v/>
      </c>
      <c r="U85" s="102"/>
      <c r="V85" s="102"/>
      <c r="W85" s="104" t="str">
        <f t="shared" si="455"/>
        <v/>
      </c>
      <c r="X85" s="102"/>
      <c r="Y85" s="104" t="str">
        <f t="shared" si="456"/>
        <v/>
      </c>
      <c r="Z85" s="102"/>
      <c r="AA85" s="102"/>
      <c r="AB85" s="104" t="str">
        <f t="shared" si="457"/>
        <v/>
      </c>
      <c r="AC85" s="102"/>
      <c r="AD85" s="104" t="str">
        <f t="shared" si="458"/>
        <v/>
      </c>
      <c r="AE85" s="104" t="str">
        <f t="shared" si="459"/>
        <v/>
      </c>
      <c r="AF85" s="104" t="str">
        <f t="shared" si="460"/>
        <v/>
      </c>
      <c r="AG85" s="104" t="str">
        <f t="shared" si="461"/>
        <v/>
      </c>
      <c r="AH85" s="104" t="str">
        <f t="shared" si="462"/>
        <v/>
      </c>
      <c r="AI85" s="104" t="str">
        <f t="shared" si="463"/>
        <v/>
      </c>
      <c r="AJ85" s="105" t="str">
        <f t="shared" si="464"/>
        <v/>
      </c>
      <c r="AK85" s="109" t="str">
        <f t="shared" si="465"/>
        <v/>
      </c>
      <c r="AL85" s="102"/>
      <c r="AM85" s="102"/>
      <c r="AN85" s="104" t="str">
        <f t="shared" si="466"/>
        <v/>
      </c>
      <c r="AO85" s="102"/>
      <c r="AP85" s="104" t="str">
        <f t="shared" si="467"/>
        <v/>
      </c>
      <c r="AQ85" s="102"/>
      <c r="AR85" s="102"/>
      <c r="AS85" s="104" t="str">
        <f t="shared" si="468"/>
        <v/>
      </c>
      <c r="AT85" s="102"/>
      <c r="AU85" s="104" t="str">
        <f t="shared" si="469"/>
        <v/>
      </c>
      <c r="AV85" s="102"/>
      <c r="AW85" s="102"/>
      <c r="AX85" s="104" t="str">
        <f t="shared" si="470"/>
        <v/>
      </c>
      <c r="AY85" s="102"/>
      <c r="AZ85" s="104" t="str">
        <f t="shared" si="471"/>
        <v/>
      </c>
      <c r="BA85" s="102"/>
      <c r="BB85" s="102"/>
      <c r="BC85" s="104" t="str">
        <f t="shared" si="472"/>
        <v/>
      </c>
      <c r="BD85" s="102"/>
      <c r="BE85" s="104" t="str">
        <f t="shared" si="473"/>
        <v/>
      </c>
      <c r="BF85" s="102"/>
      <c r="BG85" s="102"/>
      <c r="BH85" s="104" t="str">
        <f t="shared" si="474"/>
        <v/>
      </c>
      <c r="BI85" s="102"/>
      <c r="BJ85" s="104" t="str">
        <f t="shared" si="475"/>
        <v/>
      </c>
      <c r="BK85" s="104" t="str">
        <f t="shared" si="476"/>
        <v/>
      </c>
      <c r="BL85" s="104" t="str">
        <f t="shared" si="477"/>
        <v/>
      </c>
      <c r="BM85" s="104" t="str">
        <f t="shared" si="478"/>
        <v/>
      </c>
      <c r="BN85" s="104" t="str">
        <f t="shared" si="479"/>
        <v/>
      </c>
      <c r="BO85" s="104" t="str">
        <f t="shared" si="480"/>
        <v/>
      </c>
      <c r="BP85" s="105" t="str">
        <f t="shared" si="481"/>
        <v/>
      </c>
      <c r="BQ85" s="109" t="str">
        <f t="shared" si="482"/>
        <v/>
      </c>
      <c r="BR85" s="102"/>
      <c r="BS85" s="102"/>
      <c r="BT85" s="104" t="str">
        <f t="shared" si="483"/>
        <v/>
      </c>
      <c r="BU85" s="102"/>
      <c r="BV85" s="104" t="str">
        <f t="shared" si="484"/>
        <v/>
      </c>
      <c r="BW85" s="102"/>
      <c r="BX85" s="102"/>
      <c r="BY85" s="104" t="str">
        <f t="shared" si="485"/>
        <v/>
      </c>
      <c r="BZ85" s="102"/>
      <c r="CA85" s="104" t="str">
        <f t="shared" si="486"/>
        <v/>
      </c>
      <c r="CB85" s="102"/>
      <c r="CC85" s="102"/>
      <c r="CD85" s="104" t="str">
        <f t="shared" si="487"/>
        <v/>
      </c>
      <c r="CE85" s="102"/>
      <c r="CF85" s="104" t="str">
        <f t="shared" si="488"/>
        <v/>
      </c>
      <c r="CG85" s="102"/>
      <c r="CH85" s="102"/>
      <c r="CI85" s="104" t="str">
        <f t="shared" si="489"/>
        <v/>
      </c>
      <c r="CJ85" s="102"/>
      <c r="CK85" s="104" t="str">
        <f t="shared" si="490"/>
        <v/>
      </c>
      <c r="CL85" s="102"/>
      <c r="CM85" s="102"/>
      <c r="CN85" s="104" t="str">
        <f t="shared" si="491"/>
        <v/>
      </c>
      <c r="CO85" s="102"/>
      <c r="CP85" s="104" t="str">
        <f t="shared" si="492"/>
        <v/>
      </c>
      <c r="CQ85" s="104" t="str">
        <f t="shared" si="493"/>
        <v/>
      </c>
      <c r="CR85" s="104" t="str">
        <f t="shared" si="494"/>
        <v/>
      </c>
      <c r="CS85" s="104" t="str">
        <f t="shared" si="495"/>
        <v/>
      </c>
      <c r="CT85" s="104" t="str">
        <f t="shared" si="496"/>
        <v/>
      </c>
      <c r="CU85" s="104" t="str">
        <f t="shared" si="497"/>
        <v/>
      </c>
      <c r="CV85" s="105" t="str">
        <f t="shared" si="498"/>
        <v/>
      </c>
      <c r="CW85" s="109" t="str">
        <f t="shared" si="499"/>
        <v/>
      </c>
      <c r="CX85" s="102"/>
      <c r="CY85" s="102"/>
      <c r="CZ85" s="104" t="str">
        <f t="shared" si="500"/>
        <v/>
      </c>
      <c r="DA85" s="102"/>
      <c r="DB85" s="104" t="str">
        <f t="shared" si="501"/>
        <v/>
      </c>
      <c r="DC85" s="102"/>
      <c r="DD85" s="102"/>
      <c r="DE85" s="104" t="str">
        <f t="shared" si="502"/>
        <v/>
      </c>
      <c r="DF85" s="102"/>
      <c r="DG85" s="104" t="str">
        <f t="shared" si="503"/>
        <v/>
      </c>
      <c r="DH85" s="102"/>
      <c r="DI85" s="102"/>
      <c r="DJ85" s="104" t="str">
        <f t="shared" si="504"/>
        <v/>
      </c>
      <c r="DK85" s="102"/>
      <c r="DL85" s="104" t="str">
        <f t="shared" si="505"/>
        <v/>
      </c>
      <c r="DM85" s="102"/>
      <c r="DN85" s="102"/>
      <c r="DO85" s="104" t="str">
        <f t="shared" si="506"/>
        <v/>
      </c>
      <c r="DP85" s="102"/>
      <c r="DQ85" s="104" t="str">
        <f t="shared" si="507"/>
        <v/>
      </c>
      <c r="DR85" s="102"/>
      <c r="DS85" s="102"/>
      <c r="DT85" s="104" t="str">
        <f t="shared" si="508"/>
        <v/>
      </c>
      <c r="DU85" s="102"/>
      <c r="DV85" s="104" t="str">
        <f t="shared" si="509"/>
        <v/>
      </c>
      <c r="DW85" s="104" t="str">
        <f t="shared" si="510"/>
        <v/>
      </c>
      <c r="DX85" s="104" t="str">
        <f t="shared" si="511"/>
        <v/>
      </c>
      <c r="DY85" s="104" t="str">
        <f t="shared" si="512"/>
        <v/>
      </c>
      <c r="DZ85" s="104" t="str">
        <f t="shared" si="513"/>
        <v/>
      </c>
      <c r="EA85" s="104" t="str">
        <f t="shared" si="514"/>
        <v/>
      </c>
      <c r="EB85" s="105" t="str">
        <f t="shared" si="515"/>
        <v/>
      </c>
      <c r="EC85" s="109" t="str">
        <f t="shared" si="516"/>
        <v/>
      </c>
      <c r="ED85" s="102"/>
      <c r="EE85" s="102"/>
      <c r="EF85" s="104" t="str">
        <f t="shared" si="517"/>
        <v/>
      </c>
      <c r="EG85" s="102"/>
      <c r="EH85" s="104" t="str">
        <f t="shared" si="518"/>
        <v/>
      </c>
      <c r="EI85" s="102"/>
      <c r="EJ85" s="102"/>
      <c r="EK85" s="104" t="str">
        <f t="shared" si="519"/>
        <v/>
      </c>
      <c r="EL85" s="102"/>
      <c r="EM85" s="104" t="str">
        <f t="shared" si="520"/>
        <v/>
      </c>
      <c r="EN85" s="102"/>
      <c r="EO85" s="102"/>
      <c r="EP85" s="104" t="str">
        <f t="shared" si="521"/>
        <v/>
      </c>
      <c r="EQ85" s="102"/>
      <c r="ER85" s="104" t="str">
        <f t="shared" si="522"/>
        <v/>
      </c>
      <c r="ES85" s="102"/>
      <c r="ET85" s="102"/>
      <c r="EU85" s="104" t="str">
        <f t="shared" si="523"/>
        <v/>
      </c>
      <c r="EV85" s="102"/>
      <c r="EW85" s="104" t="str">
        <f t="shared" si="524"/>
        <v/>
      </c>
      <c r="EX85" s="102"/>
      <c r="EY85" s="102"/>
      <c r="EZ85" s="104" t="str">
        <f t="shared" si="525"/>
        <v/>
      </c>
      <c r="FA85" s="102"/>
      <c r="FB85" s="104" t="str">
        <f t="shared" si="526"/>
        <v/>
      </c>
      <c r="FC85" s="104" t="str">
        <f t="shared" si="527"/>
        <v/>
      </c>
      <c r="FD85" s="104" t="str">
        <f t="shared" si="528"/>
        <v/>
      </c>
      <c r="FE85" s="104" t="str">
        <f t="shared" si="529"/>
        <v/>
      </c>
      <c r="FF85" s="104" t="str">
        <f t="shared" si="530"/>
        <v/>
      </c>
      <c r="FG85" s="104" t="str">
        <f t="shared" si="531"/>
        <v/>
      </c>
      <c r="FH85" s="105" t="str">
        <f t="shared" si="532"/>
        <v/>
      </c>
      <c r="FI85" s="109" t="str">
        <f t="shared" si="533"/>
        <v/>
      </c>
      <c r="FJ85" s="102"/>
      <c r="FK85" s="102"/>
      <c r="FL85" s="104" t="str">
        <f t="shared" si="534"/>
        <v/>
      </c>
      <c r="FM85" s="102"/>
      <c r="FN85" s="104" t="str">
        <f t="shared" si="535"/>
        <v/>
      </c>
      <c r="FO85" s="102"/>
      <c r="FP85" s="102"/>
      <c r="FQ85" s="104" t="str">
        <f t="shared" si="536"/>
        <v/>
      </c>
      <c r="FR85" s="102"/>
      <c r="FS85" s="104" t="str">
        <f t="shared" si="537"/>
        <v/>
      </c>
      <c r="FT85" s="102"/>
      <c r="FU85" s="102"/>
      <c r="FV85" s="104" t="str">
        <f t="shared" si="538"/>
        <v/>
      </c>
      <c r="FW85" s="102"/>
      <c r="FX85" s="104" t="str">
        <f t="shared" si="539"/>
        <v/>
      </c>
      <c r="FY85" s="102"/>
      <c r="FZ85" s="102"/>
      <c r="GA85" s="104" t="str">
        <f t="shared" si="540"/>
        <v/>
      </c>
      <c r="GB85" s="102"/>
      <c r="GC85" s="104" t="str">
        <f t="shared" si="541"/>
        <v/>
      </c>
      <c r="GD85" s="102"/>
      <c r="GE85" s="102"/>
      <c r="GF85" s="104" t="str">
        <f t="shared" si="542"/>
        <v/>
      </c>
      <c r="GG85" s="102"/>
      <c r="GH85" s="104" t="str">
        <f t="shared" si="543"/>
        <v/>
      </c>
      <c r="GI85" s="104" t="str">
        <f t="shared" si="544"/>
        <v/>
      </c>
      <c r="GJ85" s="104" t="str">
        <f t="shared" si="545"/>
        <v/>
      </c>
      <c r="GK85" s="104" t="str">
        <f t="shared" si="546"/>
        <v/>
      </c>
      <c r="GL85" s="104" t="str">
        <f t="shared" si="547"/>
        <v/>
      </c>
      <c r="GM85" s="104" t="str">
        <f t="shared" si="548"/>
        <v/>
      </c>
      <c r="GN85" s="105" t="str">
        <f t="shared" si="549"/>
        <v/>
      </c>
      <c r="GO85" s="109" t="str">
        <f t="shared" si="550"/>
        <v/>
      </c>
      <c r="GP85" s="102"/>
      <c r="GQ85" s="102"/>
      <c r="GR85" s="104" t="str">
        <f t="shared" si="551"/>
        <v/>
      </c>
      <c r="GS85" s="102"/>
      <c r="GT85" s="104" t="str">
        <f t="shared" si="552"/>
        <v/>
      </c>
      <c r="GU85" s="102"/>
      <c r="GV85" s="102"/>
      <c r="GW85" s="104" t="str">
        <f t="shared" si="553"/>
        <v/>
      </c>
      <c r="GX85" s="102"/>
      <c r="GY85" s="104" t="str">
        <f t="shared" si="554"/>
        <v/>
      </c>
      <c r="GZ85" s="102"/>
      <c r="HA85" s="102"/>
      <c r="HB85" s="104" t="str">
        <f t="shared" si="555"/>
        <v/>
      </c>
      <c r="HC85" s="102"/>
      <c r="HD85" s="104" t="str">
        <f t="shared" si="556"/>
        <v/>
      </c>
      <c r="HE85" s="102"/>
      <c r="HF85" s="102"/>
      <c r="HG85" s="104" t="str">
        <f t="shared" si="557"/>
        <v/>
      </c>
      <c r="HH85" s="102"/>
      <c r="HI85" s="104" t="str">
        <f t="shared" si="558"/>
        <v/>
      </c>
      <c r="HJ85" s="102"/>
      <c r="HK85" s="102"/>
      <c r="HL85" s="104" t="str">
        <f t="shared" si="559"/>
        <v/>
      </c>
      <c r="HM85" s="102"/>
      <c r="HN85" s="104" t="str">
        <f t="shared" si="560"/>
        <v/>
      </c>
      <c r="HO85" s="104" t="str">
        <f t="shared" si="561"/>
        <v/>
      </c>
      <c r="HP85" s="104" t="str">
        <f t="shared" si="562"/>
        <v/>
      </c>
      <c r="HQ85" s="104" t="str">
        <f t="shared" si="563"/>
        <v/>
      </c>
      <c r="HR85" s="104" t="str">
        <f t="shared" si="564"/>
        <v/>
      </c>
      <c r="HS85" s="104" t="str">
        <f t="shared" si="565"/>
        <v/>
      </c>
      <c r="HT85" s="105" t="str">
        <f t="shared" si="566"/>
        <v/>
      </c>
      <c r="HU85" s="109" t="str">
        <f t="shared" si="567"/>
        <v/>
      </c>
      <c r="HV85" s="102"/>
      <c r="HW85" s="102"/>
      <c r="HX85" s="104" t="str">
        <f t="shared" si="568"/>
        <v/>
      </c>
      <c r="HY85" s="102"/>
      <c r="HZ85" s="104" t="str">
        <f t="shared" si="569"/>
        <v/>
      </c>
      <c r="IA85" s="102"/>
      <c r="IB85" s="102"/>
      <c r="IC85" s="104" t="str">
        <f t="shared" si="570"/>
        <v/>
      </c>
      <c r="ID85" s="102"/>
      <c r="IE85" s="104" t="str">
        <f t="shared" si="571"/>
        <v/>
      </c>
      <c r="IF85" s="102"/>
      <c r="IG85" s="102"/>
      <c r="IH85" s="104" t="str">
        <f t="shared" si="572"/>
        <v/>
      </c>
      <c r="II85" s="102"/>
      <c r="IJ85" s="104" t="str">
        <f t="shared" si="573"/>
        <v/>
      </c>
      <c r="IK85" s="102"/>
      <c r="IL85" s="102"/>
      <c r="IM85" s="104" t="str">
        <f t="shared" si="574"/>
        <v/>
      </c>
      <c r="IN85" s="102"/>
      <c r="IO85" s="104" t="str">
        <f t="shared" si="575"/>
        <v/>
      </c>
      <c r="IP85" s="102"/>
      <c r="IQ85" s="102"/>
      <c r="IR85" s="104" t="str">
        <f t="shared" si="576"/>
        <v/>
      </c>
      <c r="IS85" s="102"/>
      <c r="IT85" s="104" t="str">
        <f t="shared" si="577"/>
        <v/>
      </c>
      <c r="IU85" s="104" t="str">
        <f t="shared" si="578"/>
        <v/>
      </c>
      <c r="IV85" s="104" t="str">
        <f t="shared" si="579"/>
        <v/>
      </c>
      <c r="IW85" s="104" t="str">
        <f t="shared" si="580"/>
        <v/>
      </c>
      <c r="IX85" s="104" t="str">
        <f t="shared" si="581"/>
        <v/>
      </c>
      <c r="IY85" s="104" t="str">
        <f t="shared" si="582"/>
        <v/>
      </c>
      <c r="IZ85" s="105" t="str">
        <f t="shared" si="583"/>
        <v/>
      </c>
      <c r="JA85" s="109" t="str">
        <f t="shared" si="584"/>
        <v/>
      </c>
      <c r="JB85" s="102"/>
      <c r="JC85" s="102"/>
      <c r="JD85" s="104" t="str">
        <f t="shared" si="585"/>
        <v/>
      </c>
      <c r="JE85" s="102"/>
      <c r="JF85" s="104" t="str">
        <f t="shared" si="586"/>
        <v/>
      </c>
      <c r="JG85" s="102"/>
      <c r="JH85" s="102"/>
      <c r="JI85" s="104" t="str">
        <f t="shared" si="587"/>
        <v/>
      </c>
      <c r="JJ85" s="102"/>
      <c r="JK85" s="104" t="str">
        <f t="shared" si="588"/>
        <v/>
      </c>
      <c r="JL85" s="102"/>
      <c r="JM85" s="102"/>
      <c r="JN85" s="104" t="str">
        <f t="shared" si="589"/>
        <v/>
      </c>
      <c r="JO85" s="102"/>
      <c r="JP85" s="104" t="str">
        <f t="shared" si="590"/>
        <v/>
      </c>
      <c r="JQ85" s="102"/>
      <c r="JR85" s="102"/>
      <c r="JS85" s="104" t="str">
        <f t="shared" si="591"/>
        <v/>
      </c>
      <c r="JT85" s="102"/>
      <c r="JU85" s="104" t="str">
        <f t="shared" si="592"/>
        <v/>
      </c>
      <c r="JV85" s="102"/>
      <c r="JW85" s="102"/>
      <c r="JX85" s="104" t="str">
        <f t="shared" si="593"/>
        <v/>
      </c>
      <c r="JY85" s="102"/>
      <c r="JZ85" s="104" t="str">
        <f t="shared" si="594"/>
        <v/>
      </c>
      <c r="KA85" s="104" t="str">
        <f t="shared" si="595"/>
        <v/>
      </c>
      <c r="KB85" s="104" t="str">
        <f t="shared" si="596"/>
        <v/>
      </c>
      <c r="KC85" s="104" t="str">
        <f t="shared" si="597"/>
        <v/>
      </c>
      <c r="KD85" s="104" t="str">
        <f t="shared" si="598"/>
        <v/>
      </c>
      <c r="KE85" s="104" t="str">
        <f t="shared" si="599"/>
        <v/>
      </c>
      <c r="KF85" s="105" t="str">
        <f t="shared" si="600"/>
        <v/>
      </c>
      <c r="KG85" s="109" t="str">
        <f t="shared" si="601"/>
        <v/>
      </c>
      <c r="KH85" s="102"/>
      <c r="KI85" s="102"/>
      <c r="KJ85" s="104" t="str">
        <f t="shared" si="602"/>
        <v/>
      </c>
      <c r="KK85" s="102"/>
      <c r="KL85" s="104" t="str">
        <f t="shared" si="603"/>
        <v/>
      </c>
      <c r="KM85" s="102"/>
      <c r="KN85" s="102"/>
      <c r="KO85" s="104" t="str">
        <f t="shared" si="604"/>
        <v/>
      </c>
      <c r="KP85" s="102"/>
      <c r="KQ85" s="104" t="str">
        <f t="shared" si="605"/>
        <v/>
      </c>
      <c r="KR85" s="102"/>
      <c r="KS85" s="102"/>
      <c r="KT85" s="104" t="str">
        <f t="shared" si="606"/>
        <v/>
      </c>
      <c r="KU85" s="102"/>
      <c r="KV85" s="104" t="str">
        <f t="shared" si="607"/>
        <v/>
      </c>
      <c r="KW85" s="102"/>
      <c r="KX85" s="102"/>
      <c r="KY85" s="104" t="str">
        <f t="shared" si="608"/>
        <v/>
      </c>
      <c r="KZ85" s="102"/>
      <c r="LA85" s="104" t="str">
        <f t="shared" si="609"/>
        <v/>
      </c>
      <c r="LB85" s="102"/>
      <c r="LC85" s="102"/>
      <c r="LD85" s="104" t="str">
        <f t="shared" si="610"/>
        <v/>
      </c>
      <c r="LE85" s="102"/>
      <c r="LF85" s="104" t="str">
        <f t="shared" si="611"/>
        <v/>
      </c>
      <c r="LG85" s="104" t="str">
        <f t="shared" si="612"/>
        <v/>
      </c>
      <c r="LH85" s="104" t="str">
        <f t="shared" si="613"/>
        <v/>
      </c>
      <c r="LI85" s="104" t="str">
        <f t="shared" si="614"/>
        <v/>
      </c>
      <c r="LJ85" s="104" t="str">
        <f t="shared" si="615"/>
        <v/>
      </c>
      <c r="LK85" s="104" t="str">
        <f t="shared" si="616"/>
        <v/>
      </c>
      <c r="LL85" s="105" t="str">
        <f t="shared" si="617"/>
        <v/>
      </c>
      <c r="LM85" s="109" t="str">
        <f t="shared" si="618"/>
        <v/>
      </c>
      <c r="LN85" s="102"/>
      <c r="LO85" s="102"/>
      <c r="LP85" s="104" t="str">
        <f t="shared" si="619"/>
        <v/>
      </c>
      <c r="LQ85" s="102"/>
      <c r="LR85" s="104" t="str">
        <f t="shared" si="620"/>
        <v/>
      </c>
      <c r="LS85" s="102"/>
      <c r="LT85" s="102"/>
      <c r="LU85" s="104" t="str">
        <f t="shared" si="621"/>
        <v/>
      </c>
      <c r="LV85" s="102"/>
      <c r="LW85" s="104" t="str">
        <f t="shared" si="622"/>
        <v/>
      </c>
      <c r="LX85" s="102"/>
      <c r="LY85" s="102"/>
      <c r="LZ85" s="104" t="str">
        <f t="shared" si="623"/>
        <v/>
      </c>
      <c r="MA85" s="102"/>
      <c r="MB85" s="104" t="str">
        <f t="shared" si="624"/>
        <v/>
      </c>
      <c r="MC85" s="102"/>
      <c r="MD85" s="102"/>
      <c r="ME85" s="104" t="str">
        <f t="shared" si="625"/>
        <v/>
      </c>
      <c r="MF85" s="102"/>
      <c r="MG85" s="104" t="str">
        <f t="shared" si="626"/>
        <v/>
      </c>
      <c r="MH85" s="102"/>
      <c r="MI85" s="102"/>
      <c r="MJ85" s="104" t="str">
        <f t="shared" si="627"/>
        <v/>
      </c>
      <c r="MK85" s="102"/>
      <c r="ML85" s="104" t="str">
        <f t="shared" si="628"/>
        <v/>
      </c>
      <c r="MM85" s="104" t="str">
        <f t="shared" si="629"/>
        <v/>
      </c>
      <c r="MN85" s="104" t="str">
        <f t="shared" si="630"/>
        <v/>
      </c>
      <c r="MO85" s="104" t="str">
        <f t="shared" si="631"/>
        <v/>
      </c>
      <c r="MP85" s="104" t="str">
        <f t="shared" si="632"/>
        <v/>
      </c>
      <c r="MQ85" s="104" t="str">
        <f t="shared" si="633"/>
        <v/>
      </c>
      <c r="MR85" s="105" t="str">
        <f t="shared" si="634"/>
        <v/>
      </c>
      <c r="MS85" s="109" t="str">
        <f t="shared" si="635"/>
        <v/>
      </c>
      <c r="MT85" s="102"/>
      <c r="MU85" s="102"/>
      <c r="MV85" s="104" t="str">
        <f t="shared" si="636"/>
        <v/>
      </c>
      <c r="MW85" s="102"/>
      <c r="MX85" s="104" t="str">
        <f t="shared" si="637"/>
        <v/>
      </c>
      <c r="MY85" s="102"/>
      <c r="MZ85" s="102"/>
      <c r="NA85" s="104" t="str">
        <f t="shared" si="638"/>
        <v/>
      </c>
      <c r="NB85" s="102"/>
      <c r="NC85" s="104" t="str">
        <f t="shared" si="639"/>
        <v/>
      </c>
      <c r="ND85" s="102"/>
      <c r="NE85" s="102"/>
      <c r="NF85" s="104" t="str">
        <f t="shared" si="640"/>
        <v/>
      </c>
      <c r="NG85" s="102"/>
      <c r="NH85" s="104" t="str">
        <f t="shared" si="641"/>
        <v/>
      </c>
      <c r="NI85" s="102"/>
      <c r="NJ85" s="102"/>
      <c r="NK85" s="104" t="str">
        <f t="shared" si="642"/>
        <v/>
      </c>
      <c r="NL85" s="102"/>
      <c r="NM85" s="104" t="str">
        <f t="shared" si="643"/>
        <v/>
      </c>
      <c r="NN85" s="102"/>
      <c r="NO85" s="102"/>
      <c r="NP85" s="104" t="str">
        <f t="shared" si="644"/>
        <v/>
      </c>
      <c r="NQ85" s="102"/>
      <c r="NR85" s="104" t="str">
        <f t="shared" si="645"/>
        <v/>
      </c>
      <c r="NS85" s="104" t="str">
        <f t="shared" si="646"/>
        <v/>
      </c>
      <c r="NT85" s="104" t="str">
        <f t="shared" si="647"/>
        <v/>
      </c>
      <c r="NU85" s="104" t="str">
        <f t="shared" si="648"/>
        <v/>
      </c>
      <c r="NV85" s="104" t="str">
        <f t="shared" si="649"/>
        <v/>
      </c>
      <c r="NW85" s="104" t="str">
        <f t="shared" si="650"/>
        <v/>
      </c>
      <c r="NX85" s="105" t="str">
        <f t="shared" si="651"/>
        <v/>
      </c>
      <c r="NY85" s="109" t="str">
        <f t="shared" si="652"/>
        <v/>
      </c>
      <c r="OA85" s="104" t="str">
        <f t="shared" si="653"/>
        <v/>
      </c>
      <c r="OB85" s="104" t="str">
        <f t="shared" si="654"/>
        <v/>
      </c>
      <c r="OC85" s="104" t="str">
        <f t="shared" si="655"/>
        <v/>
      </c>
      <c r="OD85" s="104" t="str">
        <f t="shared" si="656"/>
        <v/>
      </c>
      <c r="OE85" s="104" t="str">
        <f t="shared" si="657"/>
        <v/>
      </c>
      <c r="OF85" s="104" t="str">
        <f t="shared" si="658"/>
        <v/>
      </c>
      <c r="OG85" s="104" t="str">
        <f t="shared" si="659"/>
        <v/>
      </c>
      <c r="OH85" s="104" t="str">
        <f t="shared" si="660"/>
        <v/>
      </c>
      <c r="OI85" s="104" t="str">
        <f t="shared" si="661"/>
        <v/>
      </c>
      <c r="OJ85" s="104" t="str">
        <f t="shared" si="662"/>
        <v/>
      </c>
      <c r="OK85" s="104" t="str">
        <f t="shared" si="663"/>
        <v/>
      </c>
      <c r="OL85" s="104" t="str">
        <f t="shared" si="664"/>
        <v/>
      </c>
      <c r="OM85" s="134"/>
      <c r="ON85" s="104" t="str">
        <f t="shared" si="665"/>
        <v/>
      </c>
      <c r="OO85" s="104" t="str">
        <f t="shared" si="666"/>
        <v/>
      </c>
      <c r="OP85" s="104" t="str">
        <f t="shared" si="667"/>
        <v/>
      </c>
      <c r="OQ85" s="104" t="str">
        <f t="shared" si="668"/>
        <v/>
      </c>
      <c r="OR85" s="105" t="str">
        <f t="shared" si="669"/>
        <v/>
      </c>
      <c r="OS85" s="105" t="str">
        <f t="shared" si="670"/>
        <v/>
      </c>
      <c r="OT85" s="134"/>
      <c r="OU85" s="109" t="str">
        <f t="shared" si="671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conditionalFormatting sqref="AN6:AN85">
    <cfRule type="cellIs" dxfId="146" priority="154" operator="lessThan">
      <formula>10</formula>
    </cfRule>
  </conditionalFormatting>
  <conditionalFormatting sqref="AS6:AS85">
    <cfRule type="cellIs" dxfId="145" priority="153" operator="lessThan">
      <formula>10</formula>
    </cfRule>
  </conditionalFormatting>
  <conditionalFormatting sqref="AX6:AX85">
    <cfRule type="cellIs" dxfId="144" priority="152" operator="lessThan">
      <formula>10</formula>
    </cfRule>
  </conditionalFormatting>
  <conditionalFormatting sqref="BC6:BC85">
    <cfRule type="cellIs" dxfId="143" priority="151" operator="lessThan">
      <formula>10</formula>
    </cfRule>
  </conditionalFormatting>
  <conditionalFormatting sqref="BH6:BH85">
    <cfRule type="cellIs" dxfId="142" priority="150" operator="lessThan">
      <formula>10</formula>
    </cfRule>
  </conditionalFormatting>
  <conditionalFormatting sqref="BO6:BO85">
    <cfRule type="cellIs" dxfId="141" priority="148" operator="lessThan">
      <formula>10</formula>
    </cfRule>
  </conditionalFormatting>
  <conditionalFormatting sqref="AP6:AP85">
    <cfRule type="cellIs" dxfId="140" priority="146" operator="lessThan">
      <formula>10</formula>
    </cfRule>
  </conditionalFormatting>
  <conditionalFormatting sqref="AU6:AU85">
    <cfRule type="cellIs" dxfId="139" priority="145" operator="lessThan">
      <formula>10</formula>
    </cfRule>
  </conditionalFormatting>
  <conditionalFormatting sqref="AZ6:AZ85">
    <cfRule type="cellIs" dxfId="138" priority="144" operator="lessThan">
      <formula>10</formula>
    </cfRule>
  </conditionalFormatting>
  <conditionalFormatting sqref="BJ6:BJ85">
    <cfRule type="cellIs" dxfId="137" priority="142" operator="lessThan">
      <formula>10</formula>
    </cfRule>
  </conditionalFormatting>
  <conditionalFormatting sqref="BT6:BT85">
    <cfRule type="cellIs" dxfId="136" priority="140" operator="lessThan">
      <formula>10</formula>
    </cfRule>
  </conditionalFormatting>
  <conditionalFormatting sqref="BY6:BY85">
    <cfRule type="cellIs" dxfId="135" priority="139" operator="lessThan">
      <formula>10</formula>
    </cfRule>
  </conditionalFormatting>
  <conditionalFormatting sqref="CD6:CD85">
    <cfRule type="cellIs" dxfId="134" priority="138" operator="lessThan">
      <formula>10</formula>
    </cfRule>
  </conditionalFormatting>
  <conditionalFormatting sqref="CI6:CI85">
    <cfRule type="cellIs" dxfId="133" priority="137" operator="lessThan">
      <formula>10</formula>
    </cfRule>
  </conditionalFormatting>
  <conditionalFormatting sqref="CN6:CN85">
    <cfRule type="cellIs" dxfId="132" priority="136" operator="lessThan">
      <formula>10</formula>
    </cfRule>
  </conditionalFormatting>
  <conditionalFormatting sqref="CU6:CU85">
    <cfRule type="cellIs" dxfId="131" priority="134" operator="lessThan">
      <formula>10</formula>
    </cfRule>
  </conditionalFormatting>
  <conditionalFormatting sqref="BV6:BV85">
    <cfRule type="cellIs" dxfId="130" priority="132" operator="lessThan">
      <formula>10</formula>
    </cfRule>
  </conditionalFormatting>
  <conditionalFormatting sqref="CA6:CA85">
    <cfRule type="cellIs" dxfId="129" priority="131" operator="lessThan">
      <formula>10</formula>
    </cfRule>
  </conditionalFormatting>
  <conditionalFormatting sqref="CF6:CF85">
    <cfRule type="cellIs" dxfId="128" priority="130" operator="lessThan">
      <formula>10</formula>
    </cfRule>
  </conditionalFormatting>
  <conditionalFormatting sqref="CP6:CP85">
    <cfRule type="cellIs" dxfId="127" priority="128" operator="lessThan">
      <formula>10</formula>
    </cfRule>
  </conditionalFormatting>
  <conditionalFormatting sqref="CZ6:CZ85">
    <cfRule type="cellIs" dxfId="126" priority="126" operator="lessThan">
      <formula>10</formula>
    </cfRule>
  </conditionalFormatting>
  <conditionalFormatting sqref="DE6:DE85">
    <cfRule type="cellIs" dxfId="125" priority="125" operator="lessThan">
      <formula>10</formula>
    </cfRule>
  </conditionalFormatting>
  <conditionalFormatting sqref="DJ6:DJ85">
    <cfRule type="cellIs" dxfId="124" priority="124" operator="lessThan">
      <formula>10</formula>
    </cfRule>
  </conditionalFormatting>
  <conditionalFormatting sqref="DO6:DO85">
    <cfRule type="cellIs" dxfId="123" priority="123" operator="lessThan">
      <formula>10</formula>
    </cfRule>
  </conditionalFormatting>
  <conditionalFormatting sqref="DT6:DT85">
    <cfRule type="cellIs" dxfId="122" priority="122" operator="lessThan">
      <formula>10</formula>
    </cfRule>
  </conditionalFormatting>
  <conditionalFormatting sqref="EA6:EA85">
    <cfRule type="cellIs" dxfId="121" priority="120" operator="lessThan">
      <formula>10</formula>
    </cfRule>
  </conditionalFormatting>
  <conditionalFormatting sqref="DB6:DB85">
    <cfRule type="cellIs" dxfId="120" priority="118" operator="lessThan">
      <formula>10</formula>
    </cfRule>
  </conditionalFormatting>
  <conditionalFormatting sqref="DG6:DG85">
    <cfRule type="cellIs" dxfId="119" priority="117" operator="lessThan">
      <formula>10</formula>
    </cfRule>
  </conditionalFormatting>
  <conditionalFormatting sqref="DL6:DL85">
    <cfRule type="cellIs" dxfId="118" priority="116" operator="lessThan">
      <formula>10</formula>
    </cfRule>
  </conditionalFormatting>
  <conditionalFormatting sqref="DV6:DV85">
    <cfRule type="cellIs" dxfId="117" priority="114" operator="lessThan">
      <formula>10</formula>
    </cfRule>
  </conditionalFormatting>
  <conditionalFormatting sqref="EF6:EF85">
    <cfRule type="cellIs" dxfId="116" priority="112" operator="lessThan">
      <formula>10</formula>
    </cfRule>
  </conditionalFormatting>
  <conditionalFormatting sqref="EK6:EK85">
    <cfRule type="cellIs" dxfId="115" priority="111" operator="lessThan">
      <formula>10</formula>
    </cfRule>
  </conditionalFormatting>
  <conditionalFormatting sqref="EP6:EP85">
    <cfRule type="cellIs" dxfId="114" priority="110" operator="lessThan">
      <formula>10</formula>
    </cfRule>
  </conditionalFormatting>
  <conditionalFormatting sqref="EU6:EU85">
    <cfRule type="cellIs" dxfId="113" priority="109" operator="lessThan">
      <formula>10</formula>
    </cfRule>
  </conditionalFormatting>
  <conditionalFormatting sqref="EZ6:EZ85">
    <cfRule type="cellIs" dxfId="112" priority="108" operator="lessThan">
      <formula>10</formula>
    </cfRule>
  </conditionalFormatting>
  <conditionalFormatting sqref="FG6:FG85">
    <cfRule type="cellIs" dxfId="111" priority="106" operator="lessThan">
      <formula>10</formula>
    </cfRule>
  </conditionalFormatting>
  <conditionalFormatting sqref="EH6:EH85">
    <cfRule type="cellIs" dxfId="110" priority="104" operator="lessThan">
      <formula>10</formula>
    </cfRule>
  </conditionalFormatting>
  <conditionalFormatting sqref="EM6:EM85">
    <cfRule type="cellIs" dxfId="109" priority="103" operator="lessThan">
      <formula>10</formula>
    </cfRule>
  </conditionalFormatting>
  <conditionalFormatting sqref="ER6:ER85">
    <cfRule type="cellIs" dxfId="108" priority="102" operator="lessThan">
      <formula>10</formula>
    </cfRule>
  </conditionalFormatting>
  <conditionalFormatting sqref="FB6:FB85">
    <cfRule type="cellIs" dxfId="107" priority="100" operator="lessThan">
      <formula>10</formula>
    </cfRule>
  </conditionalFormatting>
  <conditionalFormatting sqref="FL6:FL85">
    <cfRule type="cellIs" dxfId="106" priority="98" operator="lessThan">
      <formula>10</formula>
    </cfRule>
  </conditionalFormatting>
  <conditionalFormatting sqref="FQ6:FQ85">
    <cfRule type="cellIs" dxfId="105" priority="97" operator="lessThan">
      <formula>10</formula>
    </cfRule>
  </conditionalFormatting>
  <conditionalFormatting sqref="FV6:FV85">
    <cfRule type="cellIs" dxfId="104" priority="96" operator="lessThan">
      <formula>10</formula>
    </cfRule>
  </conditionalFormatting>
  <conditionalFormatting sqref="GA6:GA85">
    <cfRule type="cellIs" dxfId="103" priority="95" operator="lessThan">
      <formula>10</formula>
    </cfRule>
  </conditionalFormatting>
  <conditionalFormatting sqref="GF6:GF85">
    <cfRule type="cellIs" dxfId="102" priority="94" operator="lessThan">
      <formula>10</formula>
    </cfRule>
  </conditionalFormatting>
  <conditionalFormatting sqref="GM6:GM85">
    <cfRule type="cellIs" dxfId="101" priority="92" operator="lessThan">
      <formula>10</formula>
    </cfRule>
  </conditionalFormatting>
  <conditionalFormatting sqref="FN6:FN85">
    <cfRule type="cellIs" dxfId="100" priority="90" operator="lessThan">
      <formula>10</formula>
    </cfRule>
  </conditionalFormatting>
  <conditionalFormatting sqref="FS6:FS85">
    <cfRule type="cellIs" dxfId="99" priority="89" operator="lessThan">
      <formula>10</formula>
    </cfRule>
  </conditionalFormatting>
  <conditionalFormatting sqref="FX6:FX85">
    <cfRule type="cellIs" dxfId="98" priority="88" operator="lessThan">
      <formula>10</formula>
    </cfRule>
  </conditionalFormatting>
  <conditionalFormatting sqref="GH6:GH85">
    <cfRule type="cellIs" dxfId="97" priority="86" operator="lessThan">
      <formula>10</formula>
    </cfRule>
  </conditionalFormatting>
  <conditionalFormatting sqref="GR6:GR85">
    <cfRule type="cellIs" dxfId="96" priority="84" operator="lessThan">
      <formula>10</formula>
    </cfRule>
  </conditionalFormatting>
  <conditionalFormatting sqref="GW6:GW85">
    <cfRule type="cellIs" dxfId="95" priority="83" operator="lessThan">
      <formula>10</formula>
    </cfRule>
  </conditionalFormatting>
  <conditionalFormatting sqref="HB6:HB85">
    <cfRule type="cellIs" dxfId="94" priority="82" operator="lessThan">
      <formula>10</formula>
    </cfRule>
  </conditionalFormatting>
  <conditionalFormatting sqref="HG6:HG85">
    <cfRule type="cellIs" dxfId="93" priority="81" operator="lessThan">
      <formula>10</formula>
    </cfRule>
  </conditionalFormatting>
  <conditionalFormatting sqref="HL6:HL85">
    <cfRule type="cellIs" dxfId="92" priority="80" operator="lessThan">
      <formula>10</formula>
    </cfRule>
  </conditionalFormatting>
  <conditionalFormatting sqref="HS6:HS85">
    <cfRule type="cellIs" dxfId="91" priority="78" operator="lessThan">
      <formula>10</formula>
    </cfRule>
  </conditionalFormatting>
  <conditionalFormatting sqref="GT6:GT85">
    <cfRule type="cellIs" dxfId="90" priority="76" operator="lessThan">
      <formula>10</formula>
    </cfRule>
  </conditionalFormatting>
  <conditionalFormatting sqref="GY6:GY85">
    <cfRule type="cellIs" dxfId="89" priority="75" operator="lessThan">
      <formula>10</formula>
    </cfRule>
  </conditionalFormatting>
  <conditionalFormatting sqref="HD6:HD85">
    <cfRule type="cellIs" dxfId="88" priority="74" operator="lessThan">
      <formula>10</formula>
    </cfRule>
  </conditionalFormatting>
  <conditionalFormatting sqref="HN6:HN85">
    <cfRule type="cellIs" dxfId="87" priority="72" operator="lessThan">
      <formula>10</formula>
    </cfRule>
  </conditionalFormatting>
  <conditionalFormatting sqref="HX6:HX85">
    <cfRule type="cellIs" dxfId="86" priority="70" operator="lessThan">
      <formula>10</formula>
    </cfRule>
  </conditionalFormatting>
  <conditionalFormatting sqref="IC6:IC85">
    <cfRule type="cellIs" dxfId="85" priority="69" operator="lessThan">
      <formula>10</formula>
    </cfRule>
  </conditionalFormatting>
  <conditionalFormatting sqref="IH6:IH85">
    <cfRule type="cellIs" dxfId="84" priority="68" operator="lessThan">
      <formula>10</formula>
    </cfRule>
  </conditionalFormatting>
  <conditionalFormatting sqref="IM6:IM85">
    <cfRule type="cellIs" dxfId="83" priority="67" operator="lessThan">
      <formula>10</formula>
    </cfRule>
  </conditionalFormatting>
  <conditionalFormatting sqref="IR6:IR85">
    <cfRule type="cellIs" dxfId="82" priority="66" operator="lessThan">
      <formula>10</formula>
    </cfRule>
  </conditionalFormatting>
  <conditionalFormatting sqref="IY6:IY85">
    <cfRule type="cellIs" dxfId="81" priority="64" operator="lessThan">
      <formula>10</formula>
    </cfRule>
  </conditionalFormatting>
  <conditionalFormatting sqref="HZ6:HZ85">
    <cfRule type="cellIs" dxfId="80" priority="62" operator="lessThan">
      <formula>10</formula>
    </cfRule>
  </conditionalFormatting>
  <conditionalFormatting sqref="IE6:IE85">
    <cfRule type="cellIs" dxfId="79" priority="61" operator="lessThan">
      <formula>10</formula>
    </cfRule>
  </conditionalFormatting>
  <conditionalFormatting sqref="IJ6:IJ85">
    <cfRule type="cellIs" dxfId="78" priority="60" operator="lessThan">
      <formula>10</formula>
    </cfRule>
  </conditionalFormatting>
  <conditionalFormatting sqref="IT6:IT85">
    <cfRule type="cellIs" dxfId="77" priority="58" operator="lessThan">
      <formula>10</formula>
    </cfRule>
  </conditionalFormatting>
  <conditionalFormatting sqref="JD6:JD85">
    <cfRule type="cellIs" dxfId="76" priority="56" operator="lessThan">
      <formula>10</formula>
    </cfRule>
  </conditionalFormatting>
  <conditionalFormatting sqref="JI6:JI85">
    <cfRule type="cellIs" dxfId="75" priority="55" operator="lessThan">
      <formula>10</formula>
    </cfRule>
  </conditionalFormatting>
  <conditionalFormatting sqref="JN6:JN85">
    <cfRule type="cellIs" dxfId="74" priority="54" operator="lessThan">
      <formula>10</formula>
    </cfRule>
  </conditionalFormatting>
  <conditionalFormatting sqref="JS6:JS85">
    <cfRule type="cellIs" dxfId="73" priority="53" operator="lessThan">
      <formula>10</formula>
    </cfRule>
  </conditionalFormatting>
  <conditionalFormatting sqref="JX6:JX85">
    <cfRule type="cellIs" dxfId="72" priority="52" operator="lessThan">
      <formula>10</formula>
    </cfRule>
  </conditionalFormatting>
  <conditionalFormatting sqref="KE6:KE85">
    <cfRule type="cellIs" dxfId="71" priority="50" operator="lessThan">
      <formula>10</formula>
    </cfRule>
  </conditionalFormatting>
  <conditionalFormatting sqref="JF6:JF85">
    <cfRule type="cellIs" dxfId="70" priority="48" operator="lessThan">
      <formula>10</formula>
    </cfRule>
  </conditionalFormatting>
  <conditionalFormatting sqref="JK6:JK85">
    <cfRule type="cellIs" dxfId="69" priority="47" operator="lessThan">
      <formula>10</formula>
    </cfRule>
  </conditionalFormatting>
  <conditionalFormatting sqref="JP6:JP85">
    <cfRule type="cellIs" dxfId="68" priority="46" operator="lessThan">
      <formula>10</formula>
    </cfRule>
  </conditionalFormatting>
  <conditionalFormatting sqref="JZ6:JZ85">
    <cfRule type="cellIs" dxfId="67" priority="44" operator="lessThan">
      <formula>10</formula>
    </cfRule>
  </conditionalFormatting>
  <conditionalFormatting sqref="KJ6:KJ85">
    <cfRule type="cellIs" dxfId="66" priority="42" operator="lessThan">
      <formula>10</formula>
    </cfRule>
  </conditionalFormatting>
  <conditionalFormatting sqref="KO6:KO85">
    <cfRule type="cellIs" dxfId="65" priority="41" operator="lessThan">
      <formula>10</formula>
    </cfRule>
  </conditionalFormatting>
  <conditionalFormatting sqref="KT6:KT85">
    <cfRule type="cellIs" dxfId="64" priority="40" operator="lessThan">
      <formula>10</formula>
    </cfRule>
  </conditionalFormatting>
  <conditionalFormatting sqref="KY6:KY85">
    <cfRule type="cellIs" dxfId="63" priority="39" operator="lessThan">
      <formula>10</formula>
    </cfRule>
  </conditionalFormatting>
  <conditionalFormatting sqref="LD6:LD85">
    <cfRule type="cellIs" dxfId="62" priority="38" operator="lessThan">
      <formula>10</formula>
    </cfRule>
  </conditionalFormatting>
  <conditionalFormatting sqref="LK6:LK85">
    <cfRule type="cellIs" dxfId="61" priority="36" operator="lessThan">
      <formula>10</formula>
    </cfRule>
  </conditionalFormatting>
  <conditionalFormatting sqref="KL6:KL85">
    <cfRule type="cellIs" dxfId="60" priority="34" operator="lessThan">
      <formula>10</formula>
    </cfRule>
  </conditionalFormatting>
  <conditionalFormatting sqref="KQ6:KQ85">
    <cfRule type="cellIs" dxfId="59" priority="33" operator="lessThan">
      <formula>10</formula>
    </cfRule>
  </conditionalFormatting>
  <conditionalFormatting sqref="KV6:KV85">
    <cfRule type="cellIs" dxfId="58" priority="32" operator="lessThan">
      <formula>10</formula>
    </cfRule>
  </conditionalFormatting>
  <conditionalFormatting sqref="LF6:LF85">
    <cfRule type="cellIs" dxfId="57" priority="30" operator="lessThan">
      <formula>10</formula>
    </cfRule>
  </conditionalFormatting>
  <conditionalFormatting sqref="LP6:LP85">
    <cfRule type="cellIs" dxfId="56" priority="28" operator="lessThan">
      <formula>10</formula>
    </cfRule>
  </conditionalFormatting>
  <conditionalFormatting sqref="LU6:LU85">
    <cfRule type="cellIs" dxfId="55" priority="27" operator="lessThan">
      <formula>10</formula>
    </cfRule>
  </conditionalFormatting>
  <conditionalFormatting sqref="LZ6:LZ85">
    <cfRule type="cellIs" dxfId="54" priority="26" operator="lessThan">
      <formula>10</formula>
    </cfRule>
  </conditionalFormatting>
  <conditionalFormatting sqref="ME6:ME85">
    <cfRule type="cellIs" dxfId="53" priority="25" operator="lessThan">
      <formula>10</formula>
    </cfRule>
  </conditionalFormatting>
  <conditionalFormatting sqref="MJ6:MJ85">
    <cfRule type="cellIs" dxfId="52" priority="24" operator="lessThan">
      <formula>10</formula>
    </cfRule>
  </conditionalFormatting>
  <conditionalFormatting sqref="MQ6:MQ85">
    <cfRule type="cellIs" dxfId="51" priority="22" operator="lessThan">
      <formula>10</formula>
    </cfRule>
  </conditionalFormatting>
  <conditionalFormatting sqref="LR6:LR85">
    <cfRule type="cellIs" dxfId="50" priority="20" operator="lessThan">
      <formula>10</formula>
    </cfRule>
  </conditionalFormatting>
  <conditionalFormatting sqref="LW6:LW85">
    <cfRule type="cellIs" dxfId="49" priority="19" operator="lessThan">
      <formula>10</formula>
    </cfRule>
  </conditionalFormatting>
  <conditionalFormatting sqref="MB6:MB85">
    <cfRule type="cellIs" dxfId="48" priority="18" operator="lessThan">
      <formula>10</formula>
    </cfRule>
  </conditionalFormatting>
  <conditionalFormatting sqref="ML6:ML85">
    <cfRule type="cellIs" dxfId="47" priority="16" operator="lessThan">
      <formula>10</formula>
    </cfRule>
  </conditionalFormatting>
  <conditionalFormatting sqref="MV6:MV85">
    <cfRule type="cellIs" dxfId="46" priority="14" operator="lessThan">
      <formula>10</formula>
    </cfRule>
  </conditionalFormatting>
  <conditionalFormatting sqref="NA6:NA85">
    <cfRule type="cellIs" dxfId="45" priority="13" operator="lessThan">
      <formula>10</formula>
    </cfRule>
  </conditionalFormatting>
  <conditionalFormatting sqref="NF6:NF85">
    <cfRule type="cellIs" dxfId="44" priority="12" operator="lessThan">
      <formula>10</formula>
    </cfRule>
  </conditionalFormatting>
  <conditionalFormatting sqref="NK6:NK85">
    <cfRule type="cellIs" dxfId="43" priority="11" operator="lessThan">
      <formula>10</formula>
    </cfRule>
  </conditionalFormatting>
  <conditionalFormatting sqref="NP6:NP85">
    <cfRule type="cellIs" dxfId="42" priority="10" operator="lessThan">
      <formula>10</formula>
    </cfRule>
  </conditionalFormatting>
  <conditionalFormatting sqref="NW6:NW85">
    <cfRule type="cellIs" dxfId="41" priority="8" operator="lessThan">
      <formula>10</formula>
    </cfRule>
  </conditionalFormatting>
  <conditionalFormatting sqref="MX6:MX85">
    <cfRule type="cellIs" dxfId="40" priority="6" operator="lessThan">
      <formula>10</formula>
    </cfRule>
  </conditionalFormatting>
  <conditionalFormatting sqref="NC6:NC85">
    <cfRule type="cellIs" dxfId="39" priority="5" operator="lessThan">
      <formula>10</formula>
    </cfRule>
  </conditionalFormatting>
  <conditionalFormatting sqref="NH6:NH85">
    <cfRule type="cellIs" dxfId="38" priority="4" operator="lessThan">
      <formula>10</formula>
    </cfRule>
  </conditionalFormatting>
  <conditionalFormatting sqref="OP6:OP85">
    <cfRule type="cellIs" dxfId="37" priority="174" operator="lessThan">
      <formula>10</formula>
    </cfRule>
  </conditionalFormatting>
  <conditionalFormatting sqref="OQ6:OQ85">
    <cfRule type="cellIs" dxfId="36" priority="173" operator="lessThan">
      <formula>10</formula>
    </cfRule>
  </conditionalFormatting>
  <conditionalFormatting sqref="OA6:OL85">
    <cfRule type="cellIs" dxfId="35" priority="172" operator="lessThan">
      <formula>10</formula>
    </cfRule>
  </conditionalFormatting>
  <conditionalFormatting sqref="H6:H85">
    <cfRule type="cellIs" dxfId="34" priority="171" operator="lessThan">
      <formula>10</formula>
    </cfRule>
  </conditionalFormatting>
  <conditionalFormatting sqref="M6:M85">
    <cfRule type="cellIs" dxfId="33" priority="170" operator="lessThan">
      <formula>10</formula>
    </cfRule>
  </conditionalFormatting>
  <conditionalFormatting sqref="R6:R85">
    <cfRule type="cellIs" dxfId="32" priority="169" operator="lessThan">
      <formula>10</formula>
    </cfRule>
  </conditionalFormatting>
  <conditionalFormatting sqref="W6:W85">
    <cfRule type="cellIs" dxfId="31" priority="168" operator="lessThan">
      <formula>10</formula>
    </cfRule>
  </conditionalFormatting>
  <conditionalFormatting sqref="AB6:AB85">
    <cfRule type="cellIs" dxfId="30" priority="167" operator="lessThan">
      <formula>10</formula>
    </cfRule>
  </conditionalFormatting>
  <conditionalFormatting sqref="AG6:AG85">
    <cfRule type="cellIs" dxfId="29" priority="166" operator="lessThan">
      <formula>10</formula>
    </cfRule>
  </conditionalFormatting>
  <conditionalFormatting sqref="AI6:AI85">
    <cfRule type="cellIs" dxfId="28" priority="165" operator="lessThan">
      <formula>10</formula>
    </cfRule>
  </conditionalFormatting>
  <conditionalFormatting sqref="AK6:AK85">
    <cfRule type="colorScale" priority="164">
      <colorScale>
        <cfvo type="min"/>
        <cfvo type="max"/>
        <color rgb="FFCCFFCC"/>
        <color rgb="FFFF6600"/>
      </colorScale>
    </cfRule>
  </conditionalFormatting>
  <conditionalFormatting sqref="J6:J85">
    <cfRule type="cellIs" dxfId="27" priority="163" operator="lessThan">
      <formula>10</formula>
    </cfRule>
  </conditionalFormatting>
  <conditionalFormatting sqref="O6:O85">
    <cfRule type="cellIs" dxfId="26" priority="162" operator="lessThan">
      <formula>10</formula>
    </cfRule>
  </conditionalFormatting>
  <conditionalFormatting sqref="T6:T85">
    <cfRule type="cellIs" dxfId="25" priority="161" operator="lessThan">
      <formula>10</formula>
    </cfRule>
  </conditionalFormatting>
  <conditionalFormatting sqref="Y6:Y85">
    <cfRule type="cellIs" dxfId="24" priority="160" operator="lessThan">
      <formula>10</formula>
    </cfRule>
  </conditionalFormatting>
  <conditionalFormatting sqref="AD6:AD85">
    <cfRule type="cellIs" dxfId="23" priority="159" operator="lessThan">
      <formula>10</formula>
    </cfRule>
  </conditionalFormatting>
  <conditionalFormatting sqref="OU6:OU85">
    <cfRule type="colorScale" priority="158">
      <colorScale>
        <cfvo type="min"/>
        <cfvo type="max"/>
        <color rgb="FFCCFFCC"/>
        <color rgb="FFFF6600"/>
      </colorScale>
    </cfRule>
  </conditionalFormatting>
  <conditionalFormatting sqref="BM6:BM85">
    <cfRule type="cellIs" dxfId="22" priority="149" operator="lessThan">
      <formula>10</formula>
    </cfRule>
  </conditionalFormatting>
  <conditionalFormatting sqref="BQ6:BQ85">
    <cfRule type="colorScale" priority="147">
      <colorScale>
        <cfvo type="min"/>
        <cfvo type="max"/>
        <color rgb="FFCCFFCC"/>
        <color rgb="FFFF6600"/>
      </colorScale>
    </cfRule>
  </conditionalFormatting>
  <conditionalFormatting sqref="BE6:BE85">
    <cfRule type="cellIs" dxfId="21" priority="143" operator="lessThan">
      <formula>10</formula>
    </cfRule>
  </conditionalFormatting>
  <conditionalFormatting sqref="CS6:CS85">
    <cfRule type="cellIs" dxfId="20" priority="135" operator="lessThan">
      <formula>10</formula>
    </cfRule>
  </conditionalFormatting>
  <conditionalFormatting sqref="CW6:CW85">
    <cfRule type="colorScale" priority="133">
      <colorScale>
        <cfvo type="min"/>
        <cfvo type="max"/>
        <color rgb="FFCCFFCC"/>
        <color rgb="FFFF6600"/>
      </colorScale>
    </cfRule>
  </conditionalFormatting>
  <conditionalFormatting sqref="CK6:CK85">
    <cfRule type="cellIs" dxfId="19" priority="129" operator="lessThan">
      <formula>10</formula>
    </cfRule>
  </conditionalFormatting>
  <conditionalFormatting sqref="DY6:DY85">
    <cfRule type="cellIs" dxfId="18" priority="121" operator="lessThan">
      <formula>10</formula>
    </cfRule>
  </conditionalFormatting>
  <conditionalFormatting sqref="EC6:EC85">
    <cfRule type="colorScale" priority="119">
      <colorScale>
        <cfvo type="min"/>
        <cfvo type="max"/>
        <color rgb="FFCCFFCC"/>
        <color rgb="FFFF6600"/>
      </colorScale>
    </cfRule>
  </conditionalFormatting>
  <conditionalFormatting sqref="DQ6:DQ85">
    <cfRule type="cellIs" dxfId="17" priority="115" operator="lessThan">
      <formula>10</formula>
    </cfRule>
  </conditionalFormatting>
  <conditionalFormatting sqref="FE6:FE85">
    <cfRule type="cellIs" dxfId="16" priority="107" operator="lessThan">
      <formula>10</formula>
    </cfRule>
  </conditionalFormatting>
  <conditionalFormatting sqref="FI6:FI85">
    <cfRule type="colorScale" priority="105">
      <colorScale>
        <cfvo type="min"/>
        <cfvo type="max"/>
        <color rgb="FFCCFFCC"/>
        <color rgb="FFFF6600"/>
      </colorScale>
    </cfRule>
  </conditionalFormatting>
  <conditionalFormatting sqref="EW6:EW85">
    <cfRule type="cellIs" dxfId="15" priority="101" operator="lessThan">
      <formula>10</formula>
    </cfRule>
  </conditionalFormatting>
  <conditionalFormatting sqref="GK6:GK85">
    <cfRule type="cellIs" dxfId="14" priority="93" operator="lessThan">
      <formula>10</formula>
    </cfRule>
  </conditionalFormatting>
  <conditionalFormatting sqref="GO6:GO85">
    <cfRule type="colorScale" priority="91">
      <colorScale>
        <cfvo type="min"/>
        <cfvo type="max"/>
        <color rgb="FFCCFFCC"/>
        <color rgb="FFFF6600"/>
      </colorScale>
    </cfRule>
  </conditionalFormatting>
  <conditionalFormatting sqref="GC6:GC85">
    <cfRule type="cellIs" dxfId="13" priority="87" operator="lessThan">
      <formula>10</formula>
    </cfRule>
  </conditionalFormatting>
  <conditionalFormatting sqref="HQ6:HQ85">
    <cfRule type="cellIs" dxfId="12" priority="79" operator="lessThan">
      <formula>10</formula>
    </cfRule>
  </conditionalFormatting>
  <conditionalFormatting sqref="HU6:HU85">
    <cfRule type="colorScale" priority="77">
      <colorScale>
        <cfvo type="min"/>
        <cfvo type="max"/>
        <color rgb="FFCCFFCC"/>
        <color rgb="FFFF6600"/>
      </colorScale>
    </cfRule>
  </conditionalFormatting>
  <conditionalFormatting sqref="HI6:HI85">
    <cfRule type="cellIs" dxfId="11" priority="73" operator="lessThan">
      <formula>10</formula>
    </cfRule>
  </conditionalFormatting>
  <conditionalFormatting sqref="IW6:IW85">
    <cfRule type="cellIs" dxfId="10" priority="65" operator="lessThan">
      <formula>10</formula>
    </cfRule>
  </conditionalFormatting>
  <conditionalFormatting sqref="JA6:JA85">
    <cfRule type="colorScale" priority="63">
      <colorScale>
        <cfvo type="min"/>
        <cfvo type="max"/>
        <color rgb="FFCCFFCC"/>
        <color rgb="FFFF6600"/>
      </colorScale>
    </cfRule>
  </conditionalFormatting>
  <conditionalFormatting sqref="IO6:IO85">
    <cfRule type="cellIs" dxfId="9" priority="59" operator="lessThan">
      <formula>10</formula>
    </cfRule>
  </conditionalFormatting>
  <conditionalFormatting sqref="KC6:KC85">
    <cfRule type="cellIs" dxfId="8" priority="51" operator="lessThan">
      <formula>10</formula>
    </cfRule>
  </conditionalFormatting>
  <conditionalFormatting sqref="KG6:KG85">
    <cfRule type="colorScale" priority="49">
      <colorScale>
        <cfvo type="min"/>
        <cfvo type="max"/>
        <color rgb="FFCCFFCC"/>
        <color rgb="FFFF6600"/>
      </colorScale>
    </cfRule>
  </conditionalFormatting>
  <conditionalFormatting sqref="JU6:JU85">
    <cfRule type="cellIs" dxfId="7" priority="45" operator="lessThan">
      <formula>10</formula>
    </cfRule>
  </conditionalFormatting>
  <conditionalFormatting sqref="LI6:LI85">
    <cfRule type="cellIs" dxfId="6" priority="37" operator="lessThan">
      <formula>10</formula>
    </cfRule>
  </conditionalFormatting>
  <conditionalFormatting sqref="LM6:LM85">
    <cfRule type="colorScale" priority="35">
      <colorScale>
        <cfvo type="min"/>
        <cfvo type="max"/>
        <color rgb="FFCCFFCC"/>
        <color rgb="FFFF6600"/>
      </colorScale>
    </cfRule>
  </conditionalFormatting>
  <conditionalFormatting sqref="LA6:LA85">
    <cfRule type="cellIs" dxfId="5" priority="31" operator="lessThan">
      <formula>10</formula>
    </cfRule>
  </conditionalFormatting>
  <conditionalFormatting sqref="MO6:MO85">
    <cfRule type="cellIs" dxfId="4" priority="23" operator="lessThan">
      <formula>10</formula>
    </cfRule>
  </conditionalFormatting>
  <conditionalFormatting sqref="MS6:MS85">
    <cfRule type="colorScale" priority="21">
      <colorScale>
        <cfvo type="min"/>
        <cfvo type="max"/>
        <color rgb="FFCCFFCC"/>
        <color rgb="FFFF6600"/>
      </colorScale>
    </cfRule>
  </conditionalFormatting>
  <conditionalFormatting sqref="MG6:MG85">
    <cfRule type="cellIs" dxfId="3" priority="17" operator="lessThan">
      <formula>10</formula>
    </cfRule>
  </conditionalFormatting>
  <conditionalFormatting sqref="NU6:NU85">
    <cfRule type="cellIs" dxfId="2" priority="9" operator="lessThan">
      <formula>10</formula>
    </cfRule>
  </conditionalFormatting>
  <conditionalFormatting sqref="NY6:NY85">
    <cfRule type="colorScale" priority="7">
      <colorScale>
        <cfvo type="min"/>
        <cfvo type="max"/>
        <color rgb="FFCCFFCC"/>
        <color rgb="FFFF6600"/>
      </colorScale>
    </cfRule>
  </conditionalFormatting>
  <conditionalFormatting sqref="NM6:NM85">
    <cfRule type="cellIs" dxfId="1" priority="3" operator="lessThan">
      <formula>10</formula>
    </cfRule>
  </conditionalFormatting>
  <conditionalFormatting sqref="NR6:NR85">
    <cfRule type="cellIs" dxfId="0" priority="2" operator="lessThan">
      <formula>10</formula>
    </cfRule>
  </conditionalFormatting>
  <dataValidations count="3">
    <dataValidation type="decimal" allowBlank="1" showInputMessage="1" showErrorMessage="1" errorTitle="erreur saisie" error="La note doit être comprise entre 0 et 20" sqref="F6:G85 K6:L85 P6:Q85 U6:V85 Z6:AA85 AQ6:AR85 AV6:AW85 BA6:BB85 BF6:BG85 BR6:BS85 BW6:BX85 CB6:CC85 CG6:CH85 CL6:CM85 CX6:CY85 DC6:DD85 DH6:DI85 DM6:DN85 DR6:DS85 AL6:AM85 EI6:EJ85 EN6:EO85 ES6:ET85 EX6:EY85 FJ6:FK85 FO6:FP85 FT6:FU85 FY6:FZ85 GD6:GE85 GP6:GQ85 GU6:GV85 GZ6:HA85 HE6:HF85 HJ6:HK85 HV6:HW85 IA6:IB85 IF6:IG85 IK6:IL85 IP6:IQ85 JB6:JC85 JG6:JH85 JL6:JM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ED6:EE85" xr:uid="{00000000-0002-0000-0700-000000000000}">
      <formula1>0</formula1>
      <formula2>20</formula2>
    </dataValidation>
    <dataValidation type="list" allowBlank="1" showInputMessage="1" showErrorMessage="1" errorTitle="erreur saisie" error="Saisir A, B, C ou D" sqref="OW6:PF85" xr:uid="{00000000-0002-0000-0700-000001000000}">
      <formula1>"A,B,C,D"</formula1>
    </dataValidation>
    <dataValidation allowBlank="1" showInputMessage="1" showErrorMessage="1" errorTitle="erreur saisie" error="La note doit être comprise entre 0 et 20" sqref="H6:H85 M6:M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FX6:FX85 NM6:NM85 J6:J85 O6:O85 JU6:JU85 MG6:MG85 ML6:MS85 AP6:AP85 AU6:AU85 IJ6:IJ85 Y6:Y85 BV6:BV85 CA6:CA85 HD6:HD85 OA6:OL85 BJ6:BQ85 DB6:DB85 DG6:DG85 T6:T85 BE6:BE85 CP6:CW85 EH6:EH85 EM6:EM85 ER6:ER85 LA6:LA85 DV6:EC85 FN6:FN85 FS6:FS85 DL6:DL85 CK6:CK85 FB6:FI85 GT6:GT85 GY6:GY85 CF6:CF85 DQ6:DQ85 GH6:GO85 HZ6:HZ85 IE6:IE85 AZ6:AZ85 EW6:EW85 HN6:HU85 JF6:JF85 JK6:JK85 MB6:MB85 GC6:GC85 IT6:JA85 KL6:KL85 KQ6:KQ85 NH6:NH85 HI6:HI85 JZ6:KG85 LR6:LR85 LW6:LW85 KV6:KV85 IO6:IO85 LF6:LM85 MX6:MX85 NC6:NC85 JP6:JP85 AD6:AK85 NR6:NY85 ON6:OO85 OU6:OU85 OR6:OS85" xr:uid="{00000000-0002-0000-0700-000002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7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156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55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  <x14:conditionalFormatting xmlns:xm="http://schemas.microsoft.com/office/excel/2006/main">
          <x14:cfRule type="iconSet" priority="141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27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13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99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85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71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57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43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29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15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1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  <pageSetUpPr fitToPage="1"/>
  </sheetPr>
  <dimension ref="A1:S99"/>
  <sheetViews>
    <sheetView showGridLines="0" view="pageLayout" topLeftCell="A34" zoomScale="125" zoomScaleNormal="125" zoomScalePageLayoutView="125" workbookViewId="0">
      <selection activeCell="D52" sqref="D52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28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15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42</v>
      </c>
      <c r="D3" s="91">
        <f ca="1">VLOOKUP($L$1,'BDD L'!$A:$B,2,0)</f>
        <v>0</v>
      </c>
      <c r="E3" s="88"/>
      <c r="F3" s="78" t="s">
        <v>82</v>
      </c>
      <c r="G3" s="90">
        <f ca="1">VLOOKUP($L$1,'BDD L'!$A:$E,5,0)</f>
        <v>0</v>
      </c>
      <c r="H3" s="4"/>
      <c r="I3" s="4"/>
      <c r="J3" s="89" t="s">
        <v>39</v>
      </c>
      <c r="K3" s="90" t="str">
        <f>'Maquette L'!N1</f>
        <v>2014-15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40</v>
      </c>
      <c r="D4" s="91">
        <f ca="1">VLOOKUP($L$1,'BDD L'!$A:$C,3,0)</f>
        <v>0</v>
      </c>
      <c r="E4" s="88"/>
      <c r="F4" s="78" t="s">
        <v>29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41</v>
      </c>
      <c r="D5" s="91">
        <f ca="1">VLOOKUP($L$1,'BDD L'!$A:$D,4,0)</f>
        <v>0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30</v>
      </c>
      <c r="G7" s="14" t="s">
        <v>26</v>
      </c>
      <c r="H7" s="14" t="s">
        <v>72</v>
      </c>
      <c r="I7" s="14" t="s">
        <v>104</v>
      </c>
      <c r="J7" s="14" t="s">
        <v>73</v>
      </c>
      <c r="K7" s="14" t="s">
        <v>105</v>
      </c>
      <c r="L7" s="13" t="s">
        <v>103</v>
      </c>
      <c r="M7" s="13" t="s">
        <v>27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S1</v>
      </c>
      <c r="B8" s="9" t="str">
        <f>IF('Maquette L'!B6="","",'Maquette L'!B6)</f>
        <v>UE1</v>
      </c>
      <c r="C8" s="15" t="str">
        <f>IF('Maquette L'!C6="","",'Maquette L'!C6)</f>
        <v>SLIL01FRANCLESP</v>
      </c>
      <c r="D8" s="16" t="str">
        <f>IF('Maquette L'!D6="","",'Maquette L'!D6)</f>
        <v>Français, Langue de l'enseignement supérieur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14</v>
      </c>
      <c r="H8" s="78">
        <f ca="1">IF(HLOOKUP(O8,'BDD L'!G:PR,$L$1+5,0)="","",HLOOKUP(O8,'BDD L'!G:PR,$L$1+5,0))</f>
        <v>15.625</v>
      </c>
      <c r="I8" s="78">
        <f ca="1">IF(HLOOKUP(P8,'BDD L'!G:PR,$L$1+5,0)="","",HLOOKUP(P8,'BDD L'!G:PR,$L$1+5,0))</f>
        <v>14.975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14.975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 t="str">
        <f>B8&amp;"CR"</f>
        <v>UE1CR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Comprendre un cours magistral</v>
      </c>
      <c r="E9" s="158"/>
      <c r="F9" s="8">
        <f>IF('Maquette L'!R7="","",'Maquette L'!R7)</f>
        <v>0.5</v>
      </c>
      <c r="G9" s="79">
        <f ca="1">IF(HLOOKUP(N9,'BDD L'!F:PQ,$L$1+5,0)="","",HLOOKUP(N9,'BDD L'!F:PQ,$L$1+5,0))</f>
        <v>14</v>
      </c>
      <c r="H9" s="79">
        <f ca="1">IF(HLOOKUP(O9,'BDD L'!G:PR,$L$1+5,0)="","",HLOOKUP(O9,'BDD L'!G:PR,$L$1+5,0))</f>
        <v>15.75</v>
      </c>
      <c r="I9" s="18">
        <f ca="1">IF(HLOOKUP(P9,'BDD L'!G:PR,$L$1+5,0)="","",HLOOKUP(P9,'BDD L'!G:PR,$L$1+5,0))</f>
        <v>15.05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15.05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Commenter des documents</v>
      </c>
      <c r="E10" s="158"/>
      <c r="F10" s="8">
        <f>IF('Maquette L'!R8="","",'Maquette L'!R8)</f>
        <v>0.5</v>
      </c>
      <c r="G10" s="79">
        <f ca="1">IF(HLOOKUP(N10,'BDD L'!F:PQ,$L$1+5,0)="","",HLOOKUP(N10,'BDD L'!F:PQ,$L$1+5,0))</f>
        <v>14</v>
      </c>
      <c r="H10" s="79">
        <f ca="1">IF(HLOOKUP(O10,'BDD L'!G:PR,$L$1+5,0)="","",HLOOKUP(O10,'BDD L'!G:PR,$L$1+5,0))</f>
        <v>15.5</v>
      </c>
      <c r="I10" s="18">
        <f ca="1">IF(HLOOKUP(P10,'BDD L'!G:PR,$L$1+5,0)="","",HLOOKUP(P10,'BDD L'!G:PR,$L$1+5,0))</f>
        <v>14.899999999999999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14.899999999999999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/>
      </c>
      <c r="E11" s="158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L'!A12="","",'Maquette L'!A12)</f>
        <v>S1</v>
      </c>
      <c r="B14" s="9" t="str">
        <f>IF('Maquette L'!B12="","",'Maquette L'!B12)</f>
        <v>UE2</v>
      </c>
      <c r="C14" s="15" t="str">
        <f>IF('Maquette L'!C12="","",'Maquette L'!C12)</f>
        <v>SLIL01ANGLAISB1</v>
      </c>
      <c r="D14" s="22" t="str">
        <f>IF('Maquette L'!D12="","",'Maquette L'!D12)</f>
        <v>Informer et raconter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16.125</v>
      </c>
      <c r="H14" s="78">
        <f ca="1">IF(HLOOKUP(O14,'BDD L'!G:PR,$L$1+5,0)="","",HLOOKUP(O14,'BDD L'!G:PR,$L$1+5,0))</f>
        <v>16.25</v>
      </c>
      <c r="I14" s="78">
        <f ca="1">IF(HLOOKUP(P14,'BDD L'!G:PR,$L$1+5,0)="","",HLOOKUP(P14,'BDD L'!G:PR,$L$1+5,0))</f>
        <v>16.2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16.2</v>
      </c>
      <c r="L14" s="17">
        <f ca="1">IF(K14&gt;=10,E14,0)</f>
        <v>5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Informer</v>
      </c>
      <c r="E15" s="158"/>
      <c r="F15" s="8">
        <f>IF('Maquette L'!R13="","",'Maquette L'!R13)</f>
        <v>0.375</v>
      </c>
      <c r="G15" s="79">
        <f ca="1">IF(HLOOKUP(N15,'BDD L'!F:PQ,$L$1+5,0)="","",HLOOKUP(N15,'BDD L'!F:PQ,$L$1+5,0))</f>
        <v>13</v>
      </c>
      <c r="H15" s="79">
        <f ca="1">IF(HLOOKUP(O15,'BDD L'!G:PR,$L$1+5,0)="","",HLOOKUP(O15,'BDD L'!G:PR,$L$1+5,0))</f>
        <v>15</v>
      </c>
      <c r="I15" s="18">
        <f ca="1">IF(HLOOKUP(P15,'BDD L'!G:PR,$L$1+5,0)="","",HLOOKUP(P15,'BDD L'!G:PR,$L$1+5,0))</f>
        <v>14.2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14.2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Raconter</v>
      </c>
      <c r="E16" s="158"/>
      <c r="F16" s="8">
        <f>IF('Maquette L'!R14="","",'Maquette L'!R14)</f>
        <v>0.625</v>
      </c>
      <c r="G16" s="79">
        <f ca="1">IF(HLOOKUP(N16,'BDD L'!F:PQ,$L$1+5,0)="","",HLOOKUP(N16,'BDD L'!F:PQ,$L$1+5,0))</f>
        <v>18</v>
      </c>
      <c r="H16" s="79">
        <f ca="1">IF(HLOOKUP(O16,'BDD L'!G:PR,$L$1+5,0)="","",HLOOKUP(O16,'BDD L'!G:PR,$L$1+5,0))</f>
        <v>17</v>
      </c>
      <c r="I16" s="18">
        <f ca="1">IF(HLOOKUP(P16,'BDD L'!G:PR,$L$1+5,0)="","",HLOOKUP(P16,'BDD L'!G:PR,$L$1+5,0))</f>
        <v>17.399999999999999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17.399999999999999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L'!A18="","",'Maquette L'!A18)</f>
        <v>S1</v>
      </c>
      <c r="B20" s="9" t="str">
        <f>IF('Maquette L'!B18="","",'Maquette L'!B18)</f>
        <v>UE3</v>
      </c>
      <c r="C20" s="15" t="str">
        <f>IF('Maquette L'!C18="","",'Maquette L'!C18)</f>
        <v>SLIL01HISTGEOGR</v>
      </c>
      <c r="D20" s="22" t="str">
        <f>IF('Maquette L'!D18="","",'Maquette L'!D18)</f>
        <v xml:space="preserve">Comprendre le monde contemporain 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12.186666666666667</v>
      </c>
      <c r="H20" s="78">
        <f ca="1">IF(HLOOKUP(O20,'BDD L'!G:PR,$L$1+5,0)="","",HLOOKUP(O20,'BDD L'!G:PR,$L$1+5,0))</f>
        <v>14.25</v>
      </c>
      <c r="I20" s="78">
        <f ca="1">IF(HLOOKUP(P20,'BDD L'!G:PR,$L$1+5,0)="","",HLOOKUP(P20,'BDD L'!G:PR,$L$1+5,0))</f>
        <v>13.424666666666667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13.424666666666667</v>
      </c>
      <c r="L20" s="17">
        <f ca="1">IF(K20&gt;=10,E20,0)</f>
        <v>5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Les relations internationales de 1945 à nos jours</v>
      </c>
      <c r="E21" s="158"/>
      <c r="F21" s="8">
        <f>IF('Maquette L'!R19="","",'Maquette L'!R19)</f>
        <v>0.5</v>
      </c>
      <c r="G21" s="79">
        <f ca="1">IF(HLOOKUP(N21,'BDD L'!F:PQ,$L$1+5,0)="","",HLOOKUP(N21,'BDD L'!F:PQ,$L$1+5,0))</f>
        <v>14.076666666666668</v>
      </c>
      <c r="H21" s="79">
        <f ca="1">IF(HLOOKUP(O21,'BDD L'!G:PR,$L$1+5,0)="","",HLOOKUP(O21,'BDD L'!G:PR,$L$1+5,0))</f>
        <v>15.5</v>
      </c>
      <c r="I21" s="18">
        <f ca="1">IF(HLOOKUP(P21,'BDD L'!G:PR,$L$1+5,0)="","",HLOOKUP(P21,'BDD L'!G:PR,$L$1+5,0))</f>
        <v>14.930666666666667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14.930666666666667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Les dynamiques de la mondialisation</v>
      </c>
      <c r="E22" s="158"/>
      <c r="F22" s="8">
        <f>IF('Maquette L'!R20="","",'Maquette L'!R20)</f>
        <v>0.5</v>
      </c>
      <c r="G22" s="79">
        <f ca="1">IF(HLOOKUP(N22,'BDD L'!F:PQ,$L$1+5,0)="","",HLOOKUP(N22,'BDD L'!F:PQ,$L$1+5,0))</f>
        <v>10.296666666666667</v>
      </c>
      <c r="H22" s="79">
        <f ca="1">IF(HLOOKUP(O22,'BDD L'!G:PR,$L$1+5,0)="","",HLOOKUP(O22,'BDD L'!G:PR,$L$1+5,0))</f>
        <v>13</v>
      </c>
      <c r="I22" s="18">
        <f ca="1">IF(HLOOKUP(P22,'BDD L'!G:PR,$L$1+5,0)="","",HLOOKUP(P22,'BDD L'!G:PR,$L$1+5,0))</f>
        <v>11.918666666666667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11.918666666666667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/>
      </c>
      <c r="E23" s="158"/>
      <c r="F23" s="8" t="str">
        <f>IF('Maquette L'!R21="","",'Maquette L'!R21)</f>
        <v/>
      </c>
      <c r="G23" s="79" t="str">
        <f ca="1">IF(HLOOKUP(N23,'BDD L'!F:PQ,$L$1+5,0)="","",HLOOKUP(N23,'BDD L'!F:PQ,$L$1+5,0))</f>
        <v/>
      </c>
      <c r="H23" s="79" t="str">
        <f ca="1">IF(HLOOKUP(O23,'BDD L'!G:PR,$L$1+5,0)="","",HLOOKUP(O23,'BDD L'!G:PR,$L$1+5,0))</f>
        <v/>
      </c>
      <c r="I23" s="18" t="str">
        <f ca="1">IF(HLOOKUP(P23,'BDD L'!G:PR,$L$1+5,0)="","",HLOOKUP(P23,'BDD L'!G:PR,$L$1+5,0))</f>
        <v/>
      </c>
      <c r="J23" s="79" t="str">
        <f ca="1">IF(HLOOKUP(Q23,'BDD L'!I:PS,$L$1+5,0)="","",HLOOKUP(Q23,'BDD L'!I:PS,$L$1+5,0))</f>
        <v/>
      </c>
      <c r="K23" s="18" t="str">
        <f ca="1">IF(HLOOKUP(R23,'BDD L'!J:PT,$L$1+5,0)="","",HLOOKUP(R23,'BDD L'!J:PT,$L$1+5,0))</f>
        <v/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L'!A24="","",'Maquette L'!A24)</f>
        <v>S1</v>
      </c>
      <c r="B26" s="9" t="str">
        <f>IF('Maquette L'!B24="","",'Maquette L'!B24)</f>
        <v>UE4</v>
      </c>
      <c r="C26" s="15" t="str">
        <f>IF('Maquette L'!C24="","",'Maquette L'!C24)</f>
        <v>SLIL01CULTGENER</v>
      </c>
      <c r="D26" s="22" t="str">
        <f>IF('Maquette L'!D24="","",'Maquette L'!D24)</f>
        <v>S'informer</v>
      </c>
      <c r="E26" s="17">
        <f>IF('Maquette L'!Q24="","",'Maquette L'!Q24)</f>
        <v>5</v>
      </c>
      <c r="F26" s="158"/>
      <c r="G26" s="78">
        <f ca="1">IF(HLOOKUP(N26,'BDD L'!F:PQ,$L$1+5,0)="","",HLOOKUP(N26,'BDD L'!F:PQ,$L$1+5,0))</f>
        <v>14.675000000000001</v>
      </c>
      <c r="H26" s="78">
        <f ca="1">IF(HLOOKUP(O26,'BDD L'!G:PR,$L$1+5,0)="","",HLOOKUP(O26,'BDD L'!G:PR,$L$1+5,0))</f>
        <v>12.484375</v>
      </c>
      <c r="I26" s="78">
        <f ca="1">IF(HLOOKUP(P26,'BDD L'!G:PR,$L$1+5,0)="","",HLOOKUP(P26,'BDD L'!G:PR,$L$1+5,0))</f>
        <v>13.360625000000002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13.360625000000002</v>
      </c>
      <c r="L26" s="17">
        <f ca="1">IF(K26&gt;=10,E26,0)</f>
        <v>5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Sujets d'actualité</v>
      </c>
      <c r="E27" s="158"/>
      <c r="F27" s="8">
        <f>IF('Maquette L'!R25="","",'Maquette L'!R25)</f>
        <v>0.375</v>
      </c>
      <c r="G27" s="79">
        <f ca="1">IF(HLOOKUP(N27,'BDD L'!F:PQ,$L$1+5,0)="","",HLOOKUP(N27,'BDD L'!F:PQ,$L$1+5,0))</f>
        <v>14.5</v>
      </c>
      <c r="H27" s="79">
        <f ca="1">IF(HLOOKUP(O27,'BDD L'!G:PR,$L$1+5,0)="","",HLOOKUP(O27,'BDD L'!G:PR,$L$1+5,0))</f>
        <v>11</v>
      </c>
      <c r="I27" s="18">
        <f ca="1">IF(HLOOKUP(P27,'BDD L'!G:PR,$L$1+5,0)="","",HLOOKUP(P27,'BDD L'!G:PR,$L$1+5,0))</f>
        <v>12.4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12.4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Recherche documentaire</v>
      </c>
      <c r="E28" s="158"/>
      <c r="F28" s="8">
        <f>IF('Maquette L'!R26="","",'Maquette L'!R26)</f>
        <v>0.3125</v>
      </c>
      <c r="G28" s="79">
        <f ca="1">IF(HLOOKUP(N28,'BDD L'!F:PQ,$L$1+5,0)="","",HLOOKUP(N28,'BDD L'!F:PQ,$L$1+5,0))</f>
        <v>13.26</v>
      </c>
      <c r="H28" s="79">
        <f ca="1">IF(HLOOKUP(O28,'BDD L'!G:PR,$L$1+5,0)="","",HLOOKUP(O28,'BDD L'!G:PR,$L$1+5,0))</f>
        <v>16</v>
      </c>
      <c r="I28" s="18">
        <f ca="1">IF(HLOOKUP(P28,'BDD L'!G:PR,$L$1+5,0)="","",HLOOKUP(P28,'BDD L'!G:PR,$L$1+5,0))</f>
        <v>14.904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14.904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>Développement durable</v>
      </c>
      <c r="E29" s="158"/>
      <c r="F29" s="8">
        <f>IF('Maquette L'!R27="","",'Maquette L'!R27)</f>
        <v>0.3125</v>
      </c>
      <c r="G29" s="79">
        <f ca="1">IF(HLOOKUP(N29,'BDD L'!F:PQ,$L$1+5,0)="","",HLOOKUP(N29,'BDD L'!F:PQ,$L$1+5,0))</f>
        <v>16.3</v>
      </c>
      <c r="H29" s="79">
        <f ca="1">IF(HLOOKUP(O29,'BDD L'!G:PR,$L$1+5,0)="","",HLOOKUP(O29,'BDD L'!G:PR,$L$1+5,0))</f>
        <v>10.75</v>
      </c>
      <c r="I29" s="18">
        <f ca="1">IF(HLOOKUP(P29,'BDD L'!G:PR,$L$1+5,0)="","",HLOOKUP(P29,'BDD L'!G:PR,$L$1+5,0))</f>
        <v>12.97</v>
      </c>
      <c r="J29" s="79" t="str">
        <f ca="1">IF(HLOOKUP(Q29,'BDD L'!I:PS,$L$1+5,0)="","",HLOOKUP(Q29,'BDD L'!I:PS,$L$1+5,0))</f>
        <v/>
      </c>
      <c r="K29" s="18">
        <f ca="1">IF(HLOOKUP(R29,'BDD L'!J:PT,$L$1+5,0)="","",HLOOKUP(R29,'BDD L'!J:PT,$L$1+5,0))</f>
        <v>12.97</v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L'!A30="","",'Maquette L'!A30)</f>
        <v>S1</v>
      </c>
      <c r="B32" s="9" t="str">
        <f>IF('Maquette L'!B30="","",'Maquette L'!B30)</f>
        <v>UE5</v>
      </c>
      <c r="C32" s="15" t="str">
        <f>IF('Maquette L'!C30="","",'Maquette L'!C30)</f>
        <v>SLIL01MATHEMATL</v>
      </c>
      <c r="D32" s="22" t="str">
        <f>IF('Maquette L'!D30="","",'Maquette L'!D30)</f>
        <v xml:space="preserve"> Activités numériques</v>
      </c>
      <c r="E32" s="17">
        <f>IF('Maquette L'!Q30="","",'Maquette L'!Q30)</f>
        <v>3</v>
      </c>
      <c r="F32" s="158"/>
      <c r="G32" s="78">
        <f ca="1">IF(HLOOKUP(N32,'BDD L'!F:PQ,$L$1+5,0)="","",HLOOKUP(N32,'BDD L'!F:PQ,$L$1+5,0))</f>
        <v>15.125</v>
      </c>
      <c r="H32" s="78">
        <f ca="1">IF(HLOOKUP(O32,'BDD L'!G:PR,$L$1+5,0)="","",HLOOKUP(O32,'BDD L'!G:PR,$L$1+5,0))</f>
        <v>5.4375</v>
      </c>
      <c r="I32" s="78">
        <f ca="1">IF(HLOOKUP(P32,'BDD L'!G:PR,$L$1+5,0)="","",HLOOKUP(P32,'BDD L'!G:PR,$L$1+5,0))</f>
        <v>9.3125</v>
      </c>
      <c r="J32" s="78">
        <f ca="1">IF(HLOOKUP(Q32,'BDD L'!H:PS,$L$1+5,0)="","",HLOOKUP(Q32,'BDD L'!H:PS,$L$1+5,0))</f>
        <v>4.703125</v>
      </c>
      <c r="K32" s="78">
        <f ca="1">IF(HLOOKUP(R32,'BDD L'!I:PT,$L$1+5,0)="","",HLOOKUP(R32,'BDD L'!I:PT,$L$1+5,0))</f>
        <v>10.4375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Equations</v>
      </c>
      <c r="E33" s="158"/>
      <c r="F33" s="8">
        <f>IF('Maquette L'!R31="","",'Maquette L'!R31)</f>
        <v>0.3125</v>
      </c>
      <c r="G33" s="79">
        <f ca="1">IF(HLOOKUP(N33,'BDD L'!F:PQ,$L$1+5,0)="","",HLOOKUP(N33,'BDD L'!F:PQ,$L$1+5,0))</f>
        <v>13.5</v>
      </c>
      <c r="H33" s="79">
        <f ca="1">IF(HLOOKUP(O33,'BDD L'!G:PR,$L$1+5,0)="","",HLOOKUP(O33,'BDD L'!G:PR,$L$1+5,0))</f>
        <v>4.25</v>
      </c>
      <c r="I33" s="18">
        <f ca="1">IF(HLOOKUP(P33,'BDD L'!G:PR,$L$1+5,0)="","",HLOOKUP(P33,'BDD L'!G:PR,$L$1+5,0))</f>
        <v>7.95</v>
      </c>
      <c r="J33" s="79">
        <f ca="1">IF(HLOOKUP(Q33,'BDD L'!I:PS,$L$1+5,0)="","",HLOOKUP(Q33,'BDD L'!I:PS,$L$1+5,0))</f>
        <v>10.25</v>
      </c>
      <c r="K33" s="18">
        <f ca="1">IF(HLOOKUP(R33,'BDD L'!J:PT,$L$1+5,0)="","",HLOOKUP(R33,'BDD L'!J:PT,$L$1+5,0))</f>
        <v>11.55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Fonctions numériques</v>
      </c>
      <c r="E34" s="158"/>
      <c r="F34" s="8">
        <f>IF('Maquette L'!R32="","",'Maquette L'!R32)</f>
        <v>0.5</v>
      </c>
      <c r="G34" s="79">
        <f ca="1">IF(HLOOKUP(N34,'BDD L'!F:PQ,$L$1+5,0)="","",HLOOKUP(N34,'BDD L'!F:PQ,$L$1+5,0))</f>
        <v>16</v>
      </c>
      <c r="H34" s="79">
        <f ca="1">IF(HLOOKUP(O34,'BDD L'!G:PR,$L$1+5,0)="","",HLOOKUP(O34,'BDD L'!G:PR,$L$1+5,0))</f>
        <v>7</v>
      </c>
      <c r="I34" s="18">
        <f ca="1">IF(HLOOKUP(P34,'BDD L'!G:PR,$L$1+5,0)="","",HLOOKUP(P34,'BDD L'!G:PR,$L$1+5,0))</f>
        <v>10.600000000000001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10.600000000000001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>Suites</v>
      </c>
      <c r="E35" s="158"/>
      <c r="F35" s="8">
        <f>IF('Maquette L'!R33="","",'Maquette L'!R33)</f>
        <v>0.1875</v>
      </c>
      <c r="G35" s="79">
        <f ca="1">IF(HLOOKUP(N35,'BDD L'!F:PQ,$L$1+5,0)="","",HLOOKUP(N35,'BDD L'!F:PQ,$L$1+5,0))</f>
        <v>15.5</v>
      </c>
      <c r="H35" s="79">
        <f ca="1">IF(HLOOKUP(O35,'BDD L'!G:PR,$L$1+5,0)="","",HLOOKUP(O35,'BDD L'!G:PR,$L$1+5,0))</f>
        <v>3.25</v>
      </c>
      <c r="I35" s="18">
        <f ca="1">IF(HLOOKUP(P35,'BDD L'!G:PR,$L$1+5,0)="","",HLOOKUP(P35,'BDD L'!G:PR,$L$1+5,0))</f>
        <v>8.15</v>
      </c>
      <c r="J35" s="79">
        <f ca="1">IF(HLOOKUP(Q35,'BDD L'!I:PS,$L$1+5,0)="","",HLOOKUP(Q35,'BDD L'!I:PS,$L$1+5,0))</f>
        <v>8</v>
      </c>
      <c r="K35" s="18">
        <f ca="1">IF(HLOOKUP(R35,'BDD L'!J:PT,$L$1+5,0)="","",HLOOKUP(R35,'BDD L'!J:PT,$L$1+5,0))</f>
        <v>8.15</v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L'!A36="","",'Maquette L'!A36)</f>
        <v>S1</v>
      </c>
      <c r="B38" s="9" t="str">
        <f>IF('Maquette L'!B36="","",'Maquette L'!B36)</f>
        <v>UE6</v>
      </c>
      <c r="C38" s="15" t="str">
        <f>IF('Maquette L'!C36="","",'Maquette L'!C36)</f>
        <v>SLIL01BUREAUTEC</v>
      </c>
      <c r="D38" s="22" t="str">
        <f>IF('Maquette L'!D36="","",'Maquette L'!D36)</f>
        <v>Informatique</v>
      </c>
      <c r="E38" s="17">
        <f>IF('Maquette L'!Q36="","",'Maquette L'!Q36)</f>
        <v>3</v>
      </c>
      <c r="F38" s="158"/>
      <c r="G38" s="78">
        <f ca="1">IF(HLOOKUP(N38,'BDD L'!F:PQ,$L$1+5,0)="","",HLOOKUP(N38,'BDD L'!F:PQ,$L$1+5,0))</f>
        <v>9.5</v>
      </c>
      <c r="H38" s="78">
        <f ca="1">IF(HLOOKUP(O38,'BDD L'!G:PR,$L$1+5,0)="","",HLOOKUP(O38,'BDD L'!G:PR,$L$1+5,0))</f>
        <v>9.5</v>
      </c>
      <c r="I38" s="78">
        <f ca="1">IF(HLOOKUP(P38,'BDD L'!G:PR,$L$1+5,0)="","",HLOOKUP(P38,'BDD L'!G:PR,$L$1+5,0))</f>
        <v>9.5</v>
      </c>
      <c r="J38" s="78">
        <f ca="1">IF(HLOOKUP(Q38,'BDD L'!H:PS,$L$1+5,0)="","",HLOOKUP(Q38,'BDD L'!H:PS,$L$1+5,0))</f>
        <v>7.5</v>
      </c>
      <c r="K38" s="78">
        <f ca="1">IF(HLOOKUP(R38,'BDD L'!I:PT,$L$1+5,0)="","",HLOOKUP(R38,'BDD L'!I:PT,$L$1+5,0))</f>
        <v>10.85</v>
      </c>
      <c r="L38" s="17">
        <f ca="1">IF(K38&gt;=10,E38,0)</f>
        <v>3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Bureautique</v>
      </c>
      <c r="E39" s="158"/>
      <c r="F39" s="8">
        <f>IF('Maquette L'!R37="","",'Maquette L'!R37)</f>
        <v>0.5</v>
      </c>
      <c r="G39" s="79">
        <f ca="1">IF(HLOOKUP(N39,'BDD L'!F:PQ,$L$1+5,0)="","",HLOOKUP(N39,'BDD L'!F:PQ,$L$1+5,0))</f>
        <v>10.5</v>
      </c>
      <c r="H39" s="79">
        <f ca="1">IF(HLOOKUP(O39,'BDD L'!G:PR,$L$1+5,0)="","",HLOOKUP(O39,'BDD L'!G:PR,$L$1+5,0))</f>
        <v>10.5</v>
      </c>
      <c r="I39" s="18">
        <f ca="1">IF(HLOOKUP(P39,'BDD L'!G:PR,$L$1+5,0)="","",HLOOKUP(P39,'BDD L'!G:PR,$L$1+5,0))</f>
        <v>10.5</v>
      </c>
      <c r="J39" s="79">
        <f ca="1">IF(HLOOKUP(Q39,'BDD L'!I:PS,$L$1+5,0)="","",HLOOKUP(Q39,'BDD L'!I:PS,$L$1+5,0))</f>
        <v>15</v>
      </c>
      <c r="K39" s="18">
        <f ca="1">IF(HLOOKUP(R39,'BDD L'!J:PT,$L$1+5,0)="","",HLOOKUP(R39,'BDD L'!J:PT,$L$1+5,0))</f>
        <v>13.2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>Technologie Web</v>
      </c>
      <c r="E40" s="158"/>
      <c r="F40" s="8">
        <f>IF('Maquette L'!R38="","",'Maquette L'!R38)</f>
        <v>0.5</v>
      </c>
      <c r="G40" s="79">
        <f ca="1">IF(HLOOKUP(N40,'BDD L'!F:PQ,$L$1+5,0)="","",HLOOKUP(N40,'BDD L'!F:PQ,$L$1+5,0))</f>
        <v>8.5</v>
      </c>
      <c r="H40" s="79">
        <f ca="1">IF(HLOOKUP(O40,'BDD L'!G:PR,$L$1+5,0)="","",HLOOKUP(O40,'BDD L'!G:PR,$L$1+5,0))</f>
        <v>8.5</v>
      </c>
      <c r="I40" s="18">
        <f ca="1">IF(HLOOKUP(P40,'BDD L'!G:PR,$L$1+5,0)="","",HLOOKUP(P40,'BDD L'!G:PR,$L$1+5,0))</f>
        <v>8.5</v>
      </c>
      <c r="J40" s="79" t="str">
        <f ca="1">IF(HLOOKUP(Q40,'BDD L'!I:PS,$L$1+5,0)="","",HLOOKUP(Q40,'BDD L'!I:PS,$L$1+5,0))</f>
        <v/>
      </c>
      <c r="K40" s="18">
        <f ca="1">IF(HLOOKUP(R40,'BDD L'!J:PT,$L$1+5,0)="","",HLOOKUP(R40,'BDD L'!J:PT,$L$1+5,0))</f>
        <v>8.5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L'!A42="","",'Maquette L'!A42)</f>
        <v>S1</v>
      </c>
      <c r="B44" s="9" t="str">
        <f>IF('Maquette L'!B42="","",'Maquette L'!B42)</f>
        <v>UE7</v>
      </c>
      <c r="C44" s="15" t="str">
        <f>IF('Maquette L'!C42="","",'Maquette L'!C42)</f>
        <v>SLIL01THECHOSPO</v>
      </c>
      <c r="D44" s="22" t="str">
        <f>IF('Maquette L'!D42="","",'Maquette L'!D42)</f>
        <v>Options 1</v>
      </c>
      <c r="E44" s="17">
        <f>IF('Maquette L'!Q42="","",'Maquette L'!Q42)</f>
        <v>2</v>
      </c>
      <c r="F44" s="158"/>
      <c r="G44" s="78">
        <f ca="1">IF(HLOOKUP(N44,'BDD L'!F:PQ,$L$1+5,0)="","",HLOOKUP(N44,'BDD L'!F:PQ,$L$1+5,0))</f>
        <v>16</v>
      </c>
      <c r="H44" s="78" t="str">
        <f ca="1">IF(HLOOKUP(O44,'BDD L'!G:PR,$L$1+5,0)="","",HLOOKUP(O44,'BDD L'!G:PR,$L$1+5,0))</f>
        <v/>
      </c>
      <c r="I44" s="78">
        <f ca="1">IF(HLOOKUP(P44,'BDD L'!G:PR,$L$1+5,0)="","",HLOOKUP(P44,'BDD L'!G:PR,$L$1+5,0))</f>
        <v>16</v>
      </c>
      <c r="J44" s="78" t="str">
        <f ca="1">IF(HLOOKUP(Q44,'BDD L'!H:PS,$L$1+5,0)="","",HLOOKUP(Q44,'BDD L'!H:PS,$L$1+5,0))</f>
        <v/>
      </c>
      <c r="K44" s="78">
        <f ca="1">IF(HLOOKUP(R44,'BDD L'!I:PT,$L$1+5,0)="","",HLOOKUP(R44,'BDD L'!I:PT,$L$1+5,0))</f>
        <v>16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Théâtre</v>
      </c>
      <c r="E45" s="158"/>
      <c r="F45" s="8">
        <f>IF('Maquette L'!R43="","",'Maquette L'!R43)</f>
        <v>1</v>
      </c>
      <c r="G45" s="79">
        <f ca="1">IF(HLOOKUP(N45,'BDD L'!F:PQ,$L$1+5,0)="","",HLOOKUP(N45,'BDD L'!F:PQ,$L$1+5,0))</f>
        <v>16</v>
      </c>
      <c r="H45" s="79" t="str">
        <f ca="1">IF(HLOOKUP(O45,'BDD L'!G:PR,$L$1+5,0)="","",HLOOKUP(O45,'BDD L'!G:PR,$L$1+5,0))</f>
        <v/>
      </c>
      <c r="I45" s="18">
        <f ca="1">IF(HLOOKUP(P45,'BDD L'!G:PR,$L$1+5,0)="","",HLOOKUP(P45,'BDD L'!G:PR,$L$1+5,0))</f>
        <v>16</v>
      </c>
      <c r="J45" s="79" t="str">
        <f ca="1">IF(HLOOKUP(Q45,'BDD L'!I:PS,$L$1+5,0)="","",HLOOKUP(Q45,'BDD L'!I:PS,$L$1+5,0))</f>
        <v/>
      </c>
      <c r="K45" s="18">
        <f ca="1">IF(HLOOKUP(R45,'BDD L'!J:PT,$L$1+5,0)="","",HLOOKUP(R45,'BDD L'!J:PT,$L$1+5,0))</f>
        <v>16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Chorale</v>
      </c>
      <c r="E46" s="158"/>
      <c r="F46" s="8">
        <f>IF('Maquette L'!R44="","",'Maquette L'!R44)</f>
        <v>1</v>
      </c>
      <c r="G46" s="79" t="str">
        <f ca="1">IF(HLOOKUP(N46,'BDD L'!F:PQ,$L$1+5,0)="","",HLOOKUP(N46,'BDD L'!F:PQ,$L$1+5,0))</f>
        <v/>
      </c>
      <c r="H46" s="79" t="str">
        <f ca="1">IF(HLOOKUP(O46,'BDD L'!G:PR,$L$1+5,0)="","",HLOOKUP(O46,'BDD L'!G:PR,$L$1+5,0))</f>
        <v/>
      </c>
      <c r="I46" s="18" t="str">
        <f ca="1">IF(HLOOKUP(P46,'BDD L'!G:PR,$L$1+5,0)="","",HLOOKUP(P46,'BDD L'!G:PR,$L$1+5,0))</f>
        <v/>
      </c>
      <c r="J46" s="79" t="str">
        <f ca="1">IF(HLOOKUP(Q46,'BDD L'!I:PS,$L$1+5,0)="","",HLOOKUP(Q46,'BDD L'!I:PS,$L$1+5,0))</f>
        <v/>
      </c>
      <c r="K46" s="18" t="str">
        <f ca="1">IF(HLOOKUP(R46,'BDD L'!J:PT,$L$1+5,0)="","",HLOOKUP(R46,'BDD L'!J:PT,$L$1+5,0))</f>
        <v/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>Sport</v>
      </c>
      <c r="E47" s="158"/>
      <c r="F47" s="8">
        <f>IF('Maquette L'!R45="","",'Maquette L'!R45)</f>
        <v>1</v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/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hidden="1" x14ac:dyDescent="0.3">
      <c r="A50" s="9" t="str">
        <f>IF('Maquette L'!A48="","",'Maquette L'!A48)</f>
        <v>S1</v>
      </c>
      <c r="B50" s="9" t="str">
        <f>IF('Maquette L'!B48="","",'Maquette L'!B48)</f>
        <v>UE8</v>
      </c>
      <c r="C50" s="15" t="str">
        <f>IF('Maquette L'!C48="","",'Maquette L'!C48)</f>
        <v>SLIL01HABITTANA</v>
      </c>
      <c r="D50" s="22" t="str">
        <f>IF('Maquette L'!D48="","",'Maquette L'!D48)</f>
        <v>Habiter Antananarivo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6.625</v>
      </c>
      <c r="H50" s="78">
        <f ca="1">IF(HLOOKUP(O50,'BDD L'!G:PR,$L$1+5,0)="","",HLOOKUP(O50,'BDD L'!G:PR,$L$1+5,0))</f>
        <v>7.5</v>
      </c>
      <c r="I50" s="78">
        <f ca="1">IF(HLOOKUP(P50,'BDD L'!G:PR,$L$1+5,0)="","",HLOOKUP(P50,'BDD L'!G:PR,$L$1+5,0))</f>
        <v>7.15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7.15</v>
      </c>
      <c r="L50" s="17">
        <f ca="1">IF(K50&gt;=10,E50,0)</f>
        <v>0</v>
      </c>
      <c r="M50" s="21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Histoire et mémoire de la capitale</v>
      </c>
      <c r="E51" s="21" t="str">
        <f>IF('Maquette L'!Q49="","",'Maquette L'!Q49)</f>
        <v/>
      </c>
      <c r="F51" s="8">
        <f>IF('Maquette L'!R49="","",'Maquette L'!R49)</f>
        <v>0.5</v>
      </c>
      <c r="G51" s="79">
        <f ca="1">IF(HLOOKUP(N51,'BDD L'!F:PQ,$L$1+5,0)="","",HLOOKUP(N51,'BDD L'!F:PQ,$L$1+5,0))</f>
        <v>13.25</v>
      </c>
      <c r="H51" s="79">
        <f ca="1">IF(HLOOKUP(O51,'BDD L'!G:PR,$L$1+5,0)="","",HLOOKUP(O51,'BDD L'!G:PR,$L$1+5,0))</f>
        <v>15</v>
      </c>
      <c r="I51" s="18">
        <f ca="1">IF(HLOOKUP(P51,'BDD L'!G:PR,$L$1+5,0)="","",HLOOKUP(P51,'BDD L'!G:PR,$L$1+5,0))</f>
        <v>14.3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14.3</v>
      </c>
      <c r="L51" s="21"/>
      <c r="M51" s="21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Morphologie urbaine</v>
      </c>
      <c r="E52" s="21" t="str">
        <f>IF('Maquette L'!Q50="","",'Maquette L'!Q50)</f>
        <v/>
      </c>
      <c r="F52" s="8">
        <f>IF('Maquette L'!R50="","",'Maquette L'!R50)</f>
        <v>0.5</v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L'!A54="","",'Maquette L'!A54)</f>
        <v>S1</v>
      </c>
      <c r="B56" s="9" t="str">
        <f>IF('Maquette L'!B54="","",'Maquette L'!B54)</f>
        <v>UE9</v>
      </c>
      <c r="C56" s="15" t="str">
        <f>IF('Maquette L'!C54="","",'Maquette L'!C54)</f>
        <v/>
      </c>
      <c r="D56" s="22" t="str">
        <f>IF('Maquette L'!D54="","",'Maquette L'!D54)</f>
        <v/>
      </c>
      <c r="E56" s="17" t="str">
        <f>IF('Maquette L'!Q54="","",'Maquette L'!Q54)</f>
        <v/>
      </c>
      <c r="F56" s="6" t="str">
        <f>IF('Maquette L'!R54="","",'Maquette L'!R54)</f>
        <v/>
      </c>
      <c r="G56" s="78" t="str">
        <f ca="1">IF(HLOOKUP(N56,'BDD L'!F:PQ,$L$1+5,0)="","",HLOOKUP(N56,'BDD L'!F:PQ,$L$1+5,0))</f>
        <v/>
      </c>
      <c r="H56" s="78" t="str">
        <f ca="1">IF(HLOOKUP(O56,'BDD L'!G:PR,$L$1+5,0)="","",HLOOKUP(O56,'BDD L'!G:PR,$L$1+5,0))</f>
        <v/>
      </c>
      <c r="I56" s="78" t="str">
        <f ca="1">IF(HLOOKUP(P56,'BDD L'!G:PR,$L$1+5,0)="","",HLOOKUP(P56,'BDD L'!G:PR,$L$1+5,0))</f>
        <v/>
      </c>
      <c r="J56" s="78" t="str">
        <f ca="1">IF(HLOOKUP(Q56,'BDD L'!H:PS,$L$1+5,0)="","",HLOOKUP(Q56,'BDD L'!H:PS,$L$1+5,0))</f>
        <v/>
      </c>
      <c r="K56" s="78" t="str">
        <f ca="1">IF(HLOOKUP(R56,'BDD L'!I:PT,$L$1+5,0)="","",HLOOKUP(R56,'BDD L'!I:PT,$L$1+5,0))</f>
        <v/>
      </c>
      <c r="L56" s="17" t="str">
        <f ca="1">IF(K56&gt;=10,E56,0)</f>
        <v/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/>
      </c>
      <c r="E57" s="21" t="str">
        <f>IF('Maquette L'!Q55="","",'Maquette L'!Q55)</f>
        <v/>
      </c>
      <c r="F57" s="8" t="str">
        <f>IF('Maquette L'!R55="","",'Maquette L'!R55)</f>
        <v/>
      </c>
      <c r="G57" s="79" t="str">
        <f ca="1">IF(HLOOKUP(N57,'BDD L'!F:PQ,$L$1+5,0)="","",HLOOKUP(N57,'BDD L'!F:PQ,$L$1+5,0))</f>
        <v/>
      </c>
      <c r="H57" s="79" t="str">
        <f ca="1">IF(HLOOKUP(O57,'BDD L'!G:PR,$L$1+5,0)="","",HLOOKUP(O57,'BDD L'!G:PR,$L$1+5,0))</f>
        <v/>
      </c>
      <c r="I57" s="18" t="str">
        <f ca="1">IF(HLOOKUP(P57,'BDD L'!G:PR,$L$1+5,0)="","",HLOOKUP(P57,'BDD L'!G:PR,$L$1+5,0))</f>
        <v/>
      </c>
      <c r="J57" s="79" t="str">
        <f ca="1">IF(HLOOKUP(Q57,'BDD L'!I:PS,$L$1+5,0)="","",HLOOKUP(Q57,'BDD L'!I:PS,$L$1+5,0))</f>
        <v/>
      </c>
      <c r="K57" s="18" t="str">
        <f ca="1">IF(HLOOKUP(R57,'BDD L'!J:PT,$L$1+5,0)="","",HLOOKUP(R57,'BDD L'!J:PT,$L$1+5,0))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S1</v>
      </c>
      <c r="B62" s="9" t="str">
        <f>IF('Maquette L'!B60="","",'Maquette L'!B60)</f>
        <v>UE10</v>
      </c>
      <c r="C62" s="15" t="str">
        <f>IF('Maquette L'!C60="","",'Maquette L'!C60)</f>
        <v/>
      </c>
      <c r="D62" s="22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S1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 t="str">
        <f ca="1">IF(HLOOKUP(N68,'BDD L'!F:PQ,$L$1+5,0)="","",HLOOKUP(N68,'BDD L'!F:PQ,$L$1+5,0))</f>
        <v/>
      </c>
      <c r="H68" s="78" t="str">
        <f ca="1">IF(HLOOKUP(O68,'BDD L'!G:PR,$L$1+5,0)="","",HLOOKUP(O68,'BDD L'!G:PR,$L$1+5,0))</f>
        <v/>
      </c>
      <c r="I68" s="78" t="str">
        <f ca="1">IF(HLOOKUP(P68,'BDD L'!G:PR,$L$1+5,0)="","",HLOOKUP(P68,'BDD L'!G:PR,$L$1+5,0))</f>
        <v/>
      </c>
      <c r="J68" s="78" t="str">
        <f ca="1">IF(HLOOKUP(Q68,'BDD L'!H:PS,$L$1+5,0)="","",HLOOKUP(Q68,'BDD L'!H:PS,$L$1+5,0))</f>
        <v/>
      </c>
      <c r="K68" s="78" t="str">
        <f ca="1">IF(HLOOKUP(R68,'BDD L'!I:PT,$L$1+5,0)="","",HLOOKUP(R68,'BDD L'!I:PT,$L$1+5,0))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 t="str">
        <f ca="1">IF(HLOOKUP(N69,'BDD L'!F:PQ,$L$1+5,0)="","",HLOOKUP(N69,'BDD L'!F:PQ,$L$1+5,0))</f>
        <v/>
      </c>
      <c r="H69" s="79" t="str">
        <f ca="1">IF(HLOOKUP(O69,'BDD L'!G:PR,$L$1+5,0)="","",HLOOKUP(O69,'BDD L'!G:PR,$L$1+5,0))</f>
        <v/>
      </c>
      <c r="I69" s="18" t="str">
        <f ca="1">IF(HLOOKUP(P69,'BDD L'!G:PR,$L$1+5,0)="","",HLOOKUP(P69,'BDD L'!G:PR,$L$1+5,0))</f>
        <v/>
      </c>
      <c r="J69" s="79" t="str">
        <f ca="1">IF(HLOOKUP(Q69,'BDD L'!I:PS,$L$1+5,0)="","",HLOOKUP(Q69,'BDD L'!I:PS,$L$1+5,0))</f>
        <v/>
      </c>
      <c r="K69" s="18" t="str">
        <f ca="1">IF(HLOOKUP(R69,'BDD L'!J:PT,$L$1+5,0)="","",HLOOKUP(R69,'BDD L'!J:PT,$L$1+5,0))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 t="str">
        <f ca="1">IF(HLOOKUP(N70,'BDD L'!F:PQ,$L$1+5,0)="","",HLOOKUP(N70,'BDD L'!F:PQ,$L$1+5,0))</f>
        <v/>
      </c>
      <c r="H70" s="79" t="str">
        <f ca="1">IF(HLOOKUP(O70,'BDD L'!G:PR,$L$1+5,0)="","",HLOOKUP(O70,'BDD L'!G:PR,$L$1+5,0))</f>
        <v/>
      </c>
      <c r="I70" s="18" t="str">
        <f ca="1">IF(HLOOKUP(P70,'BDD L'!G:PR,$L$1+5,0)="","",HLOOKUP(P70,'BDD L'!G:PR,$L$1+5,0))</f>
        <v/>
      </c>
      <c r="J70" s="79" t="str">
        <f ca="1">IF(HLOOKUP(Q70,'BDD L'!I:PS,$L$1+5,0)="","",HLOOKUP(Q70,'BDD L'!I:PS,$L$1+5,0))</f>
        <v/>
      </c>
      <c r="K70" s="18" t="str">
        <f ca="1">IF(HLOOKUP(R70,'BDD L'!J:PT,$L$1+5,0)="","",HLOOKUP(R70,'BDD L'!J:PT,$L$1+5,0))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S1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 t="str">
        <f ca="1">IF(HLOOKUP(N74,'BDD L'!F:PQ,$L$1+5,0)="","",HLOOKUP(N74,'BDD L'!F:PQ,$L$1+5,0))</f>
        <v/>
      </c>
      <c r="H74" s="78" t="str">
        <f ca="1">IF(HLOOKUP(O74,'BDD L'!G:PR,$L$1+5,0)="","",HLOOKUP(O74,'BDD L'!G:PR,$L$1+5,0))</f>
        <v/>
      </c>
      <c r="I74" s="78" t="str">
        <f ca="1">IF(HLOOKUP(P74,'BDD L'!G:PR,$L$1+5,0)="","",HLOOKUP(P74,'BDD L'!G:PR,$L$1+5,0))</f>
        <v/>
      </c>
      <c r="J74" s="78" t="str">
        <f ca="1">IF(HLOOKUP(Q74,'BDD L'!H:PS,$L$1+5,0)="","",HLOOKUP(Q74,'BDD L'!H:PS,$L$1+5,0))</f>
        <v/>
      </c>
      <c r="K74" s="78" t="str">
        <f ca="1">IF(HLOOKUP(R74,'BDD L'!I:PT,$L$1+5,0)="","",HLOOKUP(R74,'BDD L'!I:PT,$L$1+5,0))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 t="str">
        <f ca="1">IF(HLOOKUP(N75,'BDD L'!F:PQ,$L$1+5,0)="","",HLOOKUP(N75,'BDD L'!F:PQ,$L$1+5,0))</f>
        <v/>
      </c>
      <c r="H75" s="79" t="str">
        <f ca="1">IF(HLOOKUP(O75,'BDD L'!G:PR,$L$1+5,0)="","",HLOOKUP(O75,'BDD L'!G:PR,$L$1+5,0))</f>
        <v/>
      </c>
      <c r="I75" s="18" t="str">
        <f ca="1">IF(HLOOKUP(P75,'BDD L'!G:PR,$L$1+5,0)="","",HLOOKUP(P75,'BDD L'!G:PR,$L$1+5,0))</f>
        <v/>
      </c>
      <c r="J75" s="79" t="str">
        <f ca="1">IF(HLOOKUP(Q75,'BDD L'!I:PS,$L$1+5,0)="","",HLOOKUP(Q75,'BDD L'!I:PS,$L$1+5,0))</f>
        <v/>
      </c>
      <c r="K75" s="18" t="str">
        <f ca="1">IF(HLOOKUP(R75,'BDD L'!J:PT,$L$1+5,0)="","",HLOOKUP(R75,'BDD L'!J:PT,$L$1+5,0))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 t="str">
        <f ca="1">IF(HLOOKUP(N76,'BDD L'!F:PQ,$L$1+5,0)="","",HLOOKUP(N76,'BDD L'!F:PQ,$L$1+5,0))</f>
        <v/>
      </c>
      <c r="H76" s="79" t="str">
        <f ca="1">IF(HLOOKUP(O76,'BDD L'!G:PR,$L$1+5,0)="","",HLOOKUP(O76,'BDD L'!G:PR,$L$1+5,0))</f>
        <v/>
      </c>
      <c r="I76" s="18" t="str">
        <f ca="1">IF(HLOOKUP(P76,'BDD L'!G:PR,$L$1+5,0)="","",HLOOKUP(P76,'BDD L'!G:PR,$L$1+5,0))</f>
        <v/>
      </c>
      <c r="J76" s="79" t="str">
        <f ca="1">IF(HLOOKUP(Q76,'BDD L'!I:PS,$L$1+5,0)="","",HLOOKUP(Q76,'BDD L'!I:PS,$L$1+5,0))</f>
        <v/>
      </c>
      <c r="K76" s="18" t="str">
        <f ca="1">IF(HLOOKUP(R76,'BDD L'!J:PT,$L$1+5,0)="","",HLOOKUP(R76,'BDD L'!J:PT,$L$1+5,0))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S1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30</v>
      </c>
      <c r="F80" s="158"/>
      <c r="G80" s="23">
        <f ca="1">IF(HLOOKUP(N80,'BDD L'!F:PQ,$L$1+5,0)="","",HLOOKUP(N80,'BDD L'!F:PQ,$L$1+5,0))</f>
        <v>11.135277777777778</v>
      </c>
      <c r="H80" s="23">
        <f ca="1">IF(HLOOKUP(O80,'BDD L'!G:PR,$L$1+5,0)="","",HLOOKUP(O80,'BDD L'!G:PR,$L$1+5,0))</f>
        <v>9.1578125000000004</v>
      </c>
      <c r="I80" s="23">
        <f ca="1">IF(HLOOKUP(P80,'BDD L'!H:PS,$L$1+5,0)="","",HLOOKUP(P80,'BDD L'!H:PS,$L$1+5,0))</f>
        <v>13.084631944444446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13.332131944444447</v>
      </c>
      <c r="L80" s="17">
        <f ca="1">SUM(L8:L79)</f>
        <v>28</v>
      </c>
      <c r="M80" s="17">
        <f ca="1">IF(K80&gt;10,E80,L80)</f>
        <v>30</v>
      </c>
      <c r="N80" s="75" t="s">
        <v>85</v>
      </c>
      <c r="O80" s="75" t="s">
        <v>99</v>
      </c>
      <c r="P80" s="73" t="s">
        <v>100</v>
      </c>
      <c r="Q80" s="75" t="s">
        <v>101</v>
      </c>
      <c r="R80" s="73" t="s">
        <v>102</v>
      </c>
      <c r="S80" s="74" t="s">
        <v>86</v>
      </c>
    </row>
    <row r="81" spans="1:19" x14ac:dyDescent="0.3">
      <c r="A81" s="10" t="s">
        <v>31</v>
      </c>
      <c r="B81" s="10" t="s">
        <v>31</v>
      </c>
      <c r="C81" s="10" t="s">
        <v>31</v>
      </c>
      <c r="D81" s="10" t="s">
        <v>31</v>
      </c>
      <c r="E81" s="10" t="s">
        <v>31</v>
      </c>
      <c r="F81" s="1" t="s">
        <v>31</v>
      </c>
      <c r="G81" s="11" t="s">
        <v>31</v>
      </c>
      <c r="H81" s="11" t="s">
        <v>31</v>
      </c>
      <c r="J81" s="11" t="s">
        <v>31</v>
      </c>
      <c r="K81" s="11" t="s">
        <v>31</v>
      </c>
      <c r="L81" s="10" t="s">
        <v>31</v>
      </c>
    </row>
    <row r="82" spans="1:19" s="3" customFormat="1" x14ac:dyDescent="0.3">
      <c r="A82" s="10"/>
      <c r="B82" s="10"/>
      <c r="C82" s="13" t="s">
        <v>37</v>
      </c>
      <c r="D82" s="13" t="s">
        <v>32</v>
      </c>
      <c r="E82" s="13" t="s">
        <v>33</v>
      </c>
      <c r="F82" s="5" t="s">
        <v>34</v>
      </c>
      <c r="G82" s="14" t="s">
        <v>35</v>
      </c>
      <c r="H82" s="14" t="s">
        <v>36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>X</v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>B</v>
      </c>
      <c r="J83" s="84" t="s">
        <v>77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>X</v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>B</v>
      </c>
      <c r="J84" s="85" t="s">
        <v>78</v>
      </c>
      <c r="K84" s="11" t="s">
        <v>130</v>
      </c>
      <c r="L84" s="86"/>
    </row>
    <row r="85" spans="1:19" x14ac:dyDescent="0.3">
      <c r="C85" s="15" t="str">
        <f>'BDD L'!$OY5</f>
        <v>INF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79</v>
      </c>
      <c r="K85" s="11" t="s">
        <v>131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>X</v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>B</v>
      </c>
      <c r="J86" s="85" t="s">
        <v>80</v>
      </c>
      <c r="K86" s="11" t="s">
        <v>132</v>
      </c>
      <c r="L86" s="86"/>
    </row>
    <row r="87" spans="1:19" x14ac:dyDescent="0.3">
      <c r="C87" s="15" t="str">
        <f>'BDD L'!$PA5</f>
        <v>INS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81</v>
      </c>
      <c r="K87" s="11" t="s">
        <v>129</v>
      </c>
      <c r="L87" s="86"/>
    </row>
    <row r="88" spans="1:19" x14ac:dyDescent="0.3">
      <c r="C88" s="15" t="str">
        <f>'BDD L'!$PB5</f>
        <v>CSC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>X</v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>B</v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31</v>
      </c>
    </row>
    <row r="94" spans="1:19" x14ac:dyDescent="0.3">
      <c r="B94" s="24" t="s">
        <v>38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88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4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57</v>
      </c>
      <c r="C1" s="152" t="str">
        <f>'BDD L'!AI3</f>
        <v>Français, Langue de l'enseignement supérieur</v>
      </c>
      <c r="D1" s="152" t="str">
        <f>'BDD L'!BO3</f>
        <v>Informer et raconter</v>
      </c>
      <c r="E1" s="152" t="str">
        <f>'BDD L'!CU3</f>
        <v xml:space="preserve">Comprendre le monde contemporain </v>
      </c>
      <c r="F1" s="152" t="str">
        <f>'BDD L'!EA3</f>
        <v>S'informer</v>
      </c>
      <c r="G1" s="152" t="str">
        <f>'BDD L'!FG3</f>
        <v xml:space="preserve"> Activités numériques</v>
      </c>
      <c r="H1" s="152" t="str">
        <f>'BDD L'!GM3</f>
        <v>Informatique</v>
      </c>
      <c r="I1" s="152" t="str">
        <f>'BDD L'!HS3</f>
        <v>Options 1</v>
      </c>
      <c r="J1" s="152" t="str">
        <f>'BDD L'!IY3</f>
        <v>Habiter Antananarivo</v>
      </c>
      <c r="K1" s="152">
        <f>'BDD L'!KE3</f>
        <v>0</v>
      </c>
      <c r="L1" s="152">
        <f>'BDD L'!LK3</f>
        <v>0</v>
      </c>
      <c r="M1" s="152">
        <f>'BDD L'!MQ3</f>
        <v>0</v>
      </c>
      <c r="N1" s="152">
        <f>'BDD L'!NW3</f>
        <v>0</v>
      </c>
      <c r="P1" s="152"/>
      <c r="Q1" s="152" t="s">
        <v>57</v>
      </c>
    </row>
    <row r="2" spans="1:17" x14ac:dyDescent="0.3">
      <c r="A2" s="103" t="s">
        <v>106</v>
      </c>
      <c r="B2" s="104">
        <f>MAX('BDD L'!OQ:OQ)</f>
        <v>13.332131944444447</v>
      </c>
      <c r="C2" s="104">
        <f>MAX('BDD L'!AI:AI)</f>
        <v>14.975</v>
      </c>
      <c r="D2" s="104">
        <f>MAX('BDD L'!BO:BO)</f>
        <v>16.2</v>
      </c>
      <c r="E2" s="104">
        <f>MAX('BDD L'!CU:CU)</f>
        <v>14.924666666666667</v>
      </c>
      <c r="F2" s="104">
        <f>MAX('BDD L'!EA:EA)</f>
        <v>16.468875000000001</v>
      </c>
      <c r="G2" s="104">
        <f>MAX('BDD L'!FG:FG)</f>
        <v>10.765625</v>
      </c>
      <c r="H2" s="104">
        <f>MAX('BDD L'!GM:GM)</f>
        <v>13.75</v>
      </c>
      <c r="I2" s="104">
        <f>MAX('BDD L'!HS:HS)</f>
        <v>16</v>
      </c>
      <c r="J2" s="104">
        <f>MAX('BDD L'!IY:IY)</f>
        <v>7.15</v>
      </c>
      <c r="K2" s="104">
        <f>MAX('BDD L'!KE:KE)</f>
        <v>0</v>
      </c>
      <c r="L2" s="104">
        <f>MAX('BDD L'!LK:LK)</f>
        <v>0</v>
      </c>
      <c r="M2" s="104">
        <f>MAX('BDD L'!MQ:MQ)</f>
        <v>0</v>
      </c>
      <c r="N2" s="104">
        <f>MAX('BDD L'!NW:NW)</f>
        <v>0</v>
      </c>
      <c r="O2" s="10"/>
    </row>
    <row r="3" spans="1:17" s="3" customFormat="1" x14ac:dyDescent="0.3">
      <c r="A3" s="103" t="s">
        <v>107</v>
      </c>
      <c r="B3" s="104">
        <f>AVERAGE('BDD L'!OQ6:OQ85)</f>
        <v>11.367756313131316</v>
      </c>
      <c r="C3" s="104">
        <f>'BDD L'!AE3</f>
        <v>12.086363636363636</v>
      </c>
      <c r="D3" s="104">
        <f>'BDD L'!BK3</f>
        <v>11.987784090909088</v>
      </c>
      <c r="E3" s="104">
        <f>'BDD L'!CQ3</f>
        <v>10.376333333333335</v>
      </c>
      <c r="F3" s="104">
        <f>'BDD L'!DW3</f>
        <v>13.520630681818181</v>
      </c>
      <c r="G3" s="104">
        <f>'BDD L'!FC3</f>
        <v>7.7026988636363631</v>
      </c>
      <c r="H3" s="104">
        <f>'BDD L'!GI3</f>
        <v>9.7727272727272734</v>
      </c>
      <c r="I3" s="104">
        <f>'BDD L'!HO3</f>
        <v>12.681818181818182</v>
      </c>
      <c r="J3" s="104">
        <f>'BDD L'!IU3</f>
        <v>5.192045454545454</v>
      </c>
      <c r="K3" s="104" t="str">
        <f>'BDD L'!KA3</f>
        <v/>
      </c>
      <c r="L3" s="104" t="str">
        <f>'BDD L'!LG3</f>
        <v/>
      </c>
      <c r="M3" s="104" t="str">
        <f>'BDD L'!MM3</f>
        <v/>
      </c>
      <c r="N3" s="104" t="str">
        <f>'BDD L'!NS3</f>
        <v/>
      </c>
      <c r="P3" s="11"/>
    </row>
    <row r="4" spans="1:17" x14ac:dyDescent="0.3">
      <c r="A4" s="103" t="s">
        <v>108</v>
      </c>
      <c r="B4" s="104">
        <f>STDEV('BDD L'!OQ6:OQ85)</f>
        <v>0.92522334849890941</v>
      </c>
      <c r="C4" s="104">
        <f>'BDD L'!AF3</f>
        <v>1.5546384478274189</v>
      </c>
      <c r="D4" s="104">
        <f>'BDD L'!BL3</f>
        <v>1.62702080996045</v>
      </c>
      <c r="E4" s="104">
        <f>'BDD L'!CR3</f>
        <v>1.6588419820768714</v>
      </c>
      <c r="F4" s="104">
        <f>'BDD L'!DX3</f>
        <v>1.7213627381541303</v>
      </c>
      <c r="G4" s="104">
        <f>'BDD L'!FD3</f>
        <v>1.7697922738005145</v>
      </c>
      <c r="H4" s="104">
        <f>'BDD L'!GJ3</f>
        <v>1.2575142111888722</v>
      </c>
      <c r="I4" s="104">
        <f>'BDD L'!HP3</f>
        <v>2.5959925826507093</v>
      </c>
      <c r="J4" s="104">
        <f>'BDD L'!IV3</f>
        <v>1.1077751825069708</v>
      </c>
      <c r="K4" s="104" t="str">
        <f>'BDD L'!KB3</f>
        <v/>
      </c>
      <c r="L4" s="104" t="str">
        <f>'BDD L'!LH3</f>
        <v/>
      </c>
      <c r="M4" s="104" t="str">
        <f>'BDD L'!MN3</f>
        <v/>
      </c>
      <c r="N4" s="104" t="str">
        <f>'BDD L'!NT3</f>
        <v/>
      </c>
      <c r="O4" s="10"/>
    </row>
    <row r="5" spans="1:17" x14ac:dyDescent="0.3">
      <c r="A5" s="103" t="s">
        <v>109</v>
      </c>
      <c r="B5" s="104">
        <f>MIN('BDD L'!OQ:OQ)</f>
        <v>9.9395277777777764</v>
      </c>
      <c r="C5" s="104">
        <f>MIN('BDD L'!AI:AI)</f>
        <v>9.8999999999999986</v>
      </c>
      <c r="D5" s="104">
        <f>MIN('BDD L'!BO:BO)</f>
        <v>10.225</v>
      </c>
      <c r="E5" s="104">
        <f>MIN('BDD L'!CU:CU)</f>
        <v>8.8580000000000005</v>
      </c>
      <c r="F5" s="104">
        <f>MIN('BDD L'!EA:EA)</f>
        <v>10.445625</v>
      </c>
      <c r="G5" s="104">
        <f>MIN('BDD L'!FG:FG)</f>
        <v>5.5687499999999996</v>
      </c>
      <c r="H5" s="104">
        <f>MIN('BDD L'!GM:GM)</f>
        <v>8</v>
      </c>
      <c r="I5" s="104">
        <f>MIN('BDD L'!HS:HS)</f>
        <v>6.75</v>
      </c>
      <c r="J5" s="104">
        <f>MIN('BDD L'!IY:IY)</f>
        <v>3.375</v>
      </c>
      <c r="K5" s="104">
        <f>MIN('BDD L'!KE:KE)</f>
        <v>0</v>
      </c>
      <c r="L5" s="104">
        <f>MIN('BDD L'!LK:LK)</f>
        <v>0</v>
      </c>
      <c r="M5" s="104">
        <f>MIN('BDD L'!MQ:MQ)</f>
        <v>0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Français, Langue de l'enseignement supérieur</v>
      </c>
      <c r="D6" s="154" t="str">
        <f t="shared" si="0"/>
        <v>Informer et raconter</v>
      </c>
      <c r="E6" s="154" t="str">
        <f t="shared" si="0"/>
        <v xml:space="preserve">Comprendre le monde contemporain </v>
      </c>
      <c r="F6" s="154" t="str">
        <f t="shared" si="0"/>
        <v>S'informer</v>
      </c>
      <c r="G6" s="154" t="str">
        <f t="shared" si="0"/>
        <v xml:space="preserve"> Activités numériques</v>
      </c>
      <c r="H6" s="154" t="str">
        <f t="shared" si="0"/>
        <v>Informatique</v>
      </c>
      <c r="I6" s="154" t="str">
        <f t="shared" si="0"/>
        <v>Options 1</v>
      </c>
      <c r="J6" s="154" t="str">
        <f t="shared" si="0"/>
        <v>Habiter Antananarivo</v>
      </c>
      <c r="K6" s="154">
        <f t="shared" si="0"/>
        <v>0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110</v>
      </c>
      <c r="B7" s="103"/>
      <c r="C7" s="117">
        <f>'BDD L'!AE4</f>
        <v>22</v>
      </c>
      <c r="D7" s="117">
        <f>'BDD L'!BK4</f>
        <v>22</v>
      </c>
      <c r="E7" s="117">
        <f>'BDD L'!CQ4</f>
        <v>22</v>
      </c>
      <c r="F7" s="117">
        <f>'BDD L'!DW4</f>
        <v>22</v>
      </c>
      <c r="G7" s="117">
        <f>'BDD L'!FC4</f>
        <v>22</v>
      </c>
      <c r="H7" s="117">
        <f>'BDD L'!GI4</f>
        <v>22</v>
      </c>
      <c r="I7" s="117">
        <f>'BDD L'!HO4</f>
        <v>22</v>
      </c>
      <c r="J7" s="117">
        <f>'BDD L'!IU4</f>
        <v>22</v>
      </c>
      <c r="K7" s="117">
        <f>'BDD L'!KA4</f>
        <v>0</v>
      </c>
      <c r="L7" s="117">
        <f>'BDD L'!LG4</f>
        <v>0</v>
      </c>
      <c r="M7" s="117">
        <f>'BDD L'!MM4</f>
        <v>0</v>
      </c>
      <c r="N7" s="117">
        <f>'BDD L'!NS4</f>
        <v>0</v>
      </c>
      <c r="O7" s="10"/>
      <c r="P7" s="103" t="s">
        <v>110</v>
      </c>
      <c r="Q7" s="117">
        <f>C7</f>
        <v>22</v>
      </c>
    </row>
    <row r="8" spans="1:17" x14ac:dyDescent="0.3">
      <c r="A8" s="103" t="s">
        <v>111</v>
      </c>
      <c r="B8" s="103"/>
      <c r="C8" s="117">
        <f>C7-'BDD L'!AF4</f>
        <v>18</v>
      </c>
      <c r="D8" s="117">
        <f>D7-'BDD L'!BL4</f>
        <v>18</v>
      </c>
      <c r="E8" s="117">
        <f>E7-'BDD L'!CR4</f>
        <v>12</v>
      </c>
      <c r="F8" s="117">
        <f>F7-'BDD L'!DX4</f>
        <v>22</v>
      </c>
      <c r="G8" s="117">
        <f>G7-'BDD L'!FD4</f>
        <v>2</v>
      </c>
      <c r="H8" s="117">
        <f>H7-'BDD L'!GJ4</f>
        <v>10</v>
      </c>
      <c r="I8" s="117">
        <f>I7-'BDD L'!HP4</f>
        <v>19</v>
      </c>
      <c r="J8" s="117">
        <f>J7-'BDD L'!IV4</f>
        <v>0</v>
      </c>
      <c r="K8" s="117">
        <f>K7-'BDD L'!KB4</f>
        <v>0</v>
      </c>
      <c r="L8" s="117">
        <f>L7-'BDD L'!LH4</f>
        <v>0</v>
      </c>
      <c r="M8" s="117">
        <f>M7-'BDD L'!MN4</f>
        <v>0</v>
      </c>
      <c r="N8" s="117">
        <f>N7-'BDD L'!NT4</f>
        <v>0</v>
      </c>
      <c r="O8" s="10"/>
      <c r="P8" s="103" t="s">
        <v>112</v>
      </c>
      <c r="Q8" s="117">
        <f>COUNTIF('BDD L'!OR:OR,30)</f>
        <v>0</v>
      </c>
    </row>
    <row r="9" spans="1:17" s="3" customFormat="1" x14ac:dyDescent="0.3">
      <c r="A9" s="103" t="s">
        <v>113</v>
      </c>
      <c r="B9" s="103"/>
      <c r="C9" s="117">
        <f>C7-'BDD L'!AG4-C8</f>
        <v>3</v>
      </c>
      <c r="D9" s="117">
        <f>D7-'BDD L'!BM4-D8</f>
        <v>4</v>
      </c>
      <c r="E9" s="117">
        <f>E7-'BDD L'!CS4-E8</f>
        <v>5</v>
      </c>
      <c r="F9" s="117">
        <f>F7-'BDD L'!DY4-F8</f>
        <v>0</v>
      </c>
      <c r="G9" s="117">
        <f>G7-'BDD L'!FE4-G8</f>
        <v>3</v>
      </c>
      <c r="H9" s="117">
        <f>H7-'BDD L'!GK4-H8</f>
        <v>9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114</v>
      </c>
      <c r="Q9" s="117">
        <f>COUNTIF('BDD L'!OS:OS,30)-Q8</f>
        <v>19</v>
      </c>
    </row>
    <row r="10" spans="1:17" x14ac:dyDescent="0.3">
      <c r="A10" s="103" t="s">
        <v>115</v>
      </c>
      <c r="B10" s="103"/>
      <c r="C10" s="117">
        <f>C7-C8-C9</f>
        <v>1</v>
      </c>
      <c r="D10" s="117">
        <f t="shared" ref="D10:N10" si="1">D7-D8-D9</f>
        <v>0</v>
      </c>
      <c r="E10" s="117">
        <f t="shared" si="1"/>
        <v>5</v>
      </c>
      <c r="F10" s="117">
        <f t="shared" si="1"/>
        <v>0</v>
      </c>
      <c r="G10" s="117">
        <f t="shared" si="1"/>
        <v>17</v>
      </c>
      <c r="H10" s="117">
        <f t="shared" si="1"/>
        <v>3</v>
      </c>
      <c r="I10" s="117">
        <f t="shared" si="1"/>
        <v>3</v>
      </c>
      <c r="J10" s="117">
        <f t="shared" si="1"/>
        <v>22</v>
      </c>
      <c r="K10" s="117">
        <f t="shared" si="1"/>
        <v>0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116</v>
      </c>
      <c r="Q10" s="117">
        <f>Q7-Q8-Q9</f>
        <v>3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0.81818181818181823</v>
      </c>
      <c r="D11" s="157">
        <f t="shared" ref="D11:N13" si="2">IF(D$7=0,"",D8/D$7)</f>
        <v>0.81818181818181823</v>
      </c>
      <c r="E11" s="157">
        <f t="shared" si="2"/>
        <v>0.54545454545454541</v>
      </c>
      <c r="F11" s="157">
        <f t="shared" si="2"/>
        <v>1</v>
      </c>
      <c r="G11" s="157">
        <f t="shared" si="2"/>
        <v>9.0909090909090912E-2</v>
      </c>
      <c r="H11" s="157">
        <f t="shared" si="2"/>
        <v>0.45454545454545453</v>
      </c>
      <c r="I11" s="157">
        <f t="shared" si="2"/>
        <v>0.86363636363636365</v>
      </c>
      <c r="J11" s="157">
        <f t="shared" si="2"/>
        <v>0</v>
      </c>
      <c r="K11" s="157" t="str">
        <f t="shared" si="2"/>
        <v/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0.13636363636363635</v>
      </c>
      <c r="D12" s="157">
        <f t="shared" si="2"/>
        <v>0.18181818181818182</v>
      </c>
      <c r="E12" s="157">
        <f t="shared" si="2"/>
        <v>0.22727272727272727</v>
      </c>
      <c r="F12" s="157">
        <f t="shared" si="2"/>
        <v>0</v>
      </c>
      <c r="G12" s="157">
        <f t="shared" si="2"/>
        <v>0.13636363636363635</v>
      </c>
      <c r="H12" s="157">
        <f t="shared" si="2"/>
        <v>0.40909090909090912</v>
      </c>
      <c r="I12" s="157">
        <f t="shared" si="2"/>
        <v>0</v>
      </c>
      <c r="J12" s="157">
        <f t="shared" si="2"/>
        <v>0</v>
      </c>
      <c r="K12" s="157" t="str">
        <f t="shared" si="2"/>
        <v/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0.86363636363636365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4.5454545454545456E-2</v>
      </c>
      <c r="D13" s="157">
        <f t="shared" si="2"/>
        <v>0</v>
      </c>
      <c r="E13" s="157">
        <f t="shared" si="2"/>
        <v>0.22727272727272727</v>
      </c>
      <c r="F13" s="157">
        <f t="shared" si="2"/>
        <v>0</v>
      </c>
      <c r="G13" s="157">
        <f t="shared" si="2"/>
        <v>0.77272727272727271</v>
      </c>
      <c r="H13" s="157">
        <f t="shared" si="2"/>
        <v>0.13636363636363635</v>
      </c>
      <c r="I13" s="157">
        <f t="shared" si="2"/>
        <v>0.13636363636363635</v>
      </c>
      <c r="J13" s="157">
        <f t="shared" si="2"/>
        <v>1</v>
      </c>
      <c r="K13" s="157" t="str">
        <f t="shared" si="2"/>
        <v/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0.13636363636363635</v>
      </c>
    </row>
  </sheetData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9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32"/>
  <sheetViews>
    <sheetView showGridLines="0" showZeros="0" workbookViewId="0">
      <selection activeCell="A14" sqref="A14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8984375" style="36" customWidth="1"/>
    <col min="6" max="6" width="1" style="190" customWidth="1"/>
    <col min="7" max="7" width="11.8984375" style="36" customWidth="1"/>
    <col min="8" max="8" width="1" style="190" customWidth="1"/>
    <col min="9" max="10" width="11.8984375" style="36" customWidth="1"/>
    <col min="11" max="11" width="1" style="190" customWidth="1"/>
    <col min="12" max="12" width="11.8984375" style="36" customWidth="1"/>
    <col min="13" max="13" width="49" style="36" customWidth="1"/>
    <col min="14" max="14" width="1" style="190" customWidth="1"/>
    <col min="15" max="16" width="11.8984375" style="36" customWidth="1"/>
    <col min="18" max="16384" width="15" style="36"/>
  </cols>
  <sheetData>
    <row r="1" spans="1:16" s="36" customFormat="1" ht="18" x14ac:dyDescent="0.3">
      <c r="A1" s="182" t="s">
        <v>267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243</v>
      </c>
      <c r="B3" s="184"/>
      <c r="C3" s="41" t="s">
        <v>263</v>
      </c>
      <c r="D3" s="41" t="s">
        <v>264</v>
      </c>
      <c r="E3" s="41" t="s">
        <v>265</v>
      </c>
      <c r="F3" s="184"/>
      <c r="G3" s="175" t="s">
        <v>259</v>
      </c>
      <c r="H3" s="184"/>
      <c r="I3" s="176" t="s">
        <v>256</v>
      </c>
      <c r="J3" s="176" t="s">
        <v>257</v>
      </c>
      <c r="K3" s="184"/>
      <c r="L3" s="175" t="s">
        <v>260</v>
      </c>
      <c r="M3" s="175" t="s">
        <v>258</v>
      </c>
      <c r="N3" s="184"/>
      <c r="O3" s="175" t="s">
        <v>254</v>
      </c>
      <c r="P3" s="175" t="s">
        <v>255</v>
      </c>
    </row>
    <row r="4" spans="1:16" s="36" customFormat="1" x14ac:dyDescent="0.3">
      <c r="A4" s="185" t="s">
        <v>246</v>
      </c>
      <c r="B4" s="184"/>
      <c r="C4" s="186">
        <f>SUMIF('Maquette L'!AD:AD,H!A4,'Maquette L'!AF:AF)</f>
        <v>7</v>
      </c>
      <c r="D4" s="186">
        <f>SUMIF('Maquette S'!AD:AD,H!A4,'Maquette S'!AF:AF)</f>
        <v>13</v>
      </c>
      <c r="E4" s="186">
        <f>SUM(C4:D4)</f>
        <v>20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188" t="s">
        <v>275</v>
      </c>
      <c r="N4" s="187"/>
      <c r="O4" s="186">
        <f>E4+G4+J4+L4</f>
        <v>24</v>
      </c>
      <c r="P4" s="189">
        <f>O4/40</f>
        <v>0.6</v>
      </c>
    </row>
    <row r="5" spans="1:16" s="36" customFormat="1" x14ac:dyDescent="0.3">
      <c r="A5" s="185" t="s">
        <v>247</v>
      </c>
      <c r="B5" s="184"/>
      <c r="C5" s="186">
        <f>SUMIF('Maquette L'!AD:AD,H!A5,'Maquette L'!AF:AF)</f>
        <v>9.375</v>
      </c>
      <c r="D5" s="186">
        <f>SUMIF('Maquette S'!AD:AD,H!A5,'Maquette S'!AF:AF)</f>
        <v>7</v>
      </c>
      <c r="E5" s="186">
        <f t="shared" ref="E5:E31" si="0">SUM(C5:D5)</f>
        <v>16.375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188" t="s">
        <v>276</v>
      </c>
      <c r="N5" s="187"/>
      <c r="O5" s="186">
        <f t="shared" ref="O5:O31" si="2">E5+G5+J5+L5</f>
        <v>22.774999999999999</v>
      </c>
      <c r="P5" s="189">
        <f t="shared" ref="P5:P31" si="3">O5/40</f>
        <v>0.56937499999999996</v>
      </c>
    </row>
    <row r="6" spans="1:16" s="36" customFormat="1" x14ac:dyDescent="0.3">
      <c r="A6" s="185" t="s">
        <v>248</v>
      </c>
      <c r="B6" s="184"/>
      <c r="C6" s="186">
        <f>SUMIF('Maquette L'!AD:AD,H!A6,'Maquette L'!AF:AF)</f>
        <v>9.75</v>
      </c>
      <c r="D6" s="186">
        <f>SUMIF('Maquette S'!AD:AD,H!A6,'Maquette S'!AF:AF)</f>
        <v>8.25</v>
      </c>
      <c r="E6" s="186">
        <f t="shared" si="0"/>
        <v>18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188" t="s">
        <v>271</v>
      </c>
      <c r="N6" s="187"/>
      <c r="O6" s="186">
        <f t="shared" si="2"/>
        <v>24.4</v>
      </c>
      <c r="P6" s="189">
        <f t="shared" si="3"/>
        <v>0.61</v>
      </c>
    </row>
    <row r="7" spans="1:16" s="36" customFormat="1" x14ac:dyDescent="0.3">
      <c r="A7" s="185" t="s">
        <v>249</v>
      </c>
      <c r="B7" s="184"/>
      <c r="C7" s="186">
        <f>SUMIF('Maquette L'!AD:AD,H!A7,'Maquette L'!AF:AF)</f>
        <v>3</v>
      </c>
      <c r="D7" s="186">
        <f>SUMIF('Maquette S'!AD:AD,H!A7,'Maquette S'!AF:AF)</f>
        <v>17.4375</v>
      </c>
      <c r="E7" s="186">
        <f t="shared" si="0"/>
        <v>20.4375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188"/>
      <c r="N7" s="187"/>
      <c r="O7" s="186">
        <f t="shared" si="2"/>
        <v>26.837499999999999</v>
      </c>
      <c r="P7" s="189">
        <f t="shared" si="3"/>
        <v>0.67093749999999996</v>
      </c>
    </row>
    <row r="8" spans="1:16" s="36" customFormat="1" x14ac:dyDescent="0.3">
      <c r="A8" s="185" t="s">
        <v>250</v>
      </c>
      <c r="B8" s="184"/>
      <c r="C8" s="186">
        <f>SUMIF('Maquette L'!AD:AD,H!A8,'Maquette L'!AF:AF)</f>
        <v>8.25</v>
      </c>
      <c r="D8" s="186">
        <f>SUMIF('Maquette S'!AD:AD,H!A8,'Maquette S'!AF:AF)</f>
        <v>8.25</v>
      </c>
      <c r="E8" s="186">
        <f t="shared" si="0"/>
        <v>16.5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188" t="s">
        <v>270</v>
      </c>
      <c r="N8" s="187"/>
      <c r="O8" s="186">
        <f t="shared" si="2"/>
        <v>22.9</v>
      </c>
      <c r="P8" s="189">
        <f t="shared" si="3"/>
        <v>0.57250000000000001</v>
      </c>
    </row>
    <row r="9" spans="1:16" s="36" customFormat="1" x14ac:dyDescent="0.3">
      <c r="A9" s="185" t="s">
        <v>251</v>
      </c>
      <c r="B9" s="184"/>
      <c r="C9" s="186">
        <f>SUMIF('Maquette L'!AD:AD,H!A9,'Maquette L'!AF:AF)</f>
        <v>3</v>
      </c>
      <c r="D9" s="186">
        <f>SUMIF('Maquette S'!AD:AD,H!A9,'Maquette S'!AF:AF)</f>
        <v>16.0625</v>
      </c>
      <c r="E9" s="186">
        <f t="shared" si="0"/>
        <v>19.0625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188"/>
      <c r="N9" s="187"/>
      <c r="O9" s="186">
        <f t="shared" si="2"/>
        <v>25.462499999999999</v>
      </c>
      <c r="P9" s="189">
        <f t="shared" si="3"/>
        <v>0.63656249999999992</v>
      </c>
    </row>
    <row r="10" spans="1:16" s="36" customFormat="1" x14ac:dyDescent="0.3">
      <c r="A10" s="185" t="s">
        <v>252</v>
      </c>
      <c r="B10" s="184"/>
      <c r="C10" s="186">
        <f>SUMIF('Maquette L'!AD:AD,H!A10,'Maquette L'!AF:AF)</f>
        <v>19</v>
      </c>
      <c r="D10" s="186">
        <f>SUMIF('Maquette S'!AD:AD,H!A10,'Maquette S'!AF:AF)</f>
        <v>3</v>
      </c>
      <c r="E10" s="186">
        <f t="shared" si="0"/>
        <v>22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188" t="s">
        <v>277</v>
      </c>
      <c r="N10" s="187"/>
      <c r="O10" s="186">
        <f t="shared" si="2"/>
        <v>28.4</v>
      </c>
      <c r="P10" s="189">
        <f t="shared" si="3"/>
        <v>0.71</v>
      </c>
    </row>
    <row r="11" spans="1:16" s="36" customFormat="1" x14ac:dyDescent="0.3">
      <c r="A11" s="185" t="s">
        <v>253</v>
      </c>
      <c r="B11" s="184"/>
      <c r="C11" s="186">
        <f>SUMIF('Maquette L'!AD:AD,H!A11,'Maquette L'!AF:AF)</f>
        <v>0</v>
      </c>
      <c r="D11" s="186">
        <f>SUMIF('Maquette S'!AD:AD,H!A11,'Maquette S'!AF:AF)</f>
        <v>0</v>
      </c>
      <c r="E11" s="186">
        <f t="shared" si="0"/>
        <v>0</v>
      </c>
      <c r="F11" s="187"/>
      <c r="G11" s="188"/>
      <c r="H11" s="187"/>
      <c r="I11" s="188"/>
      <c r="J11" s="188">
        <f t="shared" si="1"/>
        <v>0</v>
      </c>
      <c r="K11" s="187"/>
      <c r="L11" s="188"/>
      <c r="M11" s="188"/>
      <c r="N11" s="187"/>
      <c r="O11" s="186">
        <f t="shared" si="2"/>
        <v>0</v>
      </c>
      <c r="P11" s="189">
        <f t="shared" si="3"/>
        <v>0</v>
      </c>
    </row>
    <row r="12" spans="1:16" s="36" customFormat="1" x14ac:dyDescent="0.3">
      <c r="A12" s="185" t="s">
        <v>261</v>
      </c>
      <c r="B12" s="184"/>
      <c r="C12" s="186">
        <f>SUMIF('Maquette L'!AD:AD,H!A12,'Maquette L'!AF:AF)</f>
        <v>0</v>
      </c>
      <c r="D12" s="186">
        <f>SUMIF('Maquette S'!AD:AD,H!A12,'Maquette S'!AF:AF)</f>
        <v>0</v>
      </c>
      <c r="E12" s="186">
        <f t="shared" si="0"/>
        <v>0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188" t="s">
        <v>274</v>
      </c>
      <c r="N12" s="187"/>
      <c r="O12" s="186">
        <f t="shared" si="2"/>
        <v>6.4</v>
      </c>
      <c r="P12" s="189">
        <f t="shared" si="3"/>
        <v>0.16</v>
      </c>
    </row>
    <row r="13" spans="1:16" s="36" customFormat="1" x14ac:dyDescent="0.3">
      <c r="A13" s="185"/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188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269</v>
      </c>
      <c r="B14" s="184"/>
      <c r="C14" s="186">
        <f>SUMIF('Maquette L'!AD:AD,H!A14,'Maquette L'!AF:AF)</f>
        <v>6</v>
      </c>
      <c r="D14" s="186">
        <f>SUMIF('Maquette S'!AD:AD,H!A14,'Maquette S'!AF:AF)</f>
        <v>4.5</v>
      </c>
      <c r="E14" s="186">
        <f t="shared" si="0"/>
        <v>10.5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188" t="s">
        <v>272</v>
      </c>
      <c r="N14" s="187"/>
      <c r="O14" s="186">
        <f t="shared" si="2"/>
        <v>14.5</v>
      </c>
      <c r="P14" s="189">
        <f t="shared" si="3"/>
        <v>0.36249999999999999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188" t="s">
        <v>273</v>
      </c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57</v>
      </c>
      <c r="N32" s="192"/>
      <c r="O32" s="193">
        <f>SUM(O4:O31)</f>
        <v>199.67500000000001</v>
      </c>
      <c r="P32" s="194">
        <f>SUM(P4:P31)</f>
        <v>4.9918749999999994</v>
      </c>
    </row>
  </sheetData>
  <sheetProtection password="E2B2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22" baseType="lpstr">
      <vt:lpstr>Maquette S</vt:lpstr>
      <vt:lpstr>BDD S</vt:lpstr>
      <vt:lpstr>1</vt:lpstr>
      <vt:lpstr>Stats S</vt:lpstr>
      <vt:lpstr>Maquette L</vt:lpstr>
      <vt:lpstr>BDD L</vt:lpstr>
      <vt:lpstr>15</vt:lpstr>
      <vt:lpstr>Stats L</vt:lpstr>
      <vt:lpstr>H</vt:lpstr>
      <vt:lpstr>GCrédits S</vt:lpstr>
      <vt:lpstr>GNotes S</vt:lpstr>
      <vt:lpstr>GCrédits L</vt:lpstr>
      <vt:lpstr>GNotes L</vt:lpstr>
      <vt:lpstr>'1'!Zone_d_impression</vt:lpstr>
      <vt:lpstr>'15'!Zone_d_impression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Manager/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Perrin</dc:creator>
  <cp:keywords/>
  <dc:description/>
  <cp:lastModifiedBy>FX506LH</cp:lastModifiedBy>
  <cp:lastPrinted>2015-03-02T13:41:03Z</cp:lastPrinted>
  <dcterms:created xsi:type="dcterms:W3CDTF">2013-09-16T05:26:21Z</dcterms:created>
  <dcterms:modified xsi:type="dcterms:W3CDTF">2023-09-02T02:21:43Z</dcterms:modified>
  <cp:category/>
</cp:coreProperties>
</file>