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Задача 1" sheetId="1" r:id="rId1"/>
    <sheet name="Задача 2.1" sheetId="3" r:id="rId2"/>
    <sheet name="Задача 2.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3" i="2"/>
  <c r="H4" i="2"/>
  <c r="H5" i="2"/>
  <c r="H6" i="2"/>
  <c r="H7" i="2"/>
  <c r="H8" i="2"/>
  <c r="H9" i="2"/>
  <c r="H10" i="2"/>
  <c r="H2" i="2"/>
  <c r="F2" i="2"/>
  <c r="G2" i="2"/>
  <c r="C11" i="2"/>
  <c r="D11" i="2"/>
  <c r="E11" i="2"/>
  <c r="C12" i="2"/>
  <c r="D12" i="2"/>
  <c r="E12" i="2"/>
  <c r="E3" i="2"/>
  <c r="E4" i="2"/>
  <c r="E5" i="2"/>
  <c r="E6" i="2"/>
  <c r="E7" i="2"/>
  <c r="E8" i="2"/>
  <c r="E9" i="2"/>
  <c r="E10" i="2"/>
  <c r="E2" i="2"/>
  <c r="B12" i="2"/>
  <c r="B11" i="2"/>
  <c r="D3" i="2"/>
  <c r="D4" i="2"/>
  <c r="D5" i="2"/>
  <c r="D6" i="2"/>
  <c r="D7" i="2"/>
  <c r="D8" i="2"/>
  <c r="D9" i="2"/>
  <c r="D10" i="2"/>
  <c r="D2" i="2"/>
  <c r="R7" i="1"/>
  <c r="S7" i="1"/>
  <c r="T7" i="1"/>
  <c r="Q7" i="1"/>
  <c r="T5" i="1"/>
  <c r="T6" i="1"/>
  <c r="T4" i="1"/>
  <c r="R5" i="1"/>
  <c r="R6" i="1"/>
  <c r="R4" i="1"/>
  <c r="P6" i="1"/>
  <c r="P5" i="1"/>
  <c r="P4" i="1"/>
  <c r="S5" i="1"/>
  <c r="U5" i="1" s="1"/>
  <c r="S6" i="1"/>
  <c r="U6" i="1" s="1"/>
  <c r="Q5" i="1"/>
  <c r="Q6" i="1"/>
  <c r="S4" i="1"/>
  <c r="U4" i="1" s="1"/>
  <c r="Q4" i="1"/>
  <c r="J8" i="1"/>
  <c r="N4" i="1" s="1"/>
  <c r="J3" i="1"/>
  <c r="I3" i="1"/>
  <c r="K3" i="1" l="1"/>
  <c r="K8" i="1" s="1"/>
  <c r="J9" i="1" l="1"/>
  <c r="O4" i="1"/>
  <c r="K9" i="1" l="1"/>
  <c r="N5" i="1"/>
  <c r="J10" i="1" l="1"/>
  <c r="O5" i="1"/>
  <c r="K10" i="1" l="1"/>
  <c r="O6" i="1" s="1"/>
  <c r="N6" i="1"/>
</calcChain>
</file>

<file path=xl/sharedStrings.xml><?xml version="1.0" encoding="utf-8"?>
<sst xmlns="http://schemas.openxmlformats.org/spreadsheetml/2006/main" count="60" uniqueCount="52">
  <si>
    <t>Исходные данные</t>
  </si>
  <si>
    <t>Отсортированные данные</t>
  </si>
  <si>
    <t>№ предприятия</t>
  </si>
  <si>
    <t>Объём продукции, млн. руб.</t>
  </si>
  <si>
    <t>Объём заработной платы, млн. руб.</t>
  </si>
  <si>
    <t>xmax</t>
  </si>
  <si>
    <t>xmin</t>
  </si>
  <si>
    <t>h</t>
  </si>
  <si>
    <t>№ группы</t>
  </si>
  <si>
    <t>№ интервала</t>
  </si>
  <si>
    <t>Нижняя граница</t>
  </si>
  <si>
    <t>Верхнаяя граница</t>
  </si>
  <si>
    <t>Интервалы</t>
  </si>
  <si>
    <t>Значение интервала</t>
  </si>
  <si>
    <t>Объем продукции</t>
  </si>
  <si>
    <t>Фонд заработной платы</t>
  </si>
  <si>
    <t>Размер ЗП на 1 млн руб. объема продукции</t>
  </si>
  <si>
    <t>min</t>
  </si>
  <si>
    <t>max</t>
  </si>
  <si>
    <t>&lt;=205,4</t>
  </si>
  <si>
    <t>&lt;=304,3</t>
  </si>
  <si>
    <t>&lt;=403,2</t>
  </si>
  <si>
    <t>&gt;=205,4</t>
  </si>
  <si>
    <t>&gt;=304,3</t>
  </si>
  <si>
    <t>&gt;=403,2</t>
  </si>
  <si>
    <t>Кол-во предприятий</t>
  </si>
  <si>
    <t>Общее</t>
  </si>
  <si>
    <t>Среднее</t>
  </si>
  <si>
    <t>Интервальное разбиение</t>
  </si>
  <si>
    <t>Анализ интервальных групп</t>
  </si>
  <si>
    <t>Всего:</t>
  </si>
  <si>
    <t>Вывод:</t>
  </si>
  <si>
    <t>Имеется прямая зависимость между объемом выработанной продукции и фондом заработной платы.</t>
  </si>
  <si>
    <t>t</t>
  </si>
  <si>
    <t>Yt</t>
  </si>
  <si>
    <t>Yt-1</t>
  </si>
  <si>
    <t>Yt - Y1(ср)</t>
  </si>
  <si>
    <t>Y(t-1) - Y2(ср)</t>
  </si>
  <si>
    <t>Произведения</t>
  </si>
  <si>
    <t>Yt - Y1(ср)^2</t>
  </si>
  <si>
    <t>(Y(t-1) - Y2(ср))^2</t>
  </si>
  <si>
    <t>Сумма</t>
  </si>
  <si>
    <t>Y1(ср)</t>
  </si>
  <si>
    <t>Y2(ср)</t>
  </si>
  <si>
    <t>r =</t>
  </si>
  <si>
    <t>№ п/п</t>
  </si>
  <si>
    <t>y</t>
  </si>
  <si>
    <t>t^2</t>
  </si>
  <si>
    <t>yt</t>
  </si>
  <si>
    <t>Cумма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</si>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</sst>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 applyAlignment="1">
      <alignment horizontal="center" vertical="center"/>
    </xf>
    <xf numFmtId="0" fontId="2" fillId="0" borderId="14" xfId="0" applyFont="1" applyBorder="1" applyAlignment="1">
      <alignment vertical="center" wrapText="1"/>
    </xf>
    <xf numFmtId="0" fontId="0" fillId="0" borderId="0" xfId="0" applyBorder="1"/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1" fillId="2" borderId="6" xfId="0" applyFont="1" applyFill="1" applyBorder="1" applyAlignment="1">
      <alignment vertical="center" wrapText="1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0" fillId="3" borderId="22" xfId="0" applyFill="1" applyBorder="1"/>
    <xf numFmtId="0" fontId="0" fillId="3" borderId="23" xfId="0" applyFill="1" applyBorder="1"/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0" borderId="27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3" borderId="28" xfId="0" applyFill="1" applyBorder="1"/>
    <xf numFmtId="0" fontId="0" fillId="3" borderId="12" xfId="0" applyFill="1" applyBorder="1"/>
    <xf numFmtId="0" fontId="0" fillId="3" borderId="29" xfId="0" applyFill="1" applyBorder="1"/>
    <xf numFmtId="0" fontId="0" fillId="2" borderId="16" xfId="0" applyFill="1" applyBorder="1" applyAlignment="1">
      <alignment horizontal="center" vertical="center"/>
    </xf>
    <xf numFmtId="0" fontId="0" fillId="3" borderId="17" xfId="0" applyFill="1" applyBorder="1"/>
    <xf numFmtId="0" fontId="0" fillId="3" borderId="18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15" xfId="0" applyFill="1" applyBorder="1"/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4" borderId="6" xfId="0" applyFill="1" applyBorder="1"/>
    <xf numFmtId="0" fontId="0" fillId="4" borderId="13" xfId="0" applyFill="1" applyBorder="1"/>
    <xf numFmtId="0" fontId="0" fillId="3" borderId="1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Yt </a:t>
            </a:r>
            <a:r>
              <a:rPr lang="ru-RU" baseline="0"/>
              <a:t>от </a:t>
            </a:r>
            <a:r>
              <a:rPr lang="en-US" baseline="0"/>
              <a:t>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Yt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'Задача 2.1'!$B$2:$B$10</c:f>
              <c:numCache>
                <c:formatCode>General</c:formatCode>
                <c:ptCount val="9"/>
                <c:pt idx="0">
                  <c:v>246</c:v>
                </c:pt>
                <c:pt idx="1">
                  <c:v>229</c:v>
                </c:pt>
                <c:pt idx="2">
                  <c:v>152</c:v>
                </c:pt>
                <c:pt idx="3">
                  <c:v>155</c:v>
                </c:pt>
                <c:pt idx="4">
                  <c:v>190</c:v>
                </c:pt>
                <c:pt idx="5">
                  <c:v>160</c:v>
                </c:pt>
                <c:pt idx="6">
                  <c:v>107</c:v>
                </c:pt>
                <c:pt idx="7">
                  <c:v>155</c:v>
                </c:pt>
                <c:pt idx="8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A-42B6-8844-8D66D7EEF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634944"/>
        <c:axId val="574638688"/>
      </c:lineChart>
      <c:catAx>
        <c:axId val="57463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638688"/>
        <c:crosses val="autoZero"/>
        <c:auto val="1"/>
        <c:lblAlgn val="ctr"/>
        <c:lblOffset val="100"/>
        <c:noMultiLvlLbl val="0"/>
      </c:catAx>
      <c:valAx>
        <c:axId val="5746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6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0</xdr:row>
      <xdr:rowOff>152400</xdr:rowOff>
    </xdr:from>
    <xdr:to>
      <xdr:col>16</xdr:col>
      <xdr:colOff>76200</xdr:colOff>
      <xdr:row>14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topLeftCell="F1" workbookViewId="0">
      <selection activeCell="Q17" sqref="Q17"/>
    </sheetView>
  </sheetViews>
  <sheetFormatPr defaultRowHeight="15" x14ac:dyDescent="0.25"/>
  <cols>
    <col min="1" max="1" width="15.42578125" customWidth="1"/>
    <col min="2" max="2" width="18.7109375" customWidth="1"/>
    <col min="3" max="3" width="17.85546875" customWidth="1"/>
    <col min="5" max="5" width="15.42578125" customWidth="1"/>
    <col min="6" max="6" width="21.85546875" customWidth="1"/>
    <col min="7" max="7" width="17.7109375" customWidth="1"/>
    <col min="9" max="9" width="12.85546875" customWidth="1"/>
    <col min="10" max="10" width="15.85546875" bestFit="1" customWidth="1"/>
    <col min="11" max="11" width="17.5703125" bestFit="1" customWidth="1"/>
    <col min="13" max="13" width="10.42578125" customWidth="1"/>
    <col min="15" max="15" width="11" bestFit="1" customWidth="1"/>
    <col min="16" max="17" width="14" customWidth="1"/>
    <col min="18" max="19" width="11.5703125" customWidth="1"/>
    <col min="20" max="20" width="12.5703125" customWidth="1"/>
    <col min="21" max="21" width="16.28515625" customWidth="1"/>
  </cols>
  <sheetData>
    <row r="1" spans="1:21" ht="15.75" thickBot="1" x14ac:dyDescent="0.3">
      <c r="A1" s="32" t="s">
        <v>0</v>
      </c>
      <c r="B1" s="33"/>
      <c r="C1" s="34"/>
      <c r="D1" s="2"/>
      <c r="E1" s="44" t="s">
        <v>1</v>
      </c>
      <c r="F1" s="45"/>
      <c r="G1" s="46"/>
      <c r="I1" s="12" t="s">
        <v>28</v>
      </c>
      <c r="J1" s="13"/>
      <c r="K1" s="14"/>
      <c r="M1" s="12" t="s">
        <v>29</v>
      </c>
      <c r="N1" s="13"/>
      <c r="O1" s="13"/>
      <c r="P1" s="13"/>
      <c r="Q1" s="13"/>
      <c r="R1" s="13"/>
      <c r="S1" s="13"/>
      <c r="T1" s="13"/>
      <c r="U1" s="14"/>
    </row>
    <row r="2" spans="1:21" ht="51.75" customHeight="1" thickBot="1" x14ac:dyDescent="0.3">
      <c r="A2" s="36" t="s">
        <v>2</v>
      </c>
      <c r="B2" s="37" t="s">
        <v>3</v>
      </c>
      <c r="C2" s="38" t="s">
        <v>4</v>
      </c>
      <c r="D2" s="31"/>
      <c r="E2" s="15" t="s">
        <v>2</v>
      </c>
      <c r="F2" s="4" t="s">
        <v>3</v>
      </c>
      <c r="G2" s="16" t="s">
        <v>4</v>
      </c>
      <c r="I2" s="15" t="s">
        <v>5</v>
      </c>
      <c r="J2" s="4" t="s">
        <v>6</v>
      </c>
      <c r="K2" s="16" t="s">
        <v>7</v>
      </c>
      <c r="M2" s="20" t="s">
        <v>8</v>
      </c>
      <c r="N2" s="5" t="s">
        <v>13</v>
      </c>
      <c r="O2" s="5"/>
      <c r="P2" s="5" t="s">
        <v>25</v>
      </c>
      <c r="Q2" s="5" t="s">
        <v>14</v>
      </c>
      <c r="R2" s="5"/>
      <c r="S2" s="5" t="s">
        <v>15</v>
      </c>
      <c r="T2" s="5"/>
      <c r="U2" s="21" t="s">
        <v>16</v>
      </c>
    </row>
    <row r="3" spans="1:21" ht="15.75" thickBot="1" x14ac:dyDescent="0.3">
      <c r="A3" s="39">
        <v>1</v>
      </c>
      <c r="B3" s="35">
        <v>124.8</v>
      </c>
      <c r="C3" s="40">
        <v>19.8</v>
      </c>
      <c r="D3" s="31"/>
      <c r="E3" s="39">
        <v>1</v>
      </c>
      <c r="F3" s="35">
        <v>106.5</v>
      </c>
      <c r="G3" s="40">
        <v>17.2</v>
      </c>
      <c r="I3" s="17">
        <f>MIN(F3:F18)</f>
        <v>106.5</v>
      </c>
      <c r="J3" s="18">
        <f>MAX(F3:F18)</f>
        <v>403.2</v>
      </c>
      <c r="K3" s="19">
        <f>(J3-I3)/3</f>
        <v>98.899999999999991</v>
      </c>
      <c r="M3" s="20"/>
      <c r="N3" s="6" t="s">
        <v>17</v>
      </c>
      <c r="O3" s="6" t="s">
        <v>18</v>
      </c>
      <c r="P3" s="5"/>
      <c r="Q3" s="4" t="s">
        <v>26</v>
      </c>
      <c r="R3" s="7" t="s">
        <v>27</v>
      </c>
      <c r="S3" s="4" t="s">
        <v>26</v>
      </c>
      <c r="T3" s="7" t="s">
        <v>27</v>
      </c>
      <c r="U3" s="21"/>
    </row>
    <row r="4" spans="1:21" ht="15.75" thickBot="1" x14ac:dyDescent="0.3">
      <c r="A4" s="39">
        <v>2</v>
      </c>
      <c r="B4" s="35">
        <v>256</v>
      </c>
      <c r="C4" s="40">
        <v>38.4</v>
      </c>
      <c r="D4" s="31"/>
      <c r="E4" s="39">
        <v>2</v>
      </c>
      <c r="F4" s="35">
        <v>110</v>
      </c>
      <c r="G4" s="40">
        <v>17.7</v>
      </c>
      <c r="I4" s="1"/>
      <c r="J4" s="1"/>
      <c r="K4" s="1"/>
      <c r="M4" s="22">
        <v>1</v>
      </c>
      <c r="N4" s="9">
        <f>J8</f>
        <v>106.5</v>
      </c>
      <c r="O4" s="9">
        <f>K8</f>
        <v>205.39999999999998</v>
      </c>
      <c r="P4" s="9">
        <f>COUNTIF(F3:F18,I13)</f>
        <v>10</v>
      </c>
      <c r="Q4" s="9">
        <f>SUMIFS(F$3:F$18,F$3:F$18,I13)</f>
        <v>1463</v>
      </c>
      <c r="R4" s="9">
        <f>Q4/P4</f>
        <v>146.30000000000001</v>
      </c>
      <c r="S4" s="9">
        <f>SUMIFS(G$3:G$18,$F$3:$F$18,$I13)</f>
        <v>239.79999999999998</v>
      </c>
      <c r="T4" s="9">
        <f>S4/P4</f>
        <v>23.979999999999997</v>
      </c>
      <c r="U4" s="23">
        <f>S4/Q4</f>
        <v>0.16390977443609023</v>
      </c>
    </row>
    <row r="5" spans="1:21" ht="15.75" thickBot="1" x14ac:dyDescent="0.3">
      <c r="A5" s="39">
        <v>3</v>
      </c>
      <c r="B5" s="35">
        <v>190.7</v>
      </c>
      <c r="C5" s="40">
        <v>31.3</v>
      </c>
      <c r="D5" s="31"/>
      <c r="E5" s="39">
        <v>3</v>
      </c>
      <c r="F5" s="35">
        <v>115</v>
      </c>
      <c r="G5" s="40">
        <v>19.600000000000001</v>
      </c>
      <c r="M5" s="22">
        <v>2</v>
      </c>
      <c r="N5" s="9">
        <f t="shared" ref="N5" si="0">J9</f>
        <v>205.39999999999998</v>
      </c>
      <c r="O5" s="9">
        <f>K9</f>
        <v>304.29999999999995</v>
      </c>
      <c r="P5" s="9">
        <f>COUNTIFS(F3:F18,J13,F3:F18,I14)</f>
        <v>3</v>
      </c>
      <c r="Q5" s="9">
        <f>SUMIFS(F$3:F$18,$F3:$F18,$I14,$F$3:F$18,$J13)</f>
        <v>720.5</v>
      </c>
      <c r="R5" s="9">
        <f t="shared" ref="R5:R6" si="1">Q5/P5</f>
        <v>240.16666666666666</v>
      </c>
      <c r="S5" s="9">
        <f>SUMIFS(G$3:G$18,$F$3:$F$18,$I14,F3:F18,J13)</f>
        <v>111.5</v>
      </c>
      <c r="T5" s="9">
        <f t="shared" ref="T5:T6" si="2">S5/P5</f>
        <v>37.166666666666664</v>
      </c>
      <c r="U5" s="23">
        <f>S5/Q5</f>
        <v>0.15475364330326163</v>
      </c>
    </row>
    <row r="6" spans="1:21" ht="15.75" thickBot="1" x14ac:dyDescent="0.3">
      <c r="A6" s="39">
        <v>4</v>
      </c>
      <c r="B6" s="35">
        <v>185</v>
      </c>
      <c r="C6" s="40">
        <v>31.4</v>
      </c>
      <c r="D6" s="31"/>
      <c r="E6" s="39">
        <v>4</v>
      </c>
      <c r="F6" s="35">
        <v>124.8</v>
      </c>
      <c r="G6" s="40">
        <v>19.8</v>
      </c>
      <c r="I6" s="24" t="s">
        <v>12</v>
      </c>
      <c r="J6" s="25"/>
      <c r="K6" s="26"/>
      <c r="M6" s="47">
        <v>3</v>
      </c>
      <c r="N6" s="48">
        <f t="shared" ref="N6" si="3">J10</f>
        <v>304.29999999999995</v>
      </c>
      <c r="O6" s="48">
        <f>K10</f>
        <v>403.19999999999993</v>
      </c>
      <c r="P6" s="48">
        <f>COUNTIFS(F3:F18,J14,F3:F18,I15)</f>
        <v>3</v>
      </c>
      <c r="Q6" s="48">
        <f>SUMIFS(F$3:F$18,F$3:F$18,I15,$F$3:F$18,$J14)</f>
        <v>1123.4000000000001</v>
      </c>
      <c r="R6" s="48">
        <f t="shared" si="1"/>
        <v>374.4666666666667</v>
      </c>
      <c r="S6" s="48">
        <f>SUMIFS(G$3:G$18,$F$3:$F$18,$I15,F3:F18,J14)</f>
        <v>157.9</v>
      </c>
      <c r="T6" s="48">
        <f t="shared" si="2"/>
        <v>52.633333333333333</v>
      </c>
      <c r="U6" s="49">
        <f>S6/Q6</f>
        <v>0.14055545664945701</v>
      </c>
    </row>
    <row r="7" spans="1:21" ht="15.75" thickBot="1" x14ac:dyDescent="0.3">
      <c r="A7" s="39">
        <v>5</v>
      </c>
      <c r="B7" s="35">
        <v>403.2</v>
      </c>
      <c r="C7" s="40">
        <v>56.4</v>
      </c>
      <c r="D7" s="31"/>
      <c r="E7" s="39">
        <v>5</v>
      </c>
      <c r="F7" s="35">
        <v>135.4</v>
      </c>
      <c r="G7" s="40">
        <v>21.9</v>
      </c>
      <c r="I7" s="27" t="s">
        <v>9</v>
      </c>
      <c r="J7" s="8" t="s">
        <v>10</v>
      </c>
      <c r="K7" s="28" t="s">
        <v>11</v>
      </c>
      <c r="M7" s="50" t="s">
        <v>30</v>
      </c>
      <c r="N7" s="51"/>
      <c r="O7" s="51"/>
      <c r="P7" s="51"/>
      <c r="Q7" s="51">
        <f>SUM(Q4:Q6)</f>
        <v>3306.9</v>
      </c>
      <c r="R7" s="51">
        <f t="shared" ref="R7:T7" si="4">SUM(R4:R6)</f>
        <v>760.93333333333339</v>
      </c>
      <c r="S7" s="51">
        <f t="shared" si="4"/>
        <v>509.19999999999993</v>
      </c>
      <c r="T7" s="51">
        <f t="shared" si="4"/>
        <v>113.78</v>
      </c>
      <c r="U7" s="52"/>
    </row>
    <row r="8" spans="1:21" ht="15.75" thickBot="1" x14ac:dyDescent="0.3">
      <c r="A8" s="39">
        <v>6</v>
      </c>
      <c r="B8" s="35">
        <v>115</v>
      </c>
      <c r="C8" s="40">
        <v>19.600000000000001</v>
      </c>
      <c r="D8" s="31"/>
      <c r="E8" s="39">
        <v>6</v>
      </c>
      <c r="F8" s="35">
        <v>140.80000000000001</v>
      </c>
      <c r="G8" s="40">
        <v>23.2</v>
      </c>
      <c r="I8" s="29">
        <v>1</v>
      </c>
      <c r="J8" s="10">
        <f>F3</f>
        <v>106.5</v>
      </c>
      <c r="K8" s="30">
        <f>J8+K$3</f>
        <v>205.39999999999998</v>
      </c>
    </row>
    <row r="9" spans="1:21" ht="15.75" thickBot="1" x14ac:dyDescent="0.3">
      <c r="A9" s="39">
        <v>7</v>
      </c>
      <c r="B9" s="35">
        <v>106.5</v>
      </c>
      <c r="C9" s="40">
        <v>17.2</v>
      </c>
      <c r="D9" s="31"/>
      <c r="E9" s="39">
        <v>7</v>
      </c>
      <c r="F9" s="35">
        <v>167.3</v>
      </c>
      <c r="G9" s="40">
        <v>27</v>
      </c>
      <c r="I9" s="29">
        <v>2</v>
      </c>
      <c r="J9" s="10">
        <f>K8</f>
        <v>205.39999999999998</v>
      </c>
      <c r="K9" s="30">
        <f t="shared" ref="K9:K10" si="5">J9+K$3</f>
        <v>304.29999999999995</v>
      </c>
    </row>
    <row r="10" spans="1:21" ht="15.75" thickBot="1" x14ac:dyDescent="0.3">
      <c r="A10" s="39">
        <v>8</v>
      </c>
      <c r="B10" s="35">
        <v>350</v>
      </c>
      <c r="C10" s="40">
        <v>49.7</v>
      </c>
      <c r="D10" s="31"/>
      <c r="E10" s="39">
        <v>8</v>
      </c>
      <c r="F10" s="35">
        <v>185</v>
      </c>
      <c r="G10" s="40">
        <v>31.4</v>
      </c>
      <c r="I10" s="17">
        <v>3</v>
      </c>
      <c r="J10" s="18">
        <f>K9</f>
        <v>304.29999999999995</v>
      </c>
      <c r="K10" s="19">
        <f t="shared" si="5"/>
        <v>403.19999999999993</v>
      </c>
    </row>
    <row r="11" spans="1:21" ht="15.75" thickBot="1" x14ac:dyDescent="0.3">
      <c r="A11" s="39">
        <v>9</v>
      </c>
      <c r="B11" s="35">
        <v>110</v>
      </c>
      <c r="C11" s="40">
        <v>17.7</v>
      </c>
      <c r="D11" s="31"/>
      <c r="E11" s="39">
        <v>9</v>
      </c>
      <c r="F11" s="35">
        <v>187.5</v>
      </c>
      <c r="G11" s="40">
        <v>30.7</v>
      </c>
    </row>
    <row r="12" spans="1:21" ht="15.75" thickBot="1" x14ac:dyDescent="0.3">
      <c r="A12" s="39">
        <v>10</v>
      </c>
      <c r="B12" s="35">
        <v>256.3</v>
      </c>
      <c r="C12" s="40">
        <v>40.9</v>
      </c>
      <c r="D12" s="31"/>
      <c r="E12" s="39">
        <v>10</v>
      </c>
      <c r="F12" s="35">
        <v>190.7</v>
      </c>
      <c r="G12" s="40">
        <v>31.3</v>
      </c>
    </row>
    <row r="13" spans="1:21" ht="15.75" thickBot="1" x14ac:dyDescent="0.3">
      <c r="A13" s="39">
        <v>11</v>
      </c>
      <c r="B13" s="35">
        <v>187.5</v>
      </c>
      <c r="C13" s="40">
        <v>30.7</v>
      </c>
      <c r="D13" s="31"/>
      <c r="E13" s="39">
        <v>11</v>
      </c>
      <c r="F13" s="35">
        <v>208.2</v>
      </c>
      <c r="G13" s="40">
        <v>32.200000000000003</v>
      </c>
      <c r="I13" t="s">
        <v>19</v>
      </c>
      <c r="J13" t="s">
        <v>22</v>
      </c>
    </row>
    <row r="14" spans="1:21" ht="15.75" thickBot="1" x14ac:dyDescent="0.3">
      <c r="A14" s="39">
        <v>12</v>
      </c>
      <c r="B14" s="35">
        <v>140.80000000000001</v>
      </c>
      <c r="C14" s="40">
        <v>23.2</v>
      </c>
      <c r="D14" s="31"/>
      <c r="E14" s="39">
        <v>12</v>
      </c>
      <c r="F14" s="35">
        <v>256</v>
      </c>
      <c r="G14" s="40">
        <v>38.4</v>
      </c>
      <c r="I14" t="s">
        <v>20</v>
      </c>
      <c r="J14" t="s">
        <v>23</v>
      </c>
    </row>
    <row r="15" spans="1:21" ht="15.75" thickBot="1" x14ac:dyDescent="0.3">
      <c r="A15" s="39">
        <v>13</v>
      </c>
      <c r="B15" s="35">
        <v>167.3</v>
      </c>
      <c r="C15" s="40">
        <v>27</v>
      </c>
      <c r="D15" s="31"/>
      <c r="E15" s="39">
        <v>13</v>
      </c>
      <c r="F15" s="35">
        <v>256.3</v>
      </c>
      <c r="G15" s="40">
        <v>40.9</v>
      </c>
      <c r="I15" t="s">
        <v>21</v>
      </c>
      <c r="J15" t="s">
        <v>24</v>
      </c>
    </row>
    <row r="16" spans="1:21" ht="15.75" thickBot="1" x14ac:dyDescent="0.3">
      <c r="A16" s="39">
        <v>14</v>
      </c>
      <c r="B16" s="35">
        <v>208.2</v>
      </c>
      <c r="C16" s="40">
        <v>32.200000000000003</v>
      </c>
      <c r="D16" s="31"/>
      <c r="E16" s="39">
        <v>14</v>
      </c>
      <c r="F16" s="35">
        <v>350</v>
      </c>
      <c r="G16" s="40">
        <v>49.7</v>
      </c>
    </row>
    <row r="17" spans="1:21" ht="15.75" thickBot="1" x14ac:dyDescent="0.3">
      <c r="A17" s="39">
        <v>15</v>
      </c>
      <c r="B17" s="35">
        <v>135.4</v>
      </c>
      <c r="C17" s="40">
        <v>21.9</v>
      </c>
      <c r="D17" s="31"/>
      <c r="E17" s="39">
        <v>15</v>
      </c>
      <c r="F17" s="35">
        <v>370.2</v>
      </c>
      <c r="G17" s="40">
        <v>51.8</v>
      </c>
    </row>
    <row r="18" spans="1:21" ht="15.75" thickBot="1" x14ac:dyDescent="0.3">
      <c r="A18" s="41">
        <v>16</v>
      </c>
      <c r="B18" s="42">
        <v>370.2</v>
      </c>
      <c r="C18" s="43">
        <v>51.8</v>
      </c>
      <c r="D18" s="31"/>
      <c r="E18" s="41">
        <v>16</v>
      </c>
      <c r="F18" s="42">
        <v>403.2</v>
      </c>
      <c r="G18" s="43">
        <v>56.4</v>
      </c>
    </row>
    <row r="19" spans="1:21" ht="15.75" thickBot="1" x14ac:dyDescent="0.3">
      <c r="D19" s="2"/>
      <c r="E19" s="3"/>
    </row>
    <row r="20" spans="1:21" ht="15.75" thickBot="1" x14ac:dyDescent="0.3">
      <c r="L20" s="55" t="s">
        <v>31</v>
      </c>
      <c r="M20" s="53" t="s">
        <v>32</v>
      </c>
      <c r="N20" s="53"/>
      <c r="O20" s="53"/>
      <c r="P20" s="53"/>
      <c r="Q20" s="53"/>
      <c r="R20" s="53"/>
      <c r="S20" s="53"/>
      <c r="T20" s="53"/>
      <c r="U20" s="54"/>
    </row>
  </sheetData>
  <mergeCells count="11">
    <mergeCell ref="U2:U3"/>
    <mergeCell ref="P2:P3"/>
    <mergeCell ref="Q2:R2"/>
    <mergeCell ref="S2:T2"/>
    <mergeCell ref="A1:C1"/>
    <mergeCell ref="E1:G1"/>
    <mergeCell ref="I6:K6"/>
    <mergeCell ref="N2:O2"/>
    <mergeCell ref="M2:M3"/>
    <mergeCell ref="I1:K1"/>
    <mergeCell ref="M1:U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2" sqref="A2:A10"/>
    </sheetView>
  </sheetViews>
  <sheetFormatPr defaultRowHeight="15" x14ac:dyDescent="0.25"/>
  <cols>
    <col min="1" max="1" width="6.85546875" bestFit="1" customWidth="1"/>
    <col min="2" max="2" width="11.28515625" customWidth="1"/>
    <col min="3" max="3" width="9.85546875" customWidth="1"/>
    <col min="4" max="4" width="10" bestFit="1" customWidth="1"/>
    <col min="5" max="5" width="12.7109375" bestFit="1" customWidth="1"/>
    <col min="6" max="6" width="13.42578125" bestFit="1" customWidth="1"/>
    <col min="7" max="7" width="11.7109375" bestFit="1" customWidth="1"/>
    <col min="8" max="8" width="15.7109375" bestFit="1" customWidth="1"/>
  </cols>
  <sheetData>
    <row r="1" spans="1:8" ht="15.75" thickBot="1" x14ac:dyDescent="0.3">
      <c r="A1" s="59" t="s">
        <v>33</v>
      </c>
      <c r="B1" s="60" t="s">
        <v>34</v>
      </c>
      <c r="C1" s="60" t="s">
        <v>35</v>
      </c>
      <c r="D1" s="60" t="s">
        <v>36</v>
      </c>
      <c r="E1" s="60" t="s">
        <v>37</v>
      </c>
      <c r="F1" s="60" t="s">
        <v>38</v>
      </c>
      <c r="G1" s="60" t="s">
        <v>39</v>
      </c>
      <c r="H1" s="60" t="s">
        <v>40</v>
      </c>
    </row>
    <row r="2" spans="1:8" ht="15.75" thickBot="1" x14ac:dyDescent="0.3">
      <c r="A2" s="63">
        <v>1</v>
      </c>
      <c r="B2" s="11">
        <v>246</v>
      </c>
      <c r="C2" s="11"/>
      <c r="D2" s="11"/>
      <c r="E2" s="11"/>
      <c r="F2" s="11"/>
      <c r="G2" s="11"/>
      <c r="H2" s="11"/>
    </row>
    <row r="3" spans="1:8" ht="15.75" thickBot="1" x14ac:dyDescent="0.3">
      <c r="A3" s="63">
        <v>2</v>
      </c>
      <c r="B3" s="11">
        <v>229</v>
      </c>
      <c r="C3" s="11">
        <v>246</v>
      </c>
      <c r="D3" s="11">
        <v>65.5</v>
      </c>
      <c r="E3" s="11">
        <v>71.75</v>
      </c>
      <c r="F3" s="11">
        <v>4699.625</v>
      </c>
      <c r="G3" s="11">
        <v>4290.25</v>
      </c>
      <c r="H3" s="11">
        <v>5148.0625</v>
      </c>
    </row>
    <row r="4" spans="1:8" ht="15.75" thickBot="1" x14ac:dyDescent="0.3">
      <c r="A4" s="63">
        <v>3</v>
      </c>
      <c r="B4" s="11">
        <v>152</v>
      </c>
      <c r="C4" s="11">
        <v>229</v>
      </c>
      <c r="D4" s="11">
        <v>-11.5</v>
      </c>
      <c r="E4" s="11">
        <v>54.75</v>
      </c>
      <c r="F4" s="11">
        <v>-629.625</v>
      </c>
      <c r="G4" s="11">
        <v>132.25</v>
      </c>
      <c r="H4" s="11">
        <v>2997.5625</v>
      </c>
    </row>
    <row r="5" spans="1:8" ht="15.75" thickBot="1" x14ac:dyDescent="0.3">
      <c r="A5" s="63">
        <v>4</v>
      </c>
      <c r="B5" s="11">
        <v>155</v>
      </c>
      <c r="C5" s="11">
        <v>152</v>
      </c>
      <c r="D5" s="11">
        <v>-8.5</v>
      </c>
      <c r="E5" s="11">
        <v>-22.25</v>
      </c>
      <c r="F5" s="11">
        <v>189.125</v>
      </c>
      <c r="G5" s="11">
        <v>72.25</v>
      </c>
      <c r="H5" s="11">
        <v>495.0625</v>
      </c>
    </row>
    <row r="6" spans="1:8" ht="15.75" thickBot="1" x14ac:dyDescent="0.3">
      <c r="A6" s="63">
        <v>5</v>
      </c>
      <c r="B6" s="11">
        <v>190</v>
      </c>
      <c r="C6" s="11">
        <v>155</v>
      </c>
      <c r="D6" s="11">
        <v>26.5</v>
      </c>
      <c r="E6" s="11">
        <v>-19.25</v>
      </c>
      <c r="F6" s="11">
        <v>-510.125</v>
      </c>
      <c r="G6" s="11">
        <v>702.25</v>
      </c>
      <c r="H6" s="11">
        <v>370.5625</v>
      </c>
    </row>
    <row r="7" spans="1:8" ht="15.75" thickBot="1" x14ac:dyDescent="0.3">
      <c r="A7" s="63">
        <v>6</v>
      </c>
      <c r="B7" s="11">
        <v>160</v>
      </c>
      <c r="C7" s="11">
        <v>190</v>
      </c>
      <c r="D7" s="11">
        <v>-3.5</v>
      </c>
      <c r="E7" s="11">
        <v>15.75</v>
      </c>
      <c r="F7" s="11">
        <v>-55.125</v>
      </c>
      <c r="G7" s="11">
        <v>12.25</v>
      </c>
      <c r="H7" s="11">
        <v>248.0625</v>
      </c>
    </row>
    <row r="8" spans="1:8" ht="15.75" thickBot="1" x14ac:dyDescent="0.3">
      <c r="A8" s="63">
        <v>7</v>
      </c>
      <c r="B8" s="11">
        <v>107</v>
      </c>
      <c r="C8" s="11">
        <v>160</v>
      </c>
      <c r="D8" s="11">
        <v>-56.5</v>
      </c>
      <c r="E8" s="11">
        <v>-14.25</v>
      </c>
      <c r="F8" s="11">
        <v>805.125</v>
      </c>
      <c r="G8" s="11">
        <v>3192.25</v>
      </c>
      <c r="H8" s="11">
        <v>203.0625</v>
      </c>
    </row>
    <row r="9" spans="1:8" ht="15.75" thickBot="1" x14ac:dyDescent="0.3">
      <c r="A9" s="63">
        <v>8</v>
      </c>
      <c r="B9" s="11">
        <v>155</v>
      </c>
      <c r="C9" s="11">
        <v>107</v>
      </c>
      <c r="D9" s="11">
        <v>-8.5</v>
      </c>
      <c r="E9" s="11">
        <v>-67.25</v>
      </c>
      <c r="F9" s="11">
        <v>571.625</v>
      </c>
      <c r="G9" s="11">
        <v>72.25</v>
      </c>
      <c r="H9" s="11">
        <v>4522.5625</v>
      </c>
    </row>
    <row r="10" spans="1:8" ht="15.75" thickBot="1" x14ac:dyDescent="0.3">
      <c r="A10" s="63">
        <v>9</v>
      </c>
      <c r="B10" s="11">
        <v>160</v>
      </c>
      <c r="C10" s="11">
        <v>155</v>
      </c>
      <c r="D10" s="11">
        <v>-3.5</v>
      </c>
      <c r="E10" s="11">
        <v>-19.25</v>
      </c>
      <c r="F10" s="11">
        <v>67.375</v>
      </c>
      <c r="G10" s="11">
        <v>12.25</v>
      </c>
      <c r="H10" s="11">
        <v>370.5625</v>
      </c>
    </row>
    <row r="11" spans="1:8" ht="15.75" thickBot="1" x14ac:dyDescent="0.3">
      <c r="A11" s="61" t="s">
        <v>41</v>
      </c>
      <c r="B11" s="11">
        <v>1554</v>
      </c>
      <c r="C11" s="56"/>
      <c r="D11" s="56"/>
      <c r="E11" s="57"/>
      <c r="F11" s="11">
        <v>5138</v>
      </c>
      <c r="G11" s="11">
        <v>8486</v>
      </c>
      <c r="H11" s="11">
        <v>14355.5</v>
      </c>
    </row>
    <row r="12" spans="1:8" ht="15.75" thickBot="1" x14ac:dyDescent="0.3">
      <c r="A12" s="56"/>
      <c r="B12" s="56"/>
      <c r="C12" s="56"/>
      <c r="D12" s="56"/>
      <c r="E12" s="56"/>
      <c r="F12" s="56"/>
      <c r="G12" s="56"/>
      <c r="H12" s="56"/>
    </row>
    <row r="13" spans="1:8" ht="15.75" thickBot="1" x14ac:dyDescent="0.3">
      <c r="A13" s="58"/>
      <c r="B13" s="58"/>
      <c r="C13" s="56"/>
      <c r="D13" s="56"/>
      <c r="E13" s="56"/>
      <c r="F13" s="56"/>
      <c r="G13" s="56"/>
      <c r="H13" s="56"/>
    </row>
    <row r="14" spans="1:8" ht="15.75" thickBot="1" x14ac:dyDescent="0.3">
      <c r="A14" s="61" t="s">
        <v>42</v>
      </c>
      <c r="B14" s="11">
        <v>163.5</v>
      </c>
      <c r="C14" s="56"/>
      <c r="D14" s="56"/>
      <c r="E14" s="56"/>
      <c r="F14" s="58"/>
      <c r="G14" s="58"/>
      <c r="H14" s="56"/>
    </row>
    <row r="15" spans="1:8" ht="15.75" thickBot="1" x14ac:dyDescent="0.3">
      <c r="A15" s="61" t="s">
        <v>43</v>
      </c>
      <c r="B15" s="11">
        <v>174.25</v>
      </c>
      <c r="C15" s="56"/>
      <c r="D15" s="56"/>
      <c r="E15" s="57"/>
      <c r="F15" s="62" t="s">
        <v>44</v>
      </c>
      <c r="G15" s="11">
        <v>0.46551472659999998</v>
      </c>
      <c r="H15" s="5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19" sqref="G19"/>
    </sheetView>
  </sheetViews>
  <sheetFormatPr defaultRowHeight="15" x14ac:dyDescent="0.25"/>
  <cols>
    <col min="1" max="1" width="13.42578125" customWidth="1"/>
    <col min="2" max="2" width="17" customWidth="1"/>
    <col min="3" max="3" width="18.85546875" customWidth="1"/>
    <col min="4" max="4" width="14" customWidth="1"/>
    <col min="5" max="5" width="12.85546875" customWidth="1"/>
    <col min="6" max="6" width="13" customWidth="1"/>
  </cols>
  <sheetData>
    <row r="1" spans="1:8" x14ac:dyDescent="0.25">
      <c r="A1" s="64" t="s">
        <v>45</v>
      </c>
      <c r="B1" s="64" t="s">
        <v>46</v>
      </c>
      <c r="C1" s="64" t="s">
        <v>33</v>
      </c>
      <c r="D1" s="64" t="s">
        <v>34</v>
      </c>
      <c r="E1" s="64" t="s">
        <v>47</v>
      </c>
      <c r="F1" s="64" t="s">
        <v>50</v>
      </c>
      <c r="G1" s="65" t="s">
        <v>51</v>
      </c>
      <c r="H1" s="64" t="s">
        <v>48</v>
      </c>
    </row>
    <row r="2" spans="1:8" x14ac:dyDescent="0.25">
      <c r="A2" s="9">
        <v>1</v>
      </c>
      <c r="B2" s="35">
        <v>246</v>
      </c>
      <c r="C2" s="35">
        <v>1</v>
      </c>
      <c r="D2" s="9">
        <f>B2*C2</f>
        <v>246</v>
      </c>
      <c r="E2" s="9">
        <f>C2*C2</f>
        <v>1</v>
      </c>
      <c r="F2" s="9">
        <f>B12-G2*C12</f>
        <v>226.9166666666666</v>
      </c>
      <c r="G2" s="66">
        <f>(D12-B12*C12)/(E12-C12*C12)</f>
        <v>-10.849999999999987</v>
      </c>
      <c r="H2" s="9">
        <f>$F$2+$G$2*C2</f>
        <v>216.06666666666661</v>
      </c>
    </row>
    <row r="3" spans="1:8" x14ac:dyDescent="0.25">
      <c r="A3" s="9">
        <v>2</v>
      </c>
      <c r="B3" s="35">
        <v>229</v>
      </c>
      <c r="C3" s="35">
        <v>2</v>
      </c>
      <c r="D3" s="9">
        <f t="shared" ref="D3:D10" si="0">B3*C3</f>
        <v>458</v>
      </c>
      <c r="E3" s="9">
        <f t="shared" ref="E3:E10" si="1">C3*C3</f>
        <v>4</v>
      </c>
      <c r="H3" s="9">
        <f t="shared" ref="H3:H12" si="2">$F$2+$G$2*C3</f>
        <v>205.21666666666664</v>
      </c>
    </row>
    <row r="4" spans="1:8" x14ac:dyDescent="0.25">
      <c r="A4" s="9">
        <v>3</v>
      </c>
      <c r="B4" s="35">
        <v>152</v>
      </c>
      <c r="C4" s="35">
        <v>3</v>
      </c>
      <c r="D4" s="9">
        <f t="shared" si="0"/>
        <v>456</v>
      </c>
      <c r="E4" s="9">
        <f t="shared" si="1"/>
        <v>9</v>
      </c>
      <c r="H4" s="9">
        <f t="shared" si="2"/>
        <v>194.36666666666665</v>
      </c>
    </row>
    <row r="5" spans="1:8" x14ac:dyDescent="0.25">
      <c r="A5" s="9">
        <v>4</v>
      </c>
      <c r="B5" s="35">
        <v>155</v>
      </c>
      <c r="C5" s="35">
        <v>4</v>
      </c>
      <c r="D5" s="9">
        <f t="shared" si="0"/>
        <v>620</v>
      </c>
      <c r="E5" s="9">
        <f t="shared" si="1"/>
        <v>16</v>
      </c>
      <c r="H5" s="9">
        <f t="shared" si="2"/>
        <v>183.51666666666665</v>
      </c>
    </row>
    <row r="6" spans="1:8" x14ac:dyDescent="0.25">
      <c r="A6" s="9">
        <v>5</v>
      </c>
      <c r="B6" s="35">
        <v>190</v>
      </c>
      <c r="C6" s="35">
        <v>5</v>
      </c>
      <c r="D6" s="9">
        <f t="shared" si="0"/>
        <v>950</v>
      </c>
      <c r="E6" s="9">
        <f t="shared" si="1"/>
        <v>25</v>
      </c>
      <c r="H6" s="9">
        <f t="shared" si="2"/>
        <v>172.66666666666666</v>
      </c>
    </row>
    <row r="7" spans="1:8" x14ac:dyDescent="0.25">
      <c r="A7" s="9">
        <v>6</v>
      </c>
      <c r="B7" s="35">
        <v>160</v>
      </c>
      <c r="C7" s="35">
        <v>6</v>
      </c>
      <c r="D7" s="9">
        <f t="shared" si="0"/>
        <v>960</v>
      </c>
      <c r="E7" s="9">
        <f t="shared" si="1"/>
        <v>36</v>
      </c>
      <c r="H7" s="9">
        <f t="shared" si="2"/>
        <v>161.81666666666666</v>
      </c>
    </row>
    <row r="8" spans="1:8" x14ac:dyDescent="0.25">
      <c r="A8" s="9">
        <v>7</v>
      </c>
      <c r="B8" s="35">
        <v>107</v>
      </c>
      <c r="C8" s="35">
        <v>7</v>
      </c>
      <c r="D8" s="9">
        <f t="shared" si="0"/>
        <v>749</v>
      </c>
      <c r="E8" s="9">
        <f t="shared" si="1"/>
        <v>49</v>
      </c>
      <c r="H8" s="9">
        <f t="shared" si="2"/>
        <v>150.9666666666667</v>
      </c>
    </row>
    <row r="9" spans="1:8" x14ac:dyDescent="0.25">
      <c r="A9" s="9">
        <v>8</v>
      </c>
      <c r="B9" s="35">
        <v>155</v>
      </c>
      <c r="C9" s="35">
        <v>8</v>
      </c>
      <c r="D9" s="9">
        <f t="shared" si="0"/>
        <v>1240</v>
      </c>
      <c r="E9" s="9">
        <f t="shared" si="1"/>
        <v>64</v>
      </c>
      <c r="H9" s="9">
        <f t="shared" si="2"/>
        <v>140.1166666666667</v>
      </c>
    </row>
    <row r="10" spans="1:8" x14ac:dyDescent="0.25">
      <c r="A10" s="9">
        <v>9</v>
      </c>
      <c r="B10" s="35">
        <v>160</v>
      </c>
      <c r="C10" s="35">
        <v>9</v>
      </c>
      <c r="D10" s="9">
        <f t="shared" si="0"/>
        <v>1440</v>
      </c>
      <c r="E10" s="9">
        <f t="shared" si="1"/>
        <v>81</v>
      </c>
      <c r="H10" s="9">
        <f t="shared" si="2"/>
        <v>129.26666666666671</v>
      </c>
    </row>
    <row r="11" spans="1:8" x14ac:dyDescent="0.25">
      <c r="A11" s="64" t="s">
        <v>49</v>
      </c>
      <c r="B11" s="9">
        <f>SUM(B2:B10)</f>
        <v>1554</v>
      </c>
      <c r="C11" s="9">
        <f t="shared" ref="C11:E11" si="3">SUM(C2:C10)</f>
        <v>45</v>
      </c>
      <c r="D11" s="9">
        <f t="shared" si="3"/>
        <v>7119</v>
      </c>
      <c r="E11" s="9">
        <f t="shared" si="3"/>
        <v>285</v>
      </c>
      <c r="H11" s="9">
        <f t="shared" ref="H11" si="4">SUM(H2:H10)</f>
        <v>1554</v>
      </c>
    </row>
    <row r="12" spans="1:8" x14ac:dyDescent="0.25">
      <c r="A12" s="64" t="s">
        <v>27</v>
      </c>
      <c r="B12" s="9">
        <f>B11/$A$10</f>
        <v>172.66666666666666</v>
      </c>
      <c r="C12" s="9">
        <f t="shared" ref="C12:E12" si="5">C11/$A$10</f>
        <v>5</v>
      </c>
      <c r="D12" s="9">
        <f t="shared" si="5"/>
        <v>791</v>
      </c>
      <c r="E12" s="9">
        <f t="shared" si="5"/>
        <v>31.666666666666668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2.1</vt:lpstr>
      <vt:lpstr>Задача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2019-01-08T19:03:18Z</dcterms:modified>
</cp:coreProperties>
</file>