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yanov Ilya\Downloads\"/>
    </mc:Choice>
  </mc:AlternateContent>
  <bookViews>
    <workbookView xWindow="0" yWindow="0" windowWidth="23040" windowHeight="9192" activeTab="1"/>
  </bookViews>
  <sheets>
    <sheet name="Задача 1" sheetId="1" r:id="rId1"/>
    <sheet name="Задача 2" sheetId="2" r:id="rId2"/>
  </sheets>
  <calcPr calcId="162913"/>
</workbook>
</file>

<file path=xl/calcChain.xml><?xml version="1.0" encoding="utf-8"?>
<calcChain xmlns="http://schemas.openxmlformats.org/spreadsheetml/2006/main">
  <c r="C4" i="2" l="1"/>
  <c r="B9" i="2"/>
  <c r="A9" i="2"/>
  <c r="B8" i="2"/>
  <c r="A8" i="2"/>
  <c r="D5" i="1"/>
  <c r="D8" i="1" s="1"/>
  <c r="C5" i="1"/>
  <c r="C2" i="1"/>
  <c r="D17" i="1" l="1"/>
  <c r="D11" i="1"/>
  <c r="D12" i="1"/>
  <c r="D14" i="1"/>
  <c r="D16" i="1"/>
  <c r="A10" i="2"/>
  <c r="D13" i="1"/>
  <c r="B10" i="2"/>
  <c r="D15" i="1"/>
  <c r="G13" i="1" l="1"/>
  <c r="G12" i="1"/>
  <c r="G15" i="1"/>
  <c r="C8" i="2"/>
  <c r="C9" i="2"/>
  <c r="G16" i="1"/>
  <c r="G14" i="1"/>
  <c r="G11" i="1"/>
  <c r="E11" i="1" a="1"/>
  <c r="G17" i="1"/>
  <c r="C10" i="2" l="1"/>
  <c r="D8" i="2" s="1"/>
  <c r="E8" i="2" s="1"/>
  <c r="E15" i="1"/>
  <c r="F15" i="1" s="1"/>
  <c r="E14" i="1"/>
  <c r="F14" i="1" s="1"/>
  <c r="E12" i="1"/>
  <c r="F12" i="1" s="1"/>
  <c r="E13" i="1"/>
  <c r="F13" i="1" s="1"/>
  <c r="E18" i="1"/>
  <c r="E11" i="1"/>
  <c r="E17" i="1"/>
  <c r="F17" i="1" s="1"/>
  <c r="E16" i="1"/>
  <c r="F16" i="1" s="1"/>
  <c r="C21" i="1" l="1"/>
  <c r="F11" i="1"/>
  <c r="D27" i="1" l="1"/>
  <c r="D24" i="1"/>
  <c r="D21" i="1"/>
  <c r="D23" i="1"/>
  <c r="D26" i="1"/>
  <c r="D25" i="1"/>
  <c r="D22" i="1"/>
  <c r="D30" i="1" l="1"/>
  <c r="E21" i="1" s="1"/>
  <c r="F21" i="1" s="1"/>
  <c r="G21" i="1" s="1"/>
</calcChain>
</file>

<file path=xl/sharedStrings.xml><?xml version="1.0" encoding="utf-8"?>
<sst xmlns="http://schemas.openxmlformats.org/spreadsheetml/2006/main" count="29" uniqueCount="28">
  <si>
    <t>x</t>
  </si>
  <si>
    <t>i</t>
  </si>
  <si>
    <t>n</t>
  </si>
  <si>
    <t>Группа рабочих</t>
  </si>
  <si>
    <t>Число рабочих</t>
  </si>
  <si>
    <t>Ср. зарплата одного рабочего в группе</t>
  </si>
  <si>
    <t>Дисперсия зарплаты</t>
  </si>
  <si>
    <t>min</t>
  </si>
  <si>
    <t>Общее среднее</t>
  </si>
  <si>
    <t>Среднее групповых дисперсий</t>
  </si>
  <si>
    <t>Межгрупповая дисперсия</t>
  </si>
  <si>
    <t>Общая дисперсия</t>
  </si>
  <si>
    <t>Коэфф-т вариации</t>
  </si>
  <si>
    <t>max</t>
  </si>
  <si>
    <t>№</t>
  </si>
  <si>
    <t>Ряд уник. признаков</t>
  </si>
  <si>
    <t>Работающие на одном станке</t>
  </si>
  <si>
    <t>Частота</t>
  </si>
  <si>
    <t>Эмпир. ф-ция</t>
  </si>
  <si>
    <t>Ряд уник. признаков (ср.)</t>
  </si>
  <si>
    <t>x ср.</t>
  </si>
  <si>
    <t>(x - x ср.)^2</t>
  </si>
  <si>
    <t>Дисперсия</t>
  </si>
  <si>
    <t>Работающие на двух станках</t>
  </si>
  <si>
    <t>k</t>
  </si>
  <si>
    <t>Δ</t>
  </si>
  <si>
    <t>Сумма</t>
  </si>
  <si>
    <t>СКО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</si>
</sst>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i/>
      <sz val="11"/>
      <name val="Calibri Light"/>
      <family val="2"/>
      <charset val="204"/>
      <scheme val="major"/>
    </font>
    <font>
      <i/>
      <sz val="11"/>
      <color rgb="FF000000"/>
      <name val="Calibri Light"/>
      <family val="2"/>
      <charset val="204"/>
      <scheme val="major"/>
    </font>
    <font>
      <i/>
      <sz val="11"/>
      <color theme="0"/>
      <name val="Calibri Light"/>
      <family val="2"/>
      <charset val="204"/>
      <scheme val="maj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rgb="FFDD7E6B"/>
      </patternFill>
    </fill>
    <fill>
      <patternFill patternType="solid">
        <fgColor theme="7" tint="0.79998168889431442"/>
        <bgColor rgb="FFEA9999"/>
      </patternFill>
    </fill>
    <fill>
      <patternFill patternType="solid">
        <fgColor theme="9" tint="0.79998168889431442"/>
        <bgColor rgb="FFB6D7A8"/>
      </patternFill>
    </fill>
    <fill>
      <patternFill patternType="solid">
        <fgColor theme="1" tint="0.249977111117893"/>
        <bgColor rgb="FFFFE599"/>
      </patternFill>
    </fill>
    <fill>
      <patternFill patternType="solid">
        <fgColor theme="3" tint="0.79998168889431442"/>
        <bgColor rgb="FFA4C2F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/>
      </bottom>
      <diagonal/>
    </border>
    <border>
      <left/>
      <right style="thin">
        <color rgb="FF000000"/>
      </right>
      <top style="thin">
        <color rgb="FF000000"/>
      </top>
      <bottom style="medium">
        <color theme="0"/>
      </bottom>
      <diagonal/>
    </border>
    <border>
      <left style="thin">
        <color rgb="FF000000"/>
      </left>
      <right style="medium">
        <color theme="0"/>
      </right>
      <top style="medium">
        <color theme="0"/>
      </top>
      <bottom style="thin">
        <color rgb="FF000000"/>
      </bottom>
      <diagonal/>
    </border>
    <border>
      <left style="thin">
        <color rgb="FF000000"/>
      </left>
      <right style="medium">
        <color theme="0"/>
      </right>
      <top style="thin">
        <color rgb="FF000000"/>
      </top>
      <bottom style="thin">
        <color rgb="FF00000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rgb="FF000000"/>
      </bottom>
      <diagonal/>
    </border>
    <border>
      <left style="medium">
        <color theme="0"/>
      </left>
      <right style="medium">
        <color theme="0"/>
      </right>
      <top style="thin">
        <color rgb="FF000000"/>
      </top>
      <bottom style="medium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2" fillId="0" borderId="5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6" xfId="0" applyFont="1" applyBorder="1" applyAlignme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7" xfId="0" applyFont="1" applyBorder="1" applyAlignment="1"/>
    <xf numFmtId="0" fontId="3" fillId="0" borderId="7" xfId="0" applyFont="1" applyBorder="1" applyAlignment="1"/>
    <xf numFmtId="0" fontId="3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10" fontId="2" fillId="6" borderId="3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2"/>
  <sheetViews>
    <sheetView topLeftCell="A4" workbookViewId="0">
      <selection activeCell="D30" sqref="D30"/>
    </sheetView>
  </sheetViews>
  <sheetFormatPr defaultColWidth="14.44140625" defaultRowHeight="15.75" customHeight="1" x14ac:dyDescent="0.25"/>
  <cols>
    <col min="4" max="4" width="17.5546875" customWidth="1"/>
    <col min="5" max="5" width="14.5546875" customWidth="1"/>
    <col min="6" max="6" width="17.44140625" customWidth="1"/>
    <col min="7" max="7" width="21" customWidth="1"/>
    <col min="8" max="8" width="11.33203125" customWidth="1"/>
    <col min="10" max="10" width="24.109375" customWidth="1"/>
    <col min="17" max="17" width="18.33203125" customWidth="1"/>
  </cols>
  <sheetData>
    <row r="1" spans="1:18" ht="15.75" customHeight="1" thickBot="1" x14ac:dyDescent="0.35">
      <c r="A1" s="22" t="s">
        <v>0</v>
      </c>
      <c r="C1" s="22" t="s">
        <v>2</v>
      </c>
      <c r="K1" s="2"/>
      <c r="L1" s="2"/>
      <c r="R1" s="2"/>
    </row>
    <row r="2" spans="1:18" ht="15.75" customHeight="1" x14ac:dyDescent="0.3">
      <c r="A2" s="15">
        <v>94.1</v>
      </c>
      <c r="C2" s="17">
        <f>COUNT($A$2:$A$99)</f>
        <v>98</v>
      </c>
      <c r="K2" s="2"/>
      <c r="L2" s="2"/>
      <c r="R2" s="2"/>
    </row>
    <row r="3" spans="1:18" ht="15.75" customHeight="1" x14ac:dyDescent="0.3">
      <c r="A3" s="16">
        <v>97</v>
      </c>
      <c r="B3" s="3"/>
      <c r="K3" s="2"/>
      <c r="L3" s="2"/>
      <c r="R3" s="2"/>
    </row>
    <row r="4" spans="1:18" ht="15.75" customHeight="1" thickBot="1" x14ac:dyDescent="0.35">
      <c r="A4" s="16">
        <v>99.2</v>
      </c>
      <c r="B4" s="13"/>
      <c r="C4" s="23" t="s">
        <v>7</v>
      </c>
      <c r="D4" s="22" t="s">
        <v>13</v>
      </c>
      <c r="E4" s="2"/>
      <c r="K4" s="2"/>
      <c r="L4" s="2"/>
      <c r="R4" s="2"/>
    </row>
    <row r="5" spans="1:18" ht="15.75" customHeight="1" x14ac:dyDescent="0.3">
      <c r="A5" s="16">
        <v>100.1</v>
      </c>
      <c r="B5" s="6"/>
      <c r="C5" s="18">
        <f>MIN($A$2:$A$99)</f>
        <v>94.1</v>
      </c>
      <c r="D5" s="18">
        <f>MAX($A$2:$A$99)</f>
        <v>140</v>
      </c>
      <c r="E5" s="2"/>
      <c r="K5" s="2"/>
      <c r="L5" s="2"/>
      <c r="R5" s="2"/>
    </row>
    <row r="6" spans="1:18" ht="15.75" customHeight="1" x14ac:dyDescent="0.3">
      <c r="A6" s="16">
        <v>102</v>
      </c>
      <c r="B6" s="6"/>
      <c r="C6" s="4"/>
      <c r="D6" s="4"/>
      <c r="E6" s="2"/>
      <c r="K6" s="2"/>
      <c r="L6" s="2"/>
      <c r="R6" s="2"/>
    </row>
    <row r="7" spans="1:18" ht="15.75" customHeight="1" thickBot="1" x14ac:dyDescent="0.35">
      <c r="A7" s="16">
        <v>103.4</v>
      </c>
      <c r="B7" s="3"/>
      <c r="C7" s="24" t="s">
        <v>24</v>
      </c>
      <c r="D7" s="24" t="s">
        <v>25</v>
      </c>
      <c r="E7" s="2"/>
      <c r="K7" s="2"/>
      <c r="L7" s="2"/>
      <c r="R7" s="2"/>
    </row>
    <row r="8" spans="1:18" ht="15.75" customHeight="1" x14ac:dyDescent="0.3">
      <c r="A8" s="16">
        <v>105.5</v>
      </c>
      <c r="B8" s="14"/>
      <c r="C8" s="18">
        <v>7</v>
      </c>
      <c r="D8" s="18">
        <f>($D$5-$C$5)/$C$8</f>
        <v>6.5571428571428578</v>
      </c>
      <c r="E8" s="2"/>
      <c r="K8" s="2"/>
      <c r="L8" s="2"/>
      <c r="R8" s="2"/>
    </row>
    <row r="9" spans="1:18" ht="15.75" customHeight="1" x14ac:dyDescent="0.3">
      <c r="A9" s="16">
        <v>105.9</v>
      </c>
      <c r="B9" s="2"/>
      <c r="C9" s="4"/>
      <c r="D9" s="4"/>
      <c r="E9" s="2"/>
      <c r="K9" s="2"/>
      <c r="L9" s="2"/>
      <c r="R9" s="2"/>
    </row>
    <row r="10" spans="1:18" ht="15.75" customHeight="1" thickBot="1" x14ac:dyDescent="0.35">
      <c r="A10" s="16">
        <v>106.1</v>
      </c>
      <c r="B10" s="2"/>
      <c r="C10" s="22" t="s">
        <v>14</v>
      </c>
      <c r="D10" s="25" t="s">
        <v>15</v>
      </c>
      <c r="E10" s="25" t="s">
        <v>17</v>
      </c>
      <c r="F10" s="25" t="s">
        <v>18</v>
      </c>
      <c r="G10" s="25" t="s">
        <v>19</v>
      </c>
      <c r="H10" s="2"/>
      <c r="I10" s="2"/>
      <c r="J10" s="2"/>
      <c r="K10" s="2"/>
      <c r="L10" s="2"/>
      <c r="R10" s="2"/>
    </row>
    <row r="11" spans="1:18" ht="15.75" customHeight="1" x14ac:dyDescent="0.3">
      <c r="A11" s="16">
        <v>106.5</v>
      </c>
      <c r="B11" s="2"/>
      <c r="C11" s="15">
        <v>1</v>
      </c>
      <c r="D11" s="19">
        <f t="shared" ref="D11:D17" si="0">($C$5)+($D$8*($C11-1))</f>
        <v>94.1</v>
      </c>
      <c r="E11" s="18">
        <f t="array" ref="E11:E18">FREQUENCY(A2:A99, D11:D17)</f>
        <v>1</v>
      </c>
      <c r="F11" s="18">
        <f t="shared" ref="F11:F17" si="1">$E11/$C$2</f>
        <v>1.020408163265306E-2</v>
      </c>
      <c r="G11" s="19">
        <f t="shared" ref="G11:G17" si="2">$D11+($D$8/2)</f>
        <v>97.378571428571419</v>
      </c>
      <c r="H11" s="2"/>
      <c r="I11" s="2"/>
      <c r="J11" s="2"/>
      <c r="K11" s="2"/>
      <c r="L11" s="2"/>
      <c r="M11" s="5"/>
      <c r="N11" s="5"/>
      <c r="O11" s="2"/>
      <c r="P11" s="2"/>
      <c r="Q11" s="2"/>
      <c r="R11" s="2"/>
    </row>
    <row r="12" spans="1:18" ht="15.75" customHeight="1" x14ac:dyDescent="0.3">
      <c r="A12" s="16">
        <v>107</v>
      </c>
      <c r="B12" s="2"/>
      <c r="C12" s="15">
        <v>2</v>
      </c>
      <c r="D12" s="19">
        <f t="shared" si="0"/>
        <v>100.65714285714286</v>
      </c>
      <c r="E12" s="18">
        <v>3</v>
      </c>
      <c r="F12" s="18">
        <f t="shared" si="1"/>
        <v>3.0612244897959183E-2</v>
      </c>
      <c r="G12" s="19">
        <f t="shared" si="2"/>
        <v>103.93571428571428</v>
      </c>
      <c r="H12" s="2"/>
      <c r="I12" s="2"/>
      <c r="J12" s="2"/>
      <c r="K12" s="2"/>
      <c r="L12" s="2"/>
      <c r="M12" s="5"/>
      <c r="N12" s="5"/>
      <c r="O12" s="2"/>
      <c r="P12" s="2"/>
      <c r="Q12" s="2"/>
      <c r="R12" s="2"/>
    </row>
    <row r="13" spans="1:18" ht="15.75" customHeight="1" x14ac:dyDescent="0.3">
      <c r="A13" s="16">
        <v>107.1</v>
      </c>
      <c r="B13" s="2"/>
      <c r="C13" s="15">
        <v>3</v>
      </c>
      <c r="D13" s="19">
        <f t="shared" si="0"/>
        <v>107.21428571428571</v>
      </c>
      <c r="E13" s="18">
        <v>8</v>
      </c>
      <c r="F13" s="18">
        <f t="shared" si="1"/>
        <v>8.1632653061224483E-2</v>
      </c>
      <c r="G13" s="19">
        <f t="shared" si="2"/>
        <v>110.49285714285713</v>
      </c>
      <c r="H13" s="2"/>
      <c r="I13" s="2"/>
      <c r="J13" s="2"/>
      <c r="K13" s="2"/>
      <c r="L13" s="2"/>
      <c r="M13" s="5"/>
      <c r="N13" s="5"/>
      <c r="O13" s="2"/>
      <c r="P13" s="2"/>
      <c r="Q13" s="2"/>
      <c r="R13" s="2"/>
    </row>
    <row r="14" spans="1:18" ht="15.75" customHeight="1" x14ac:dyDescent="0.3">
      <c r="A14" s="16">
        <v>108</v>
      </c>
      <c r="B14" s="2"/>
      <c r="C14" s="15">
        <v>4</v>
      </c>
      <c r="D14" s="19">
        <f t="shared" si="0"/>
        <v>113.77142857142857</v>
      </c>
      <c r="E14" s="18">
        <v>14</v>
      </c>
      <c r="F14" s="18">
        <f t="shared" si="1"/>
        <v>0.14285714285714285</v>
      </c>
      <c r="G14" s="19">
        <f t="shared" si="2"/>
        <v>117.05</v>
      </c>
      <c r="H14" s="2"/>
      <c r="I14" s="2"/>
      <c r="J14" s="2"/>
      <c r="K14" s="2"/>
      <c r="L14" s="2"/>
      <c r="M14" s="5"/>
      <c r="N14" s="5"/>
      <c r="O14" s="2"/>
      <c r="P14" s="2"/>
      <c r="Q14" s="2"/>
      <c r="R14" s="2"/>
    </row>
    <row r="15" spans="1:18" ht="15.75" customHeight="1" x14ac:dyDescent="0.3">
      <c r="A15" s="16">
        <v>108.2</v>
      </c>
      <c r="B15" s="2"/>
      <c r="C15" s="15">
        <v>5</v>
      </c>
      <c r="D15" s="19">
        <f t="shared" si="0"/>
        <v>120.32857142857142</v>
      </c>
      <c r="E15" s="18">
        <v>25</v>
      </c>
      <c r="F15" s="18">
        <f t="shared" si="1"/>
        <v>0.25510204081632654</v>
      </c>
      <c r="G15" s="19">
        <f t="shared" si="2"/>
        <v>123.60714285714285</v>
      </c>
      <c r="H15" s="2"/>
      <c r="I15" s="2"/>
      <c r="J15" s="2"/>
      <c r="K15" s="2"/>
      <c r="L15" s="2"/>
      <c r="M15" s="5"/>
      <c r="N15" s="5"/>
      <c r="O15" s="2"/>
      <c r="P15" s="2"/>
      <c r="Q15" s="2"/>
      <c r="R15" s="2"/>
    </row>
    <row r="16" spans="1:18" ht="15.75" customHeight="1" x14ac:dyDescent="0.3">
      <c r="A16" s="16">
        <v>109</v>
      </c>
      <c r="B16" s="2"/>
      <c r="C16" s="15">
        <v>6</v>
      </c>
      <c r="D16" s="19">
        <f t="shared" si="0"/>
        <v>126.88571428571429</v>
      </c>
      <c r="E16" s="18">
        <v>27</v>
      </c>
      <c r="F16" s="18">
        <f t="shared" si="1"/>
        <v>0.27551020408163263</v>
      </c>
      <c r="G16" s="19">
        <f t="shared" si="2"/>
        <v>130.16428571428571</v>
      </c>
      <c r="H16" s="2"/>
      <c r="I16" s="2"/>
      <c r="J16" s="2"/>
      <c r="K16" s="2"/>
      <c r="L16" s="2"/>
      <c r="M16" s="5"/>
      <c r="N16" s="5"/>
      <c r="O16" s="2"/>
      <c r="P16" s="2"/>
      <c r="Q16" s="2"/>
      <c r="R16" s="2"/>
    </row>
    <row r="17" spans="1:18" ht="15.75" customHeight="1" x14ac:dyDescent="0.3">
      <c r="A17" s="16">
        <v>109.5</v>
      </c>
      <c r="B17" s="2"/>
      <c r="C17" s="15">
        <v>7</v>
      </c>
      <c r="D17" s="19">
        <f t="shared" si="0"/>
        <v>133.44285714285715</v>
      </c>
      <c r="E17" s="18">
        <v>13</v>
      </c>
      <c r="F17" s="18">
        <f t="shared" si="1"/>
        <v>0.1326530612244898</v>
      </c>
      <c r="G17" s="19">
        <f t="shared" si="2"/>
        <v>136.72142857142859</v>
      </c>
      <c r="H17" s="2"/>
      <c r="I17" s="2"/>
      <c r="J17" s="2"/>
      <c r="K17" s="2"/>
      <c r="L17" s="2"/>
      <c r="M17" s="5"/>
      <c r="N17" s="5"/>
      <c r="O17" s="2"/>
      <c r="P17" s="2"/>
      <c r="Q17" s="2"/>
      <c r="R17" s="2"/>
    </row>
    <row r="18" spans="1:18" ht="15.75" customHeight="1" x14ac:dyDescent="0.3">
      <c r="A18" s="16">
        <v>110</v>
      </c>
      <c r="B18" s="2"/>
      <c r="C18" s="4"/>
      <c r="D18" s="4"/>
      <c r="E18" s="5">
        <v>7</v>
      </c>
      <c r="F18" s="5"/>
      <c r="G18" s="2"/>
      <c r="H18" s="2"/>
      <c r="I18" s="2"/>
      <c r="J18" s="2"/>
      <c r="K18" s="2"/>
      <c r="L18" s="2"/>
      <c r="M18" s="5"/>
      <c r="N18" s="5"/>
      <c r="O18" s="2"/>
      <c r="P18" s="2"/>
      <c r="Q18" s="2"/>
      <c r="R18" s="2"/>
    </row>
    <row r="19" spans="1:18" ht="15.75" customHeight="1" x14ac:dyDescent="0.3">
      <c r="A19" s="16">
        <v>111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5"/>
      <c r="N19" s="5"/>
      <c r="O19" s="2"/>
      <c r="P19" s="2"/>
      <c r="Q19" s="2"/>
      <c r="R19" s="2"/>
    </row>
    <row r="20" spans="1:18" ht="15.75" customHeight="1" thickBot="1" x14ac:dyDescent="0.35">
      <c r="A20" s="16">
        <v>111.5</v>
      </c>
      <c r="B20" s="2"/>
      <c r="C20" s="22" t="s">
        <v>20</v>
      </c>
      <c r="D20" s="22" t="s">
        <v>21</v>
      </c>
      <c r="E20" s="22" t="s">
        <v>22</v>
      </c>
      <c r="F20" s="22" t="s">
        <v>27</v>
      </c>
      <c r="G20" s="22" t="s">
        <v>12</v>
      </c>
      <c r="H20" s="2"/>
      <c r="I20" s="2"/>
      <c r="J20" s="2"/>
      <c r="K20" s="2"/>
      <c r="L20" s="2"/>
      <c r="M20" s="5"/>
      <c r="N20" s="5"/>
      <c r="O20" s="2"/>
      <c r="P20" s="2"/>
      <c r="Q20" s="2"/>
      <c r="R20" s="2"/>
    </row>
    <row r="21" spans="1:18" ht="15.75" customHeight="1" x14ac:dyDescent="0.3">
      <c r="A21" s="16">
        <v>112</v>
      </c>
      <c r="B21" s="2"/>
      <c r="C21" s="17">
        <f>SUMPRODUCT($E$11:$E$17,$G$11:$G$17)/$C$2</f>
        <v>115.44715743440234</v>
      </c>
      <c r="D21" s="17">
        <f t="shared" ref="D21:D27" si="3">(($D11-$C$21)^2*$C11)</f>
        <v>455.70113052915946</v>
      </c>
      <c r="E21" s="17">
        <f>$D$30/COUNT(C10:C17)</f>
        <v>87.32375424537635</v>
      </c>
      <c r="F21" s="17">
        <f>SQRT(E21)</f>
        <v>9.3447179864015339</v>
      </c>
      <c r="G21" s="17">
        <f>(F21/C21)*100</f>
        <v>8.0943681889363539</v>
      </c>
      <c r="H21" s="2"/>
      <c r="I21" s="2"/>
      <c r="J21" s="2"/>
      <c r="K21" s="2"/>
      <c r="L21" s="2"/>
      <c r="M21" s="5"/>
      <c r="N21" s="5"/>
      <c r="O21" s="2"/>
      <c r="P21" s="2"/>
      <c r="Q21" s="2"/>
      <c r="R21" s="2"/>
    </row>
    <row r="22" spans="1:18" ht="15.75" customHeight="1" x14ac:dyDescent="0.3">
      <c r="A22" s="16">
        <v>112.3</v>
      </c>
      <c r="B22" s="2"/>
      <c r="C22" s="5"/>
      <c r="D22" s="20">
        <f t="shared" si="3"/>
        <v>437.48906239109607</v>
      </c>
      <c r="E22" s="5"/>
      <c r="F22" s="2"/>
      <c r="G22" s="2"/>
      <c r="H22" s="2"/>
      <c r="I22" s="2"/>
      <c r="J22" s="2"/>
      <c r="K22" s="2"/>
      <c r="L22" s="2"/>
      <c r="M22" s="5"/>
      <c r="N22" s="5"/>
      <c r="O22" s="2"/>
      <c r="P22" s="2"/>
      <c r="Q22" s="2"/>
      <c r="R22" s="2"/>
    </row>
    <row r="23" spans="1:18" ht="15.75" customHeight="1" x14ac:dyDescent="0.3">
      <c r="A23" s="16">
        <v>112.5</v>
      </c>
      <c r="B23" s="2"/>
      <c r="C23" s="5"/>
      <c r="D23" s="20">
        <f t="shared" si="3"/>
        <v>203.34053027968866</v>
      </c>
      <c r="E23" s="5"/>
      <c r="F23" s="2"/>
      <c r="G23" s="2"/>
      <c r="H23" s="2"/>
      <c r="I23" s="2"/>
      <c r="J23" s="2"/>
      <c r="K23" s="2"/>
      <c r="L23" s="2"/>
      <c r="M23" s="5"/>
      <c r="N23" s="5"/>
      <c r="O23" s="2"/>
      <c r="P23" s="2"/>
      <c r="Q23" s="2"/>
      <c r="R23" s="2"/>
    </row>
    <row r="24" spans="1:18" ht="15.75" customHeight="1" x14ac:dyDescent="0.3">
      <c r="A24" s="16">
        <v>112.9</v>
      </c>
      <c r="B24" s="2"/>
      <c r="C24" s="5"/>
      <c r="D24" s="20">
        <f t="shared" si="3"/>
        <v>11.232268888813458</v>
      </c>
      <c r="E24" s="5"/>
      <c r="F24" s="2"/>
      <c r="G24" s="2"/>
      <c r="H24" s="2"/>
      <c r="I24" s="2"/>
      <c r="J24" s="2"/>
      <c r="K24" s="2"/>
      <c r="L24" s="2"/>
      <c r="M24" s="5"/>
      <c r="N24" s="5"/>
      <c r="O24" s="2"/>
      <c r="P24" s="2"/>
      <c r="Q24" s="2"/>
      <c r="R24" s="2"/>
    </row>
    <row r="25" spans="1:18" ht="15.75" customHeight="1" x14ac:dyDescent="0.3">
      <c r="A25" s="16">
        <v>113</v>
      </c>
      <c r="B25" s="2"/>
      <c r="C25" s="5"/>
      <c r="D25" s="20">
        <f t="shared" si="3"/>
        <v>119.14101291234864</v>
      </c>
      <c r="E25" s="5"/>
      <c r="F25" s="2"/>
      <c r="G25" s="2"/>
      <c r="H25" s="2"/>
      <c r="I25" s="2"/>
      <c r="J25" s="2"/>
      <c r="K25" s="2"/>
      <c r="L25" s="2"/>
      <c r="M25" s="5"/>
      <c r="N25" s="5"/>
      <c r="O25" s="2"/>
      <c r="P25" s="2"/>
      <c r="Q25" s="2"/>
      <c r="R25" s="2"/>
    </row>
    <row r="26" spans="1:18" ht="15.75" customHeight="1" x14ac:dyDescent="0.3">
      <c r="A26" s="16">
        <v>113.2</v>
      </c>
      <c r="B26" s="2"/>
      <c r="C26" s="5"/>
      <c r="D26" s="20">
        <f t="shared" si="3"/>
        <v>785.04349704417245</v>
      </c>
      <c r="E26" s="5"/>
      <c r="F26" s="2"/>
      <c r="G26" s="2"/>
      <c r="H26" s="2"/>
      <c r="I26" s="2"/>
      <c r="J26" s="2"/>
      <c r="K26" s="2"/>
      <c r="L26" s="2"/>
      <c r="M26" s="5"/>
      <c r="N26" s="5"/>
      <c r="O26" s="2"/>
      <c r="P26" s="2"/>
      <c r="Q26" s="2"/>
      <c r="R26" s="2"/>
    </row>
    <row r="27" spans="1:18" ht="15.75" customHeight="1" x14ac:dyDescent="0.3">
      <c r="A27" s="16">
        <v>113.5</v>
      </c>
      <c r="B27" s="2"/>
      <c r="C27" s="5"/>
      <c r="D27" s="20">
        <f t="shared" si="3"/>
        <v>2266.916455978163</v>
      </c>
      <c r="E27" s="5"/>
      <c r="F27" s="2"/>
      <c r="G27" s="2"/>
      <c r="H27" s="2"/>
      <c r="I27" s="2"/>
      <c r="J27" s="2"/>
      <c r="K27" s="2"/>
      <c r="L27" s="2"/>
      <c r="M27" s="5"/>
      <c r="N27" s="5"/>
      <c r="O27" s="2"/>
      <c r="P27" s="2"/>
      <c r="Q27" s="2"/>
      <c r="R27" s="2"/>
    </row>
    <row r="28" spans="1:18" ht="15.75" customHeight="1" x14ac:dyDescent="0.3">
      <c r="A28" s="16">
        <v>114</v>
      </c>
      <c r="B28" s="2"/>
      <c r="C28" s="5"/>
      <c r="E28" s="5"/>
      <c r="F28" s="2"/>
      <c r="G28" s="2"/>
      <c r="H28" s="2"/>
      <c r="I28" s="2"/>
      <c r="J28" s="2"/>
      <c r="K28" s="2"/>
      <c r="L28" s="2"/>
      <c r="M28" s="5"/>
      <c r="N28" s="5"/>
      <c r="O28" s="2"/>
      <c r="P28" s="2"/>
      <c r="Q28" s="2"/>
      <c r="R28" s="2"/>
    </row>
    <row r="29" spans="1:18" ht="15" thickBot="1" x14ac:dyDescent="0.35">
      <c r="A29" s="16">
        <v>114.1</v>
      </c>
      <c r="B29" s="2"/>
      <c r="D29" s="26" t="s">
        <v>26</v>
      </c>
      <c r="H29" s="2"/>
      <c r="I29" s="2"/>
      <c r="J29" s="2"/>
      <c r="K29" s="2"/>
      <c r="L29" s="2"/>
      <c r="M29" s="5"/>
      <c r="N29" s="5"/>
      <c r="O29" s="2"/>
      <c r="P29" s="2"/>
      <c r="Q29" s="2"/>
      <c r="R29" s="2"/>
    </row>
    <row r="30" spans="1:18" ht="14.4" x14ac:dyDescent="0.3">
      <c r="A30" s="16">
        <v>114.5</v>
      </c>
      <c r="B30" s="2"/>
      <c r="C30" s="5"/>
      <c r="D30" s="9">
        <f>(SUM(D21:D27)/COUNT(D21:D27))</f>
        <v>611.26627971763446</v>
      </c>
      <c r="E30" s="2"/>
      <c r="F30" s="2"/>
      <c r="G30" s="2"/>
      <c r="H30" s="2"/>
      <c r="I30" s="2"/>
      <c r="J30" s="2"/>
      <c r="K30" s="2"/>
      <c r="L30" s="2"/>
      <c r="M30" s="5"/>
      <c r="N30" s="5"/>
      <c r="O30" s="2"/>
      <c r="P30" s="2"/>
      <c r="Q30" s="2"/>
      <c r="R30" s="2"/>
    </row>
    <row r="31" spans="1:18" ht="14.4" x14ac:dyDescent="0.3">
      <c r="A31" s="16">
        <v>115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5"/>
      <c r="N31" s="5"/>
      <c r="O31" s="2"/>
      <c r="P31" s="2"/>
      <c r="Q31" s="2"/>
      <c r="R31" s="2"/>
    </row>
    <row r="32" spans="1:18" ht="14.4" x14ac:dyDescent="0.3">
      <c r="A32" s="16">
        <v>115.2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5"/>
      <c r="N32" s="5"/>
      <c r="O32" s="2"/>
      <c r="P32" s="2"/>
      <c r="Q32" s="2"/>
      <c r="R32" s="2"/>
    </row>
    <row r="33" spans="1:18" ht="14.4" x14ac:dyDescent="0.3">
      <c r="A33" s="16">
        <v>115.5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5"/>
      <c r="N33" s="5"/>
      <c r="O33" s="2"/>
      <c r="P33" s="2"/>
      <c r="Q33" s="2"/>
      <c r="R33" s="2"/>
    </row>
    <row r="34" spans="1:18" ht="14.4" x14ac:dyDescent="0.3">
      <c r="A34" s="16">
        <v>115.7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  <c r="N34" s="5"/>
      <c r="O34" s="2"/>
      <c r="P34" s="2"/>
      <c r="Q34" s="2"/>
      <c r="R34" s="2"/>
    </row>
    <row r="35" spans="1:18" ht="14.4" x14ac:dyDescent="0.3">
      <c r="A35" s="16">
        <v>116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  <c r="N35" s="5"/>
      <c r="O35" s="2"/>
      <c r="P35" s="2"/>
      <c r="Q35" s="2"/>
      <c r="R35" s="2"/>
    </row>
    <row r="36" spans="1:18" ht="14.4" x14ac:dyDescent="0.3">
      <c r="A36" s="16">
        <v>116.5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5"/>
      <c r="N36" s="5"/>
      <c r="O36" s="2"/>
      <c r="P36" s="2"/>
      <c r="Q36" s="2"/>
      <c r="R36" s="2"/>
    </row>
    <row r="37" spans="1:18" ht="14.4" x14ac:dyDescent="0.3">
      <c r="A37" s="16">
        <v>116.9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5"/>
      <c r="N37" s="5"/>
      <c r="O37" s="2"/>
      <c r="P37" s="2"/>
      <c r="Q37" s="2"/>
      <c r="R37" s="2"/>
    </row>
    <row r="38" spans="1:18" ht="14.4" x14ac:dyDescent="0.3">
      <c r="A38" s="16">
        <v>117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5"/>
      <c r="N38" s="5"/>
      <c r="O38" s="2"/>
      <c r="P38" s="2"/>
      <c r="Q38" s="2"/>
      <c r="R38" s="2"/>
    </row>
    <row r="39" spans="1:18" ht="14.4" x14ac:dyDescent="0.3">
      <c r="A39" s="16">
        <v>117.5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5"/>
      <c r="N39" s="5"/>
      <c r="O39" s="2"/>
      <c r="P39" s="2"/>
      <c r="Q39" s="2"/>
      <c r="R39" s="2"/>
    </row>
    <row r="40" spans="1:18" ht="14.4" x14ac:dyDescent="0.3">
      <c r="A40" s="16">
        <v>117.5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5"/>
      <c r="N40" s="5"/>
      <c r="O40" s="2"/>
      <c r="P40" s="2"/>
      <c r="Q40" s="2"/>
      <c r="R40" s="2"/>
    </row>
    <row r="41" spans="1:18" ht="14.4" x14ac:dyDescent="0.3">
      <c r="A41" s="16">
        <v>118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5"/>
      <c r="N41" s="5"/>
      <c r="O41" s="2"/>
      <c r="P41" s="2"/>
      <c r="Q41" s="2"/>
      <c r="R41" s="2"/>
    </row>
    <row r="42" spans="1:18" ht="14.4" x14ac:dyDescent="0.3">
      <c r="A42" s="16">
        <v>118.1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5"/>
      <c r="N42" s="5"/>
      <c r="O42" s="2"/>
      <c r="P42" s="2"/>
      <c r="Q42" s="2"/>
      <c r="R42" s="2"/>
    </row>
    <row r="43" spans="1:18" ht="14.4" x14ac:dyDescent="0.3">
      <c r="A43" s="16">
        <v>118.3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5"/>
      <c r="N43" s="5"/>
      <c r="O43" s="2"/>
      <c r="P43" s="2"/>
      <c r="Q43" s="2"/>
      <c r="R43" s="2"/>
    </row>
    <row r="44" spans="1:18" ht="14.4" x14ac:dyDescent="0.3">
      <c r="A44" s="16">
        <v>118.5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5"/>
      <c r="N44" s="5"/>
      <c r="O44" s="2"/>
      <c r="P44" s="2"/>
      <c r="Q44" s="2"/>
      <c r="R44" s="2"/>
    </row>
    <row r="45" spans="1:18" ht="14.4" x14ac:dyDescent="0.3">
      <c r="A45" s="16">
        <v>118.9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5"/>
      <c r="N45" s="5"/>
      <c r="O45" s="2"/>
      <c r="P45" s="2"/>
      <c r="Q45" s="2"/>
      <c r="R45" s="2"/>
    </row>
    <row r="46" spans="1:18" ht="14.4" x14ac:dyDescent="0.3">
      <c r="A46" s="16">
        <v>119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5"/>
      <c r="N46" s="5"/>
      <c r="O46" s="2"/>
      <c r="P46" s="2"/>
      <c r="Q46" s="2"/>
      <c r="R46" s="2"/>
    </row>
    <row r="47" spans="1:18" ht="14.4" x14ac:dyDescent="0.3">
      <c r="A47" s="16">
        <v>119.2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5"/>
      <c r="N47" s="5"/>
      <c r="O47" s="2"/>
      <c r="P47" s="2"/>
      <c r="Q47" s="2"/>
      <c r="R47" s="2"/>
    </row>
    <row r="48" spans="1:18" ht="14.4" x14ac:dyDescent="0.3">
      <c r="A48" s="16">
        <v>119.5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5"/>
      <c r="N48" s="5"/>
      <c r="O48" s="2"/>
      <c r="P48" s="2"/>
      <c r="Q48" s="2"/>
      <c r="R48" s="2"/>
    </row>
    <row r="49" spans="1:18" ht="14.4" x14ac:dyDescent="0.3">
      <c r="A49" s="16">
        <v>119.6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5"/>
      <c r="N49" s="5"/>
      <c r="O49" s="2"/>
      <c r="P49" s="2"/>
      <c r="Q49" s="2"/>
      <c r="R49" s="2"/>
    </row>
    <row r="50" spans="1:18" ht="14.4" x14ac:dyDescent="0.3">
      <c r="A50" s="16">
        <v>119.8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5"/>
      <c r="N50" s="5"/>
      <c r="O50" s="2"/>
      <c r="P50" s="2"/>
      <c r="Q50" s="2"/>
      <c r="R50" s="2"/>
    </row>
    <row r="51" spans="1:18" ht="14.4" x14ac:dyDescent="0.3">
      <c r="A51" s="16">
        <v>120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5"/>
      <c r="N51" s="5"/>
      <c r="O51" s="2"/>
      <c r="P51" s="2"/>
      <c r="Q51" s="2"/>
      <c r="R51" s="2"/>
    </row>
    <row r="52" spans="1:18" ht="14.4" x14ac:dyDescent="0.3">
      <c r="A52" s="16">
        <v>120.2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5"/>
      <c r="N52" s="5"/>
      <c r="O52" s="2"/>
      <c r="P52" s="2"/>
      <c r="Q52" s="2"/>
      <c r="R52" s="2"/>
    </row>
    <row r="53" spans="1:18" ht="14.4" x14ac:dyDescent="0.3">
      <c r="A53" s="16">
        <v>120.6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5"/>
      <c r="N53" s="5"/>
      <c r="O53" s="2"/>
      <c r="P53" s="2"/>
      <c r="Q53" s="2"/>
      <c r="R53" s="2"/>
    </row>
    <row r="54" spans="1:18" ht="14.4" x14ac:dyDescent="0.3">
      <c r="A54" s="16">
        <v>120.8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5"/>
      <c r="N54" s="5"/>
      <c r="O54" s="2"/>
      <c r="P54" s="2"/>
      <c r="Q54" s="2"/>
      <c r="R54" s="2"/>
    </row>
    <row r="55" spans="1:18" ht="14.4" x14ac:dyDescent="0.3">
      <c r="A55" s="16">
        <v>121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5"/>
      <c r="N55" s="5"/>
      <c r="O55" s="2"/>
      <c r="P55" s="2"/>
      <c r="Q55" s="2"/>
      <c r="R55" s="2"/>
    </row>
    <row r="56" spans="1:18" ht="14.4" x14ac:dyDescent="0.3">
      <c r="A56" s="16">
        <v>121.1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5"/>
      <c r="N56" s="5"/>
      <c r="O56" s="2"/>
      <c r="P56" s="2"/>
      <c r="Q56" s="2"/>
      <c r="R56" s="2"/>
    </row>
    <row r="57" spans="1:18" ht="14.4" x14ac:dyDescent="0.3">
      <c r="A57" s="16">
        <v>121.5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5"/>
      <c r="N57" s="5"/>
      <c r="O57" s="2"/>
      <c r="P57" s="2"/>
      <c r="Q57" s="2"/>
      <c r="R57" s="2"/>
    </row>
    <row r="58" spans="1:18" ht="14.4" x14ac:dyDescent="0.3">
      <c r="A58" s="16">
        <v>121.9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5"/>
      <c r="N58" s="5"/>
      <c r="O58" s="2"/>
      <c r="P58" s="2"/>
      <c r="Q58" s="2"/>
      <c r="R58" s="2"/>
    </row>
    <row r="59" spans="1:18" ht="14.4" x14ac:dyDescent="0.3">
      <c r="A59" s="16">
        <v>122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5"/>
      <c r="N59" s="5"/>
      <c r="O59" s="2"/>
      <c r="P59" s="2"/>
      <c r="Q59" s="2"/>
      <c r="R59" s="2"/>
    </row>
    <row r="60" spans="1:18" ht="14.4" x14ac:dyDescent="0.3">
      <c r="A60" s="16">
        <v>122.2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5"/>
      <c r="N60" s="5"/>
      <c r="O60" s="2"/>
      <c r="P60" s="2"/>
      <c r="Q60" s="2"/>
      <c r="R60" s="2"/>
    </row>
    <row r="61" spans="1:18" ht="14.4" x14ac:dyDescent="0.3">
      <c r="A61" s="16">
        <v>122.5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5"/>
      <c r="N61" s="5"/>
      <c r="O61" s="2"/>
      <c r="P61" s="2"/>
      <c r="Q61" s="2"/>
      <c r="R61" s="2"/>
    </row>
    <row r="62" spans="1:18" ht="14.4" x14ac:dyDescent="0.3">
      <c r="A62" s="16">
        <v>122.6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5"/>
      <c r="N62" s="5"/>
      <c r="O62" s="2"/>
      <c r="P62" s="2"/>
      <c r="Q62" s="2"/>
      <c r="R62" s="2"/>
    </row>
    <row r="63" spans="1:18" ht="14.4" x14ac:dyDescent="0.3">
      <c r="A63" s="16">
        <v>122.9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5"/>
      <c r="N63" s="5"/>
      <c r="O63" s="2"/>
      <c r="P63" s="2"/>
      <c r="Q63" s="2"/>
      <c r="R63" s="2"/>
    </row>
    <row r="64" spans="1:18" ht="14.4" x14ac:dyDescent="0.3">
      <c r="A64" s="16">
        <v>123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5"/>
      <c r="N64" s="5"/>
      <c r="O64" s="2"/>
      <c r="P64" s="2"/>
      <c r="Q64" s="2"/>
      <c r="R64" s="2"/>
    </row>
    <row r="65" spans="1:18" ht="14.4" x14ac:dyDescent="0.3">
      <c r="A65" s="16">
        <v>123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5"/>
      <c r="N65" s="5"/>
      <c r="O65" s="2"/>
      <c r="P65" s="2"/>
      <c r="Q65" s="2"/>
      <c r="R65" s="2"/>
    </row>
    <row r="66" spans="1:18" ht="14.4" x14ac:dyDescent="0.3">
      <c r="A66" s="16">
        <v>123.1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5"/>
      <c r="N66" s="5"/>
      <c r="O66" s="2"/>
      <c r="P66" s="2"/>
      <c r="Q66" s="2"/>
      <c r="R66" s="2"/>
    </row>
    <row r="67" spans="1:18" ht="14.4" x14ac:dyDescent="0.3">
      <c r="A67" s="16">
        <v>123.2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5"/>
      <c r="N67" s="5"/>
      <c r="O67" s="2"/>
      <c r="P67" s="2"/>
      <c r="Q67" s="2"/>
      <c r="R67" s="2"/>
    </row>
    <row r="68" spans="1:18" ht="14.4" x14ac:dyDescent="0.3">
      <c r="A68" s="16">
        <v>123.5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5"/>
      <c r="N68" s="5"/>
      <c r="O68" s="2"/>
      <c r="P68" s="2"/>
      <c r="Q68" s="2"/>
      <c r="R68" s="2"/>
    </row>
    <row r="69" spans="1:18" ht="14.4" x14ac:dyDescent="0.3">
      <c r="A69" s="16">
        <v>123.5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5"/>
      <c r="N69" s="5"/>
      <c r="O69" s="2"/>
      <c r="P69" s="2"/>
      <c r="Q69" s="2"/>
      <c r="R69" s="2"/>
    </row>
    <row r="70" spans="1:18" ht="14.4" x14ac:dyDescent="0.3">
      <c r="A70" s="16">
        <v>123.8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5"/>
      <c r="N70" s="5"/>
      <c r="O70" s="2"/>
      <c r="P70" s="2"/>
      <c r="Q70" s="2"/>
      <c r="R70" s="2"/>
    </row>
    <row r="71" spans="1:18" ht="14.4" x14ac:dyDescent="0.3">
      <c r="A71" s="16">
        <v>123.9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5"/>
      <c r="N71" s="5"/>
      <c r="O71" s="2"/>
      <c r="P71" s="2"/>
      <c r="Q71" s="2"/>
      <c r="R71" s="2"/>
    </row>
    <row r="72" spans="1:18" ht="14.4" x14ac:dyDescent="0.3">
      <c r="A72" s="16">
        <v>124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5"/>
      <c r="N72" s="5"/>
      <c r="O72" s="2"/>
      <c r="P72" s="2"/>
      <c r="Q72" s="2"/>
      <c r="R72" s="2"/>
    </row>
    <row r="73" spans="1:18" ht="14.4" x14ac:dyDescent="0.3">
      <c r="A73" s="16">
        <v>124.5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5"/>
      <c r="N73" s="5"/>
      <c r="O73" s="2"/>
      <c r="P73" s="2"/>
      <c r="Q73" s="2"/>
      <c r="R73" s="2"/>
    </row>
    <row r="74" spans="1:18" ht="14.4" x14ac:dyDescent="0.3">
      <c r="A74" s="16">
        <v>124.8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5"/>
      <c r="N74" s="5"/>
      <c r="O74" s="2"/>
      <c r="P74" s="2"/>
      <c r="Q74" s="2"/>
      <c r="R74" s="2"/>
    </row>
    <row r="75" spans="1:18" ht="14.4" x14ac:dyDescent="0.3">
      <c r="A75" s="16">
        <v>125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5"/>
      <c r="N75" s="5"/>
      <c r="O75" s="2"/>
      <c r="P75" s="2"/>
      <c r="Q75" s="2"/>
      <c r="R75" s="2"/>
    </row>
    <row r="76" spans="1:18" ht="14.4" x14ac:dyDescent="0.3">
      <c r="A76" s="16">
        <v>125.5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5"/>
      <c r="N76" s="5"/>
      <c r="O76" s="2"/>
      <c r="P76" s="2"/>
      <c r="Q76" s="2"/>
      <c r="R76" s="2"/>
    </row>
    <row r="77" spans="1:18" ht="14.4" x14ac:dyDescent="0.3">
      <c r="A77" s="16">
        <v>126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5"/>
      <c r="N77" s="5"/>
      <c r="O77" s="2"/>
      <c r="P77" s="2"/>
      <c r="Q77" s="2"/>
      <c r="R77" s="2"/>
    </row>
    <row r="78" spans="1:18" ht="14.4" x14ac:dyDescent="0.3">
      <c r="A78" s="16">
        <v>126.1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5"/>
      <c r="N78" s="5"/>
      <c r="O78" s="2"/>
      <c r="P78" s="2"/>
      <c r="Q78" s="2"/>
      <c r="R78" s="2"/>
    </row>
    <row r="79" spans="1:18" ht="14.4" x14ac:dyDescent="0.3">
      <c r="A79" s="16">
        <v>126.5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5"/>
      <c r="N79" s="5"/>
      <c r="O79" s="2"/>
      <c r="P79" s="2"/>
      <c r="Q79" s="2"/>
      <c r="R79" s="2"/>
    </row>
    <row r="80" spans="1:18" ht="14.4" x14ac:dyDescent="0.3">
      <c r="A80" s="16">
        <v>127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5"/>
      <c r="N80" s="5"/>
      <c r="O80" s="2"/>
      <c r="P80" s="2"/>
      <c r="Q80" s="2"/>
      <c r="R80" s="2"/>
    </row>
    <row r="81" spans="1:18" ht="14.4" x14ac:dyDescent="0.3">
      <c r="A81" s="16">
        <v>127.5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5"/>
      <c r="N81" s="5"/>
      <c r="O81" s="2"/>
      <c r="P81" s="2"/>
      <c r="Q81" s="2"/>
      <c r="R81" s="2"/>
    </row>
    <row r="82" spans="1:18" ht="14.4" x14ac:dyDescent="0.3">
      <c r="A82" s="16">
        <v>127.8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5"/>
      <c r="N82" s="5"/>
      <c r="O82" s="2"/>
      <c r="P82" s="2"/>
      <c r="Q82" s="2"/>
      <c r="R82" s="2"/>
    </row>
    <row r="83" spans="1:18" ht="14.4" x14ac:dyDescent="0.3">
      <c r="A83" s="16">
        <v>128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5"/>
      <c r="N83" s="5"/>
      <c r="O83" s="2"/>
      <c r="P83" s="2"/>
      <c r="Q83" s="2"/>
      <c r="R83" s="2"/>
    </row>
    <row r="84" spans="1:18" ht="14.4" x14ac:dyDescent="0.3">
      <c r="A84" s="16">
        <v>128.5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5"/>
      <c r="N84" s="5"/>
      <c r="O84" s="2"/>
      <c r="P84" s="2"/>
      <c r="Q84" s="2"/>
      <c r="R84" s="2"/>
    </row>
    <row r="85" spans="1:18" ht="14.4" x14ac:dyDescent="0.3">
      <c r="A85" s="16">
        <v>129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5"/>
      <c r="N85" s="5"/>
      <c r="O85" s="2"/>
      <c r="P85" s="2"/>
      <c r="Q85" s="2"/>
      <c r="R85" s="2"/>
    </row>
    <row r="86" spans="1:18" ht="14.4" x14ac:dyDescent="0.3">
      <c r="A86" s="16">
        <v>129.5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5"/>
      <c r="N86" s="5"/>
      <c r="O86" s="2"/>
      <c r="P86" s="2"/>
      <c r="Q86" s="2"/>
      <c r="R86" s="2"/>
    </row>
    <row r="87" spans="1:18" ht="14.4" x14ac:dyDescent="0.3">
      <c r="A87" s="16">
        <v>129.9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5"/>
      <c r="N87" s="5"/>
      <c r="O87" s="2"/>
      <c r="P87" s="2"/>
      <c r="Q87" s="2"/>
      <c r="R87" s="2"/>
    </row>
    <row r="88" spans="1:18" ht="14.4" x14ac:dyDescent="0.3">
      <c r="A88" s="16">
        <v>130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5"/>
      <c r="N88" s="5"/>
      <c r="O88" s="2"/>
      <c r="P88" s="2"/>
      <c r="Q88" s="2"/>
      <c r="R88" s="2"/>
    </row>
    <row r="89" spans="1:18" ht="14.4" x14ac:dyDescent="0.3">
      <c r="A89" s="16">
        <v>131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5"/>
      <c r="N89" s="5"/>
      <c r="O89" s="2"/>
      <c r="P89" s="2"/>
      <c r="Q89" s="2"/>
      <c r="R89" s="2"/>
    </row>
    <row r="90" spans="1:18" ht="14.4" x14ac:dyDescent="0.3">
      <c r="A90" s="16">
        <v>131.4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5"/>
      <c r="N90" s="5"/>
      <c r="O90" s="2"/>
      <c r="P90" s="2"/>
      <c r="Q90" s="2"/>
      <c r="R90" s="2"/>
    </row>
    <row r="91" spans="1:18" ht="14.4" x14ac:dyDescent="0.3">
      <c r="A91" s="16">
        <v>132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5"/>
      <c r="N91" s="5"/>
      <c r="O91" s="2"/>
      <c r="P91" s="2"/>
      <c r="Q91" s="2"/>
      <c r="R91" s="2"/>
    </row>
    <row r="92" spans="1:18" ht="14.4" x14ac:dyDescent="0.3">
      <c r="A92" s="16">
        <v>133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5"/>
      <c r="N92" s="5"/>
      <c r="O92" s="2"/>
      <c r="P92" s="2"/>
      <c r="Q92" s="2"/>
      <c r="R92" s="2"/>
    </row>
    <row r="93" spans="1:18" ht="14.4" x14ac:dyDescent="0.3">
      <c r="A93" s="16">
        <v>133.6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5"/>
      <c r="N93" s="5"/>
      <c r="O93" s="2"/>
      <c r="P93" s="2"/>
      <c r="Q93" s="2"/>
      <c r="R93" s="2"/>
    </row>
    <row r="94" spans="1:18" ht="14.4" x14ac:dyDescent="0.3">
      <c r="A94" s="16">
        <v>134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5"/>
      <c r="N94" s="5"/>
      <c r="O94" s="2"/>
      <c r="P94" s="2"/>
      <c r="Q94" s="2"/>
      <c r="R94" s="2"/>
    </row>
    <row r="95" spans="1:18" ht="14.4" x14ac:dyDescent="0.3">
      <c r="A95" s="16">
        <v>134.19999999999999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5"/>
      <c r="N95" s="5"/>
      <c r="O95" s="2"/>
      <c r="P95" s="2"/>
      <c r="Q95" s="2"/>
      <c r="R95" s="2"/>
    </row>
    <row r="96" spans="1:18" ht="14.4" x14ac:dyDescent="0.3">
      <c r="A96" s="16">
        <v>135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5"/>
      <c r="N96" s="5"/>
      <c r="O96" s="2"/>
      <c r="P96" s="2"/>
      <c r="Q96" s="2"/>
      <c r="R96" s="2"/>
    </row>
    <row r="97" spans="1:18" ht="14.4" x14ac:dyDescent="0.3">
      <c r="A97" s="16">
        <v>135.80000000000001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5"/>
      <c r="N97" s="5"/>
      <c r="O97" s="2"/>
      <c r="P97" s="2"/>
      <c r="Q97" s="2"/>
      <c r="R97" s="2"/>
    </row>
    <row r="98" spans="1:18" ht="14.4" x14ac:dyDescent="0.3">
      <c r="A98" s="16">
        <v>138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5"/>
      <c r="N98" s="5"/>
      <c r="O98" s="2"/>
      <c r="P98" s="2"/>
      <c r="Q98" s="2"/>
      <c r="R98" s="2"/>
    </row>
    <row r="99" spans="1:18" ht="14.4" x14ac:dyDescent="0.3">
      <c r="A99" s="16">
        <v>140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5"/>
      <c r="N99" s="5"/>
      <c r="O99" s="2"/>
      <c r="P99" s="2"/>
      <c r="Q99" s="2"/>
      <c r="R99" s="2"/>
    </row>
    <row r="100" spans="1:18" ht="14.4" x14ac:dyDescent="0.3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E14" sqref="E14"/>
    </sheetView>
  </sheetViews>
  <sheetFormatPr defaultColWidth="14.44140625" defaultRowHeight="15.75" customHeight="1" x14ac:dyDescent="0.25"/>
  <cols>
    <col min="1" max="1" width="13.33203125" customWidth="1"/>
    <col min="2" max="2" width="28.5546875" customWidth="1"/>
    <col min="4" max="4" width="20.5546875" customWidth="1"/>
    <col min="5" max="5" width="15.5546875" customWidth="1"/>
    <col min="8" max="8" width="19.6640625" customWidth="1"/>
  </cols>
  <sheetData>
    <row r="1" spans="1:27" ht="29.25" customHeight="1" thickBot="1" x14ac:dyDescent="0.35">
      <c r="A1" s="21" t="s">
        <v>1</v>
      </c>
      <c r="B1" s="21" t="s">
        <v>3</v>
      </c>
      <c r="C1" s="21" t="s">
        <v>4</v>
      </c>
      <c r="D1" s="21" t="s">
        <v>5</v>
      </c>
      <c r="E1" s="21" t="s">
        <v>6</v>
      </c>
      <c r="F1" s="8"/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4" x14ac:dyDescent="0.3">
      <c r="A2" s="29">
        <v>1</v>
      </c>
      <c r="B2" s="31" t="s">
        <v>16</v>
      </c>
      <c r="C2" s="18">
        <v>40</v>
      </c>
      <c r="D2" s="17">
        <v>2400</v>
      </c>
      <c r="E2" s="17">
        <v>180000</v>
      </c>
      <c r="F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thickBot="1" x14ac:dyDescent="0.35">
      <c r="A3" s="30">
        <v>2</v>
      </c>
      <c r="B3" s="32" t="s">
        <v>23</v>
      </c>
      <c r="C3" s="27">
        <v>60</v>
      </c>
      <c r="D3" s="20">
        <v>3200</v>
      </c>
      <c r="E3" s="20">
        <v>200000</v>
      </c>
      <c r="F3" s="5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4" x14ac:dyDescent="0.3">
      <c r="A4" s="5"/>
      <c r="B4" s="5"/>
      <c r="C4" s="11">
        <f>SUM(C2:C3)</f>
        <v>100</v>
      </c>
      <c r="D4" s="5"/>
      <c r="E4" s="5"/>
      <c r="F4" s="5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4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9" customHeight="1" thickBot="1" x14ac:dyDescent="0.35">
      <c r="A7" s="21" t="s">
        <v>8</v>
      </c>
      <c r="B7" s="21" t="s">
        <v>9</v>
      </c>
      <c r="C7" s="21" t="s">
        <v>10</v>
      </c>
      <c r="D7" s="21" t="s">
        <v>11</v>
      </c>
      <c r="E7" s="21" t="s">
        <v>12</v>
      </c>
      <c r="F7" s="5"/>
      <c r="G7" s="5"/>
      <c r="H7" s="5"/>
      <c r="I7" s="5"/>
      <c r="J7" s="5"/>
      <c r="K7" s="5"/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4" x14ac:dyDescent="0.3">
      <c r="A8" s="12">
        <f>D2*C2</f>
        <v>96000</v>
      </c>
      <c r="B8" s="12">
        <f>$E2*$C2</f>
        <v>7200000</v>
      </c>
      <c r="C8" s="12">
        <f>(($D2-$A$10)^2)*$C2</f>
        <v>9216000</v>
      </c>
      <c r="D8" s="17">
        <f>SUM(B10:C10)</f>
        <v>345600</v>
      </c>
      <c r="E8" s="28">
        <f>(SQRT($D$8)/$A$10)</f>
        <v>0.20412414523193154</v>
      </c>
      <c r="F8" s="5"/>
      <c r="G8" s="5"/>
      <c r="H8" s="5"/>
      <c r="I8" s="5"/>
      <c r="J8" s="5"/>
      <c r="K8" s="5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4" x14ac:dyDescent="0.3">
      <c r="A9" s="10">
        <f>D3*C3</f>
        <v>192000</v>
      </c>
      <c r="B9" s="10">
        <f>$E3*$C3</f>
        <v>12000000</v>
      </c>
      <c r="C9" s="10">
        <f>(($D3-$A$10)^2)*$C3</f>
        <v>6144000</v>
      </c>
      <c r="D9" s="5"/>
      <c r="E9" s="5"/>
      <c r="F9" s="5"/>
      <c r="G9" s="5"/>
      <c r="H9" s="5"/>
      <c r="I9" s="5"/>
      <c r="J9" s="5"/>
      <c r="K9" s="5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4" x14ac:dyDescent="0.3">
      <c r="A10" s="11">
        <f t="shared" ref="A10:C10" si="0">SUM(A8:A9)/$C$4</f>
        <v>2880</v>
      </c>
      <c r="B10" s="11">
        <f t="shared" si="0"/>
        <v>192000</v>
      </c>
      <c r="C10" s="11">
        <f t="shared" si="0"/>
        <v>153600</v>
      </c>
      <c r="D10" s="5"/>
      <c r="E10" s="5"/>
      <c r="F10" s="5"/>
      <c r="G10" s="5"/>
      <c r="H10" s="5"/>
      <c r="I10" s="5"/>
      <c r="J10" s="5"/>
      <c r="K10" s="5"/>
      <c r="L10" s="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2018-11-11T16:34:21Z</dcterms:created>
  <dcterms:modified xsi:type="dcterms:W3CDTF">2018-11-11T16:40:27Z</dcterms:modified>
</cp:coreProperties>
</file>