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o99\Desktop\마인크래프트\아델\"/>
    </mc:Choice>
  </mc:AlternateContent>
  <xr:revisionPtr revIDLastSave="0" documentId="13_ncr:1_{DA2E99E3-D81E-498F-A53C-36AD00C27E42}" xr6:coauthVersionLast="47" xr6:coauthVersionMax="47" xr10:uidLastSave="{00000000-0000-0000-0000-000000000000}"/>
  <bookViews>
    <workbookView xWindow="0" yWindow="852" windowWidth="18204" windowHeight="10548" xr2:uid="{7478D914-D9C5-47EC-8631-D6B84A092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P17" i="1"/>
  <c r="B15" i="1"/>
  <c r="D15" i="1" s="1"/>
  <c r="F15" i="1" s="1"/>
  <c r="I15" i="1" s="1"/>
  <c r="B7" i="1" s="1"/>
  <c r="D7" i="1" s="1"/>
  <c r="Q11" i="1"/>
  <c r="Q10" i="1"/>
  <c r="Q9" i="1"/>
  <c r="Q8" i="1"/>
  <c r="B19" i="1" l="1"/>
  <c r="B27" i="1" l="1"/>
  <c r="E27" i="1" s="1"/>
  <c r="B25" i="1"/>
  <c r="E25" i="1" s="1"/>
  <c r="B21" i="1"/>
  <c r="E21" i="1" s="1"/>
  <c r="B39" i="1"/>
  <c r="E39" i="1" s="1"/>
  <c r="B23" i="1"/>
  <c r="E23" i="1" s="1"/>
  <c r="B37" i="1"/>
  <c r="E37" i="1" s="1"/>
  <c r="B35" i="1"/>
  <c r="E35" i="1" s="1"/>
  <c r="B33" i="1"/>
  <c r="E33" i="1" s="1"/>
  <c r="B31" i="1"/>
  <c r="E31" i="1" s="1"/>
  <c r="B29" i="1"/>
  <c r="E29" i="1" s="1"/>
  <c r="E19" i="1"/>
</calcChain>
</file>

<file path=xl/sharedStrings.xml><?xml version="1.0" encoding="utf-8"?>
<sst xmlns="http://schemas.openxmlformats.org/spreadsheetml/2006/main" count="79" uniqueCount="75">
  <si>
    <t>광물 가격 계산기</t>
    <phoneticPr fontId="1" type="noConversion"/>
  </si>
  <si>
    <t>배율</t>
    <phoneticPr fontId="1" type="noConversion"/>
  </si>
  <si>
    <t>광물 가격</t>
    <phoneticPr fontId="1" type="noConversion"/>
  </si>
  <si>
    <t>광물 개수</t>
    <phoneticPr fontId="1" type="noConversion"/>
  </si>
  <si>
    <t>블록 개수</t>
    <phoneticPr fontId="1" type="noConversion"/>
  </si>
  <si>
    <t>광물 개수 총합</t>
  </si>
  <si>
    <t>시세가</t>
    <phoneticPr fontId="1" type="noConversion"/>
  </si>
  <si>
    <t>배율 시세</t>
    <phoneticPr fontId="1" type="noConversion"/>
  </si>
  <si>
    <t>a</t>
    <phoneticPr fontId="1" type="noConversion"/>
  </si>
  <si>
    <t>b</t>
    <phoneticPr fontId="1" type="noConversion"/>
  </si>
  <si>
    <t>결과 값</t>
    <phoneticPr fontId="1" type="noConversion"/>
  </si>
  <si>
    <t>블록 세트(64개 기준)</t>
    <phoneticPr fontId="1" type="noConversion"/>
  </si>
  <si>
    <t>블록 나머지</t>
    <phoneticPr fontId="1" type="noConversion"/>
  </si>
  <si>
    <t>세트 기준 개수</t>
    <phoneticPr fontId="1" type="noConversion"/>
  </si>
  <si>
    <t>시세(상점가)</t>
    <phoneticPr fontId="1" type="noConversion"/>
  </si>
  <si>
    <t>다이아</t>
    <phoneticPr fontId="1" type="noConversion"/>
  </si>
  <si>
    <t>에메랄드</t>
    <phoneticPr fontId="1" type="noConversion"/>
  </si>
  <si>
    <t>수수료 10%</t>
    <phoneticPr fontId="1" type="noConversion"/>
  </si>
  <si>
    <t>수수료 20%</t>
    <phoneticPr fontId="1" type="noConversion"/>
  </si>
  <si>
    <t>수수료 30%</t>
    <phoneticPr fontId="1" type="noConversion"/>
  </si>
  <si>
    <t>수수료 1%</t>
    <phoneticPr fontId="1" type="noConversion"/>
  </si>
  <si>
    <t>수수료 40%</t>
    <phoneticPr fontId="1" type="noConversion"/>
  </si>
  <si>
    <t>수수료 50%</t>
    <phoneticPr fontId="1" type="noConversion"/>
  </si>
  <si>
    <t>수수료 90%</t>
    <phoneticPr fontId="1" type="noConversion"/>
  </si>
  <si>
    <t>수수료 60%</t>
    <phoneticPr fontId="1" type="noConversion"/>
  </si>
  <si>
    <t>수수료 70%</t>
    <phoneticPr fontId="1" type="noConversion"/>
  </si>
  <si>
    <t>수수료 80%</t>
    <phoneticPr fontId="1" type="noConversion"/>
  </si>
  <si>
    <t>수수료 100%</t>
    <phoneticPr fontId="1" type="noConversion"/>
  </si>
  <si>
    <t>수수료 액수</t>
    <phoneticPr fontId="1" type="noConversion"/>
  </si>
  <si>
    <t>수수료 뺀 가격</t>
    <phoneticPr fontId="1" type="noConversion"/>
  </si>
  <si>
    <t>수수료 1% 뺀가격</t>
    <phoneticPr fontId="1" type="noConversion"/>
  </si>
  <si>
    <t>수수료 10% 뺀가격</t>
    <phoneticPr fontId="1" type="noConversion"/>
  </si>
  <si>
    <t>수수료 20% 뺀가격</t>
    <phoneticPr fontId="1" type="noConversion"/>
  </si>
  <si>
    <t>수수료 30% 뺀가격</t>
    <phoneticPr fontId="1" type="noConversion"/>
  </si>
  <si>
    <t>수수료 40% 뺀가격</t>
    <phoneticPr fontId="1" type="noConversion"/>
  </si>
  <si>
    <t>수수료 50% 뺀가격</t>
    <phoneticPr fontId="1" type="noConversion"/>
  </si>
  <si>
    <t>수수료 60% 뺀가격</t>
    <phoneticPr fontId="1" type="noConversion"/>
  </si>
  <si>
    <t>수수료 70% 뺀가격</t>
    <phoneticPr fontId="1" type="noConversion"/>
  </si>
  <si>
    <t>수수료 80% 뺀가격</t>
    <phoneticPr fontId="1" type="noConversion"/>
  </si>
  <si>
    <t>수수료 90% 뺀가격</t>
    <phoneticPr fontId="1" type="noConversion"/>
  </si>
  <si>
    <t>수수료 100% 뺀가격</t>
    <phoneticPr fontId="1" type="noConversion"/>
  </si>
  <si>
    <t>부호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</si>
  <si>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</si>
  <si>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</si>
  <si>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</si>
  <si>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</si>
  <si>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블록개수 광물 개수로 변환</t>
    <phoneticPr fontId="1" type="noConversion"/>
  </si>
  <si>
    <t>그냥 계산기</t>
    <phoneticPr fontId="1" type="noConversion"/>
  </si>
  <si>
    <t>노랑색 칠해진곳만 값을 입력해주세요</t>
    <phoneticPr fontId="1" type="noConversion"/>
  </si>
  <si>
    <t>광물가격-620</t>
    <phoneticPr fontId="1" type="noConversion"/>
  </si>
  <si>
    <t>광물개수-11</t>
    <phoneticPr fontId="1" type="noConversion"/>
  </si>
  <si>
    <t>블록세트-3</t>
    <phoneticPr fontId="1" type="noConversion"/>
  </si>
  <si>
    <t>블록나머지-16</t>
    <phoneticPr fontId="1" type="noConversion"/>
  </si>
  <si>
    <t>얘시) 다이아 블록이 3세트 16개, 그냥 다이아 11개가 있고 배율이 5배라면</t>
    <phoneticPr fontId="1" type="noConversion"/>
  </si>
  <si>
    <t>배율-5</t>
    <phoneticPr fontId="1" type="noConversion"/>
  </si>
  <si>
    <t>을/를 입력해주면 됩니다.</t>
    <phoneticPr fontId="1" type="noConversion"/>
  </si>
  <si>
    <t>수광계산기</t>
    <phoneticPr fontId="1" type="noConversion"/>
  </si>
  <si>
    <t>수광 개수</t>
    <phoneticPr fontId="1" type="noConversion"/>
  </si>
  <si>
    <t>개당 가격</t>
    <phoneticPr fontId="1" type="noConversion"/>
  </si>
  <si>
    <t>계산 값</t>
    <phoneticPr fontId="1" type="noConversion"/>
  </si>
  <si>
    <t>보유금액</t>
    <phoneticPr fontId="1" type="noConversion"/>
  </si>
  <si>
    <t>수광</t>
    <phoneticPr fontId="1" type="noConversion"/>
  </si>
  <si>
    <t>수표</t>
    <phoneticPr fontId="1" type="noConversion"/>
  </si>
  <si>
    <t>접속시간</t>
    <phoneticPr fontId="1" type="noConversion"/>
  </si>
  <si>
    <t>큐브교환권</t>
    <phoneticPr fontId="1" type="noConversion"/>
  </si>
  <si>
    <t>결과값</t>
    <phoneticPr fontId="1" type="noConversion"/>
  </si>
  <si>
    <t>재산 측정</t>
    <phoneticPr fontId="1" type="noConversion"/>
  </si>
  <si>
    <t>reho1549</t>
  </si>
  <si>
    <t>rianini9</t>
    <phoneticPr fontId="1" type="noConversion"/>
  </si>
  <si>
    <t>babo06199</t>
    <phoneticPr fontId="1" type="noConversion"/>
  </si>
  <si>
    <t>리안 누나 광물표</t>
    <phoneticPr fontId="1" type="noConversion"/>
  </si>
  <si>
    <t>다이아</t>
  </si>
  <si>
    <t>원본가격</t>
  </si>
  <si>
    <t>수수료 10퍼 뺀가격</t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</si>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</sst>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6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0" xfId="0" applyFill="1">
      <alignment vertical="center"/>
    </xf>
    <xf numFmtId="9" fontId="0" fillId="4" borderId="0" xfId="0" applyNumberFormat="1" applyFill="1">
      <alignment vertical="center"/>
    </xf>
    <xf numFmtId="0" fontId="0" fillId="4" borderId="24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26" xfId="0" applyFill="1" applyBorder="1">
      <alignment vertical="center"/>
    </xf>
    <xf numFmtId="0" fontId="0" fillId="4" borderId="27" xfId="0" applyFill="1" applyBorder="1">
      <alignment vertical="center"/>
    </xf>
    <xf numFmtId="0" fontId="0" fillId="9" borderId="20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8" borderId="0" xfId="0" applyFill="1">
      <alignment vertical="center"/>
    </xf>
    <xf numFmtId="0" fontId="0" fillId="7" borderId="25" xfId="0" applyFill="1" applyBorder="1">
      <alignment vertical="center"/>
    </xf>
    <xf numFmtId="0" fontId="0" fillId="8" borderId="26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3" borderId="28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0" xfId="0" applyFill="1">
      <alignment vertical="center"/>
    </xf>
    <xf numFmtId="0" fontId="0" fillId="3" borderId="33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32" xfId="0" applyFill="1" applyBorder="1">
      <alignment vertical="center"/>
    </xf>
    <xf numFmtId="0" fontId="0" fillId="3" borderId="34" xfId="0" applyFill="1" applyBorder="1">
      <alignment vertical="center"/>
    </xf>
    <xf numFmtId="0" fontId="0" fillId="3" borderId="3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7" xfId="0" applyFill="1" applyBorder="1">
      <alignment vertical="center"/>
    </xf>
    <xf numFmtId="0" fontId="0" fillId="6" borderId="2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36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3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6BE9-2F69-44B9-9274-4112E5CD5483}">
  <dimension ref="B1:X40"/>
  <sheetViews>
    <sheetView tabSelected="1" zoomScale="85" zoomScaleNormal="85" workbookViewId="0">
      <selection activeCell="D10" sqref="D10"/>
    </sheetView>
  </sheetViews>
  <sheetFormatPr defaultRowHeight="17.399999999999999" x14ac:dyDescent="0.4"/>
  <cols>
    <col min="4" max="5" width="10.09765625" bestFit="1" customWidth="1"/>
    <col min="11" max="11" width="11.296875" bestFit="1" customWidth="1"/>
    <col min="12" max="12" width="10.3984375" bestFit="1" customWidth="1"/>
    <col min="13" max="14" width="11.5" bestFit="1" customWidth="1"/>
    <col min="17" max="17" width="10.09765625" bestFit="1" customWidth="1"/>
    <col min="21" max="23" width="10.09765625" bestFit="1" customWidth="1"/>
  </cols>
  <sheetData>
    <row r="1" spans="2:24" ht="18" thickBot="1" x14ac:dyDescent="0.45">
      <c r="N1" s="11" t="s">
        <v>14</v>
      </c>
      <c r="O1" s="1"/>
    </row>
    <row r="2" spans="2:24" ht="18.600000000000001" thickTop="1" thickBot="1" x14ac:dyDescent="0.45">
      <c r="B2" s="37" t="s">
        <v>0</v>
      </c>
      <c r="C2" s="38"/>
      <c r="D2" s="48" t="s">
        <v>48</v>
      </c>
      <c r="E2" s="49"/>
      <c r="F2" s="49"/>
      <c r="G2" s="50"/>
      <c r="N2" s="1" t="s">
        <v>15</v>
      </c>
      <c r="O2" s="1" t="s">
        <v>16</v>
      </c>
    </row>
    <row r="3" spans="2:24" ht="18" thickTop="1" x14ac:dyDescent="0.4">
      <c r="B3" s="2" t="s">
        <v>2</v>
      </c>
      <c r="C3" s="3"/>
      <c r="D3" s="3" t="s">
        <v>3</v>
      </c>
      <c r="E3" s="3"/>
      <c r="F3" s="3" t="s">
        <v>11</v>
      </c>
      <c r="G3" s="3"/>
      <c r="H3" s="3"/>
      <c r="I3" s="3" t="s">
        <v>12</v>
      </c>
      <c r="J3" s="3"/>
      <c r="K3" s="4" t="s">
        <v>1</v>
      </c>
      <c r="N3" s="1">
        <v>620</v>
      </c>
      <c r="O3" s="1">
        <v>700</v>
      </c>
    </row>
    <row r="4" spans="2:24" ht="18" thickBot="1" x14ac:dyDescent="0.45">
      <c r="B4" s="5">
        <v>700</v>
      </c>
      <c r="C4" s="6"/>
      <c r="D4" s="7">
        <v>0</v>
      </c>
      <c r="E4" s="6"/>
      <c r="F4" s="7">
        <v>7</v>
      </c>
      <c r="G4" s="6"/>
      <c r="H4" s="6"/>
      <c r="I4" s="7">
        <v>0</v>
      </c>
      <c r="J4" s="6"/>
      <c r="K4" s="8">
        <v>5</v>
      </c>
    </row>
    <row r="5" spans="2:24" ht="18.600000000000001" thickTop="1" thickBot="1" x14ac:dyDescent="0.45"/>
    <row r="6" spans="2:24" ht="18" thickTop="1" x14ac:dyDescent="0.4">
      <c r="B6" s="12" t="s">
        <v>6</v>
      </c>
      <c r="D6" s="9" t="s">
        <v>7</v>
      </c>
      <c r="F6" s="39" t="s">
        <v>53</v>
      </c>
      <c r="G6" s="40"/>
      <c r="H6" s="40"/>
      <c r="I6" s="40"/>
      <c r="J6" s="40"/>
      <c r="K6" s="40"/>
      <c r="L6" s="44"/>
      <c r="N6" s="30" t="s">
        <v>47</v>
      </c>
      <c r="O6" s="31"/>
      <c r="P6" s="31"/>
      <c r="Q6" s="32"/>
    </row>
    <row r="7" spans="2:24" ht="18" thickBot="1" x14ac:dyDescent="0.45">
      <c r="B7" s="13">
        <f>I15*B4</f>
        <v>2822400</v>
      </c>
      <c r="D7" s="10">
        <f>K4*B7</f>
        <v>14112000</v>
      </c>
      <c r="F7" s="41" t="s">
        <v>49</v>
      </c>
      <c r="G7" s="42"/>
      <c r="H7" s="42"/>
      <c r="I7" s="42"/>
      <c r="J7" s="42"/>
      <c r="K7" s="42"/>
      <c r="L7" s="45"/>
      <c r="N7" s="23" t="s">
        <v>8</v>
      </c>
      <c r="O7" s="24" t="s">
        <v>41</v>
      </c>
      <c r="P7" s="24" t="s">
        <v>9</v>
      </c>
      <c r="Q7" s="26" t="s">
        <v>10</v>
      </c>
    </row>
    <row r="8" spans="2:24" ht="18" thickTop="1" x14ac:dyDescent="0.4">
      <c r="F8" s="41" t="s">
        <v>50</v>
      </c>
      <c r="G8" s="42"/>
      <c r="H8" s="42"/>
      <c r="I8" s="42"/>
      <c r="J8" s="42"/>
      <c r="K8" s="42"/>
      <c r="L8" s="45"/>
      <c r="N8" s="33">
        <v>4464000</v>
      </c>
      <c r="O8" s="34" t="s">
        <v>42</v>
      </c>
      <c r="P8" s="11">
        <v>3024000</v>
      </c>
      <c r="Q8" s="51">
        <f>N8+P8</f>
        <v>7488000</v>
      </c>
    </row>
    <row r="9" spans="2:24" x14ac:dyDescent="0.4">
      <c r="F9" s="41" t="s">
        <v>51</v>
      </c>
      <c r="G9" s="42"/>
      <c r="H9" s="42"/>
      <c r="I9" s="42"/>
      <c r="J9" s="42"/>
      <c r="K9" s="42"/>
      <c r="L9" s="45"/>
      <c r="N9" s="33"/>
      <c r="O9" s="34" t="s">
        <v>43</v>
      </c>
      <c r="P9" s="11"/>
      <c r="Q9" s="51">
        <f>N9-P9</f>
        <v>0</v>
      </c>
    </row>
    <row r="10" spans="2:24" x14ac:dyDescent="0.4">
      <c r="F10" s="41" t="s">
        <v>52</v>
      </c>
      <c r="G10" s="42"/>
      <c r="H10" s="42"/>
      <c r="I10" s="42"/>
      <c r="J10" s="42"/>
      <c r="K10" s="42"/>
      <c r="L10" s="45"/>
      <c r="N10" s="33"/>
      <c r="O10" s="34" t="s">
        <v>44</v>
      </c>
      <c r="P10" s="11"/>
      <c r="Q10" s="51">
        <f>N10*P10</f>
        <v>0</v>
      </c>
    </row>
    <row r="11" spans="2:24" ht="18" thickBot="1" x14ac:dyDescent="0.45">
      <c r="F11" s="41" t="s">
        <v>54</v>
      </c>
      <c r="G11" s="42"/>
      <c r="H11" s="42"/>
      <c r="I11" s="42"/>
      <c r="J11" s="42"/>
      <c r="K11" s="42"/>
      <c r="L11" s="45"/>
      <c r="N11" s="35"/>
      <c r="O11" s="36" t="s">
        <v>45</v>
      </c>
      <c r="P11" s="53"/>
      <c r="Q11" s="52" t="e">
        <f>N11/P11</f>
        <v>#DIV/0!</v>
      </c>
    </row>
    <row r="12" spans="2:24" ht="18.600000000000001" thickTop="1" thickBot="1" x14ac:dyDescent="0.45">
      <c r="F12" s="43" t="s">
        <v>55</v>
      </c>
      <c r="G12" s="46"/>
      <c r="H12" s="46"/>
      <c r="I12" s="46"/>
      <c r="J12" s="46"/>
      <c r="K12" s="46"/>
      <c r="L12" s="47"/>
    </row>
    <row r="13" spans="2:24" ht="18.600000000000001" thickTop="1" thickBot="1" x14ac:dyDescent="0.45"/>
    <row r="14" spans="2:24" ht="18.600000000000001" thickTop="1" thickBot="1" x14ac:dyDescent="0.45">
      <c r="B14" s="14" t="s">
        <v>13</v>
      </c>
      <c r="C14" s="15"/>
      <c r="D14" s="15" t="s">
        <v>4</v>
      </c>
      <c r="E14" s="15"/>
      <c r="F14" s="15" t="s">
        <v>46</v>
      </c>
      <c r="G14" s="15"/>
      <c r="H14" s="15"/>
      <c r="I14" s="19" t="s">
        <v>5</v>
      </c>
      <c r="T14" t="s">
        <v>68</v>
      </c>
      <c r="V14" t="s">
        <v>69</v>
      </c>
      <c r="X14" t="s">
        <v>67</v>
      </c>
    </row>
    <row r="15" spans="2:24" ht="18.600000000000001" thickTop="1" thickBot="1" x14ac:dyDescent="0.45">
      <c r="B15" s="16">
        <f>(F4*64)</f>
        <v>448</v>
      </c>
      <c r="C15" s="17"/>
      <c r="D15" s="17">
        <f>B15+I4</f>
        <v>448</v>
      </c>
      <c r="E15" s="17"/>
      <c r="F15" s="17">
        <f>D15*9</f>
        <v>4032</v>
      </c>
      <c r="G15" s="17"/>
      <c r="H15" s="17"/>
      <c r="I15" s="18">
        <f>D4+F15</f>
        <v>4032</v>
      </c>
      <c r="L15" s="60" t="s">
        <v>56</v>
      </c>
    </row>
    <row r="16" spans="2:24" ht="18.600000000000001" thickTop="1" thickBot="1" x14ac:dyDescent="0.45">
      <c r="L16" s="54" t="s">
        <v>57</v>
      </c>
      <c r="M16" s="55"/>
      <c r="N16" s="55" t="s">
        <v>58</v>
      </c>
      <c r="O16" s="55"/>
      <c r="P16" s="55" t="s">
        <v>59</v>
      </c>
      <c r="Q16" s="56"/>
    </row>
    <row r="17" spans="2:22" ht="18.600000000000001" thickTop="1" thickBot="1" x14ac:dyDescent="0.45">
      <c r="B17" s="20" t="s">
        <v>28</v>
      </c>
      <c r="C17" s="21"/>
      <c r="D17" s="21"/>
      <c r="E17" s="21" t="s">
        <v>29</v>
      </c>
      <c r="F17" s="22"/>
      <c r="L17" s="57"/>
      <c r="M17" s="58"/>
      <c r="N17" s="58"/>
      <c r="O17" s="58"/>
      <c r="P17" s="58">
        <f>L17*N17</f>
        <v>0</v>
      </c>
      <c r="Q17" s="59"/>
    </row>
    <row r="18" spans="2:22" ht="18.600000000000001" thickTop="1" thickBot="1" x14ac:dyDescent="0.45">
      <c r="B18" s="23" t="s">
        <v>20</v>
      </c>
      <c r="C18" s="24"/>
      <c r="D18" s="24"/>
      <c r="E18" s="25" t="s">
        <v>30</v>
      </c>
      <c r="F18" s="26"/>
    </row>
    <row r="19" spans="2:22" ht="18.600000000000001" thickTop="1" thickBot="1" x14ac:dyDescent="0.45">
      <c r="B19" s="23">
        <f>D7/100</f>
        <v>141120</v>
      </c>
      <c r="C19" s="24"/>
      <c r="D19" s="24"/>
      <c r="E19" s="24">
        <f>D7-B19</f>
        <v>13970880</v>
      </c>
      <c r="F19" s="26"/>
      <c r="K19" s="65" t="s">
        <v>66</v>
      </c>
    </row>
    <row r="20" spans="2:22" ht="18.600000000000001" thickTop="1" thickBot="1" x14ac:dyDescent="0.45">
      <c r="B20" s="23" t="s">
        <v>17</v>
      </c>
      <c r="C20" s="24"/>
      <c r="D20" s="24"/>
      <c r="E20" s="25" t="s">
        <v>31</v>
      </c>
      <c r="F20" s="26"/>
      <c r="K20" s="61" t="s">
        <v>61</v>
      </c>
      <c r="L20" s="63"/>
      <c r="M20" s="61">
        <v>271150000</v>
      </c>
      <c r="N20" s="64"/>
      <c r="T20" t="s">
        <v>70</v>
      </c>
    </row>
    <row r="21" spans="2:22" ht="18.600000000000001" thickTop="1" thickBot="1" x14ac:dyDescent="0.45">
      <c r="B21" s="23">
        <f>B19*10</f>
        <v>1411200</v>
      </c>
      <c r="C21" s="24"/>
      <c r="D21" s="24"/>
      <c r="E21" s="24">
        <f>D7-B21</f>
        <v>12700800</v>
      </c>
      <c r="F21" s="26"/>
      <c r="K21" s="61" t="s">
        <v>62</v>
      </c>
      <c r="L21" s="63"/>
      <c r="M21" s="61">
        <v>57600000</v>
      </c>
      <c r="N21" s="64"/>
      <c r="T21" t="s">
        <v>71</v>
      </c>
      <c r="U21" s="67"/>
      <c r="V21" s="68" t="s">
        <v>74</v>
      </c>
    </row>
    <row r="22" spans="2:22" ht="18.600000000000001" thickTop="1" thickBot="1" x14ac:dyDescent="0.45">
      <c r="B22" s="23" t="s">
        <v>18</v>
      </c>
      <c r="C22" s="24"/>
      <c r="D22" s="24"/>
      <c r="E22" s="24" t="s">
        <v>32</v>
      </c>
      <c r="F22" s="26"/>
      <c r="K22" s="61" t="s">
        <v>64</v>
      </c>
      <c r="L22" s="63"/>
      <c r="M22" s="61">
        <v>102800000</v>
      </c>
      <c r="N22" s="64"/>
      <c r="R22" s="66" t="s">
        <v>72</v>
      </c>
      <c r="S22" s="64"/>
    </row>
    <row r="23" spans="2:22" ht="18.600000000000001" thickTop="1" thickBot="1" x14ac:dyDescent="0.45">
      <c r="B23" s="23">
        <f>B19*20</f>
        <v>2822400</v>
      </c>
      <c r="C23" s="24"/>
      <c r="D23" s="24"/>
      <c r="E23" s="24">
        <f>D7-B23</f>
        <v>11289600</v>
      </c>
      <c r="F23" s="26"/>
      <c r="K23" s="61" t="s">
        <v>63</v>
      </c>
      <c r="L23" s="63"/>
      <c r="M23" s="61">
        <v>222200000</v>
      </c>
      <c r="N23" s="64"/>
      <c r="R23" s="66" t="s">
        <v>73</v>
      </c>
      <c r="S23" s="64"/>
    </row>
    <row r="24" spans="2:22" ht="18.600000000000001" thickTop="1" thickBot="1" x14ac:dyDescent="0.45">
      <c r="B24" s="23" t="s">
        <v>19</v>
      </c>
      <c r="C24" s="24"/>
      <c r="D24" s="24"/>
      <c r="E24" s="24" t="s">
        <v>33</v>
      </c>
      <c r="F24" s="26"/>
      <c r="K24" s="61" t="s">
        <v>60</v>
      </c>
      <c r="L24" s="63"/>
      <c r="M24" s="61">
        <v>365000000</v>
      </c>
      <c r="N24" s="64"/>
      <c r="R24" s="66"/>
      <c r="S24" s="64"/>
      <c r="T24" t="s">
        <v>16</v>
      </c>
      <c r="U24" s="67"/>
      <c r="V24" s="68" t="s">
        <v>74</v>
      </c>
    </row>
    <row r="25" spans="2:22" ht="18.600000000000001" thickTop="1" thickBot="1" x14ac:dyDescent="0.45">
      <c r="B25" s="23">
        <f>B19*30</f>
        <v>4233600</v>
      </c>
      <c r="C25" s="24"/>
      <c r="D25" s="24"/>
      <c r="E25" s="24">
        <f>D7-B25</f>
        <v>9878400</v>
      </c>
      <c r="F25" s="26"/>
      <c r="R25" s="66" t="s">
        <v>72</v>
      </c>
      <c r="S25" s="64"/>
    </row>
    <row r="26" spans="2:22" ht="18.600000000000001" thickTop="1" thickBot="1" x14ac:dyDescent="0.45">
      <c r="B26" s="23" t="s">
        <v>21</v>
      </c>
      <c r="C26" s="24"/>
      <c r="D26" s="24"/>
      <c r="E26" s="24" t="s">
        <v>34</v>
      </c>
      <c r="F26" s="26"/>
      <c r="K26" s="61" t="s">
        <v>65</v>
      </c>
      <c r="L26" s="63"/>
      <c r="M26" s="62">
        <f>M20+M21+M22+M23+M24</f>
        <v>1018750000</v>
      </c>
      <c r="N26" s="63"/>
      <c r="R26" s="66" t="s">
        <v>73</v>
      </c>
      <c r="S26" s="64"/>
    </row>
    <row r="27" spans="2:22" ht="18" thickTop="1" x14ac:dyDescent="0.4">
      <c r="B27" s="23">
        <f>B19*40</f>
        <v>5644800</v>
      </c>
      <c r="C27" s="24"/>
      <c r="D27" s="24"/>
      <c r="E27" s="24">
        <f>D7-B27</f>
        <v>8467200</v>
      </c>
      <c r="F27" s="26"/>
    </row>
    <row r="28" spans="2:22" x14ac:dyDescent="0.4">
      <c r="B28" s="23" t="s">
        <v>22</v>
      </c>
      <c r="C28" s="24"/>
      <c r="D28" s="24"/>
      <c r="E28" s="24" t="s">
        <v>35</v>
      </c>
      <c r="F28" s="26"/>
    </row>
    <row r="29" spans="2:22" x14ac:dyDescent="0.4">
      <c r="B29" s="23">
        <f>B19*50</f>
        <v>7056000</v>
      </c>
      <c r="C29" s="24"/>
      <c r="D29" s="24"/>
      <c r="E29" s="24">
        <f>D7-B29</f>
        <v>7056000</v>
      </c>
      <c r="F29" s="26"/>
    </row>
    <row r="30" spans="2:22" x14ac:dyDescent="0.4">
      <c r="B30" s="23" t="s">
        <v>24</v>
      </c>
      <c r="C30" s="24"/>
      <c r="D30" s="24"/>
      <c r="E30" s="24" t="s">
        <v>36</v>
      </c>
      <c r="F30" s="26"/>
    </row>
    <row r="31" spans="2:22" x14ac:dyDescent="0.4">
      <c r="B31" s="23">
        <f>B19*60</f>
        <v>8467200</v>
      </c>
      <c r="C31" s="24"/>
      <c r="D31" s="24"/>
      <c r="E31" s="24">
        <f>D7-B31</f>
        <v>5644800</v>
      </c>
      <c r="F31" s="26"/>
    </row>
    <row r="32" spans="2:22" x14ac:dyDescent="0.4">
      <c r="B32" s="23" t="s">
        <v>25</v>
      </c>
      <c r="C32" s="24"/>
      <c r="D32" s="24"/>
      <c r="E32" s="24" t="s">
        <v>37</v>
      </c>
      <c r="F32" s="26"/>
    </row>
    <row r="33" spans="2:6" x14ac:dyDescent="0.4">
      <c r="B33" s="23">
        <f>B19*70</f>
        <v>9878400</v>
      </c>
      <c r="C33" s="24"/>
      <c r="D33" s="24"/>
      <c r="E33" s="24">
        <f>D7-B33</f>
        <v>4233600</v>
      </c>
      <c r="F33" s="26"/>
    </row>
    <row r="34" spans="2:6" x14ac:dyDescent="0.4">
      <c r="B34" s="23" t="s">
        <v>26</v>
      </c>
      <c r="C34" s="24"/>
      <c r="D34" s="24"/>
      <c r="E34" s="24" t="s">
        <v>38</v>
      </c>
      <c r="F34" s="26"/>
    </row>
    <row r="35" spans="2:6" x14ac:dyDescent="0.4">
      <c r="B35" s="23">
        <f>B19*80</f>
        <v>11289600</v>
      </c>
      <c r="C35" s="24"/>
      <c r="D35" s="24"/>
      <c r="E35" s="24">
        <f>D7-B35</f>
        <v>2822400</v>
      </c>
      <c r="F35" s="26"/>
    </row>
    <row r="36" spans="2:6" x14ac:dyDescent="0.4">
      <c r="B36" s="23" t="s">
        <v>23</v>
      </c>
      <c r="C36" s="24"/>
      <c r="D36" s="24"/>
      <c r="E36" s="24" t="s">
        <v>39</v>
      </c>
      <c r="F36" s="26"/>
    </row>
    <row r="37" spans="2:6" x14ac:dyDescent="0.4">
      <c r="B37" s="23">
        <f>B19*90</f>
        <v>12700800</v>
      </c>
      <c r="C37" s="24"/>
      <c r="D37" s="24"/>
      <c r="E37" s="24">
        <f>D7-B37</f>
        <v>1411200</v>
      </c>
      <c r="F37" s="26"/>
    </row>
    <row r="38" spans="2:6" x14ac:dyDescent="0.4">
      <c r="B38" s="23" t="s">
        <v>27</v>
      </c>
      <c r="C38" s="24"/>
      <c r="D38" s="24"/>
      <c r="E38" s="24" t="s">
        <v>40</v>
      </c>
      <c r="F38" s="26"/>
    </row>
    <row r="39" spans="2:6" ht="18" thickBot="1" x14ac:dyDescent="0.45">
      <c r="B39" s="27">
        <f>B19*100</f>
        <v>14112000</v>
      </c>
      <c r="C39" s="28"/>
      <c r="D39" s="28"/>
      <c r="E39" s="28">
        <f>D7-B39</f>
        <v>0</v>
      </c>
      <c r="F39" s="29"/>
    </row>
    <row r="40" spans="2:6" ht="18" thickTop="1" x14ac:dyDescent="0.4"/>
  </sheetData>
  <phoneticPr fontId="1" type="noConversion"/>
  <pageMargins left="0.7" right="0.7" top="0.75" bottom="0.75" header="0.3" footer="0.3"/>
  <pageSetup paperSize="9" orientation="portrait" r:id="rId1"/>
  <webPublishItems count="1">
    <webPublishItem id="11655" divId="광물 가격 계산기_11655" sourceType="range" sourceRef="A1:S41" destinationFile="C:\Users\rio99\Desktop\광물 가격 계산기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이제병</dc:creator>
  <cp:lastModifiedBy>이제병</cp:lastModifiedBy>
  <dcterms:created xsi:type="dcterms:W3CDTF">2022-11-16T02:04:09Z</dcterms:created>
  <dcterms:modified xsi:type="dcterms:W3CDTF">2022-11-29T00:00:21Z</dcterms:modified>
</cp:coreProperties>
</file>